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M\DIEM\SP 18-22\"/>
    </mc:Choice>
  </mc:AlternateContent>
  <bookViews>
    <workbookView xWindow="0" yWindow="0" windowWidth="20490" windowHeight="7155" tabRatio="818" firstSheet="3" activeTab="9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state="hidden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" i="2" l="1"/>
  <c r="AC99" i="2" l="1"/>
  <c r="O29" i="2" l="1"/>
  <c r="P92" i="2"/>
  <c r="R77" i="2"/>
  <c r="U9" i="2" l="1"/>
  <c r="V5" i="7" l="1"/>
  <c r="AX87" i="3" l="1"/>
  <c r="AW87" i="3"/>
  <c r="AU87" i="3"/>
  <c r="AT87" i="3"/>
  <c r="AX86" i="3"/>
  <c r="AW86" i="3"/>
  <c r="AU86" i="3"/>
  <c r="AT86" i="3"/>
  <c r="AX85" i="3"/>
  <c r="AW85" i="3"/>
  <c r="AU85" i="3"/>
  <c r="AT85" i="3"/>
  <c r="AX84" i="3"/>
  <c r="AW84" i="3"/>
  <c r="AU84" i="3"/>
  <c r="AT84" i="3"/>
  <c r="AX83" i="3"/>
  <c r="AW83" i="3"/>
  <c r="AU83" i="3"/>
  <c r="AT83" i="3"/>
  <c r="AX82" i="3"/>
  <c r="AW82" i="3"/>
  <c r="AU82" i="3"/>
  <c r="AT82" i="3"/>
  <c r="AX81" i="3"/>
  <c r="AW81" i="3"/>
  <c r="AU81" i="3"/>
  <c r="AT81" i="3"/>
  <c r="AU87" i="2"/>
  <c r="AT87" i="2"/>
  <c r="AU86" i="2"/>
  <c r="AT86" i="2"/>
  <c r="AU85" i="2"/>
  <c r="AT85" i="2"/>
  <c r="AU84" i="2"/>
  <c r="AT84" i="2"/>
  <c r="AU83" i="2"/>
  <c r="AT83" i="2"/>
  <c r="AU82" i="2"/>
  <c r="AT82" i="2"/>
  <c r="AU81" i="2"/>
  <c r="AT81" i="2"/>
  <c r="AX87" i="2"/>
  <c r="AW87" i="2"/>
  <c r="AX86" i="2"/>
  <c r="AW86" i="2"/>
  <c r="AX85" i="2"/>
  <c r="AW85" i="2"/>
  <c r="AX84" i="2"/>
  <c r="AW84" i="2"/>
  <c r="AX83" i="2"/>
  <c r="AW83" i="2"/>
  <c r="AX82" i="2"/>
  <c r="AW82" i="2"/>
  <c r="AX81" i="2"/>
  <c r="AW81" i="2"/>
  <c r="AQ81" i="3"/>
  <c r="AC82" i="2" l="1"/>
  <c r="AC83" i="2"/>
  <c r="AC84" i="2"/>
  <c r="AC85" i="2"/>
  <c r="AC86" i="2"/>
  <c r="AC87" i="2"/>
  <c r="AD85" i="3"/>
  <c r="AC81" i="2"/>
  <c r="AJ82" i="3"/>
  <c r="AV82" i="3" s="1"/>
  <c r="AJ83" i="3"/>
  <c r="AV83" i="3" s="1"/>
  <c r="AJ84" i="3"/>
  <c r="AV84" i="3" s="1"/>
  <c r="AJ85" i="3"/>
  <c r="AV85" i="3" s="1"/>
  <c r="AJ86" i="3"/>
  <c r="AV86" i="3" s="1"/>
  <c r="AJ87" i="3"/>
  <c r="AV87" i="3" s="1"/>
  <c r="AJ81" i="3"/>
  <c r="AV81" i="3" s="1"/>
  <c r="AG82" i="3"/>
  <c r="AS82" i="3" s="1"/>
  <c r="AG83" i="3"/>
  <c r="AS83" i="3" s="1"/>
  <c r="AG84" i="3"/>
  <c r="AS84" i="3" s="1"/>
  <c r="AG85" i="3"/>
  <c r="AS85" i="3" s="1"/>
  <c r="AG86" i="3"/>
  <c r="AS86" i="3" s="1"/>
  <c r="AG87" i="3"/>
  <c r="AS87" i="3" s="1"/>
  <c r="AG81" i="3"/>
  <c r="AS81" i="3" s="1"/>
  <c r="AD82" i="3"/>
  <c r="AD83" i="3"/>
  <c r="AD84" i="3"/>
  <c r="AD86" i="3"/>
  <c r="AD87" i="3"/>
  <c r="AD81" i="3"/>
  <c r="AJ82" i="2"/>
  <c r="AV82" i="2" s="1"/>
  <c r="AJ83" i="2"/>
  <c r="AV83" i="2" s="1"/>
  <c r="AJ84" i="2"/>
  <c r="AV84" i="2" s="1"/>
  <c r="AJ85" i="2"/>
  <c r="AV85" i="2" s="1"/>
  <c r="AJ86" i="2"/>
  <c r="AV86" i="2" s="1"/>
  <c r="AJ87" i="2"/>
  <c r="AV87" i="2" s="1"/>
  <c r="AJ81" i="2"/>
  <c r="AV81" i="2" s="1"/>
  <c r="AG82" i="2"/>
  <c r="AS82" i="2" s="1"/>
  <c r="AG86" i="2"/>
  <c r="AS86" i="2" s="1"/>
  <c r="AG81" i="2"/>
  <c r="AS81" i="2" s="1"/>
  <c r="AF82" i="2"/>
  <c r="AF83" i="2"/>
  <c r="AG83" i="2" s="1"/>
  <c r="AS83" i="2" s="1"/>
  <c r="AF84" i="2"/>
  <c r="AG84" i="2" s="1"/>
  <c r="AS84" i="2" s="1"/>
  <c r="AF85" i="2"/>
  <c r="AG85" i="2" s="1"/>
  <c r="AS85" i="2" s="1"/>
  <c r="AF86" i="2"/>
  <c r="AF87" i="2"/>
  <c r="AG87" i="2" s="1"/>
  <c r="AS87" i="2" s="1"/>
  <c r="AF81" i="2"/>
  <c r="AC93" i="3"/>
  <c r="AC39" i="2"/>
  <c r="AD39" i="2"/>
  <c r="AE39" i="2"/>
  <c r="AF39" i="2"/>
  <c r="AG39" i="2"/>
  <c r="AH39" i="2"/>
  <c r="AB39" i="2"/>
  <c r="AA39" i="2"/>
  <c r="AC39" i="3"/>
  <c r="AD39" i="3"/>
  <c r="AE39" i="3"/>
  <c r="AF39" i="3"/>
  <c r="AG39" i="3"/>
  <c r="AH39" i="3"/>
  <c r="AB39" i="3"/>
  <c r="AA39" i="3"/>
  <c r="Z39" i="3"/>
  <c r="Y39" i="3"/>
  <c r="X39" i="3"/>
  <c r="W39" i="3"/>
  <c r="Z39" i="2"/>
  <c r="Y39" i="2"/>
  <c r="X39" i="2"/>
  <c r="W39" i="2"/>
  <c r="T103" i="3" l="1"/>
  <c r="U103" i="3"/>
  <c r="V103" i="3"/>
  <c r="T104" i="3"/>
  <c r="U104" i="3"/>
  <c r="V104" i="3"/>
  <c r="T105" i="3"/>
  <c r="U105" i="3"/>
  <c r="V105" i="3"/>
  <c r="T106" i="3"/>
  <c r="U106" i="3"/>
  <c r="V106" i="3"/>
  <c r="T107" i="3"/>
  <c r="U107" i="3"/>
  <c r="V107" i="3"/>
  <c r="T108" i="3"/>
  <c r="U108" i="3"/>
  <c r="V108" i="3"/>
  <c r="T109" i="3"/>
  <c r="U109" i="3"/>
  <c r="V109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W33" i="2"/>
  <c r="CS47" i="11" l="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V74" i="11" l="1"/>
  <c r="W74" i="11"/>
  <c r="X74" i="11"/>
  <c r="U74" i="11" l="1"/>
  <c r="V31" i="11" l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T32" i="11" l="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F6" i="8" l="1"/>
  <c r="G6" i="8" s="1"/>
  <c r="H6" i="8" s="1"/>
  <c r="I6" i="8" s="1"/>
  <c r="AZ65" i="2" l="1"/>
  <c r="BL65" i="2" s="1"/>
  <c r="BX65" i="2" s="1"/>
  <c r="CJ65" i="2" s="1"/>
  <c r="AY65" i="2"/>
  <c r="BK65" i="2" s="1"/>
  <c r="BW65" i="2" s="1"/>
  <c r="CI65" i="2" s="1"/>
  <c r="AZ64" i="2"/>
  <c r="BL64" i="2" s="1"/>
  <c r="BX64" i="2" s="1"/>
  <c r="CJ64" i="2" s="1"/>
  <c r="AY64" i="2"/>
  <c r="BK64" i="2" s="1"/>
  <c r="BW64" i="2" s="1"/>
  <c r="CI64" i="2" s="1"/>
  <c r="AZ63" i="2"/>
  <c r="BL63" i="2" s="1"/>
  <c r="BX63" i="2" s="1"/>
  <c r="CJ63" i="2" s="1"/>
  <c r="AY63" i="2"/>
  <c r="BK63" i="2" s="1"/>
  <c r="BW63" i="2" s="1"/>
  <c r="CI63" i="2" s="1"/>
  <c r="AZ62" i="2"/>
  <c r="BL62" i="2" s="1"/>
  <c r="BX62" i="2" s="1"/>
  <c r="CJ62" i="2" s="1"/>
  <c r="AY62" i="2"/>
  <c r="BK62" i="2" s="1"/>
  <c r="BW62" i="2" s="1"/>
  <c r="CI62" i="2" s="1"/>
  <c r="AZ61" i="2"/>
  <c r="BL61" i="2" s="1"/>
  <c r="BX61" i="2" s="1"/>
  <c r="CJ61" i="2" s="1"/>
  <c r="AY61" i="2"/>
  <c r="BK61" i="2" s="1"/>
  <c r="BW61" i="2" s="1"/>
  <c r="CI61" i="2" s="1"/>
  <c r="AZ60" i="2"/>
  <c r="BL60" i="2" s="1"/>
  <c r="BX60" i="2" s="1"/>
  <c r="CJ60" i="2" s="1"/>
  <c r="AY60" i="2"/>
  <c r="BK60" i="2" s="1"/>
  <c r="BW60" i="2" s="1"/>
  <c r="CI60" i="2" s="1"/>
  <c r="AZ59" i="2"/>
  <c r="BL59" i="2" s="1"/>
  <c r="BX59" i="2" s="1"/>
  <c r="CJ59" i="2" s="1"/>
  <c r="AY59" i="2"/>
  <c r="BK59" i="2" s="1"/>
  <c r="BW59" i="2" s="1"/>
  <c r="CI59" i="2" s="1"/>
  <c r="BA65" i="3"/>
  <c r="BM65" i="3" s="1"/>
  <c r="BY65" i="3" s="1"/>
  <c r="CK65" i="3" s="1"/>
  <c r="BA64" i="3"/>
  <c r="BM64" i="3" s="1"/>
  <c r="BY64" i="3" s="1"/>
  <c r="CK64" i="3" s="1"/>
  <c r="BA63" i="3"/>
  <c r="BM63" i="3" s="1"/>
  <c r="BY63" i="3" s="1"/>
  <c r="CK63" i="3" s="1"/>
  <c r="BA62" i="3"/>
  <c r="BM62" i="3" s="1"/>
  <c r="BY62" i="3" s="1"/>
  <c r="CK62" i="3" s="1"/>
  <c r="BA61" i="3"/>
  <c r="BM61" i="3" s="1"/>
  <c r="BY61" i="3" s="1"/>
  <c r="CK61" i="3" s="1"/>
  <c r="BA60" i="3"/>
  <c r="BM60" i="3" s="1"/>
  <c r="BY60" i="3" s="1"/>
  <c r="CK60" i="3" s="1"/>
  <c r="BA59" i="3"/>
  <c r="BM59" i="3" s="1"/>
  <c r="BY59" i="3" s="1"/>
  <c r="CK59" i="3" s="1"/>
  <c r="BJ87" i="2"/>
  <c r="BI87" i="2"/>
  <c r="BG87" i="2"/>
  <c r="BF87" i="2"/>
  <c r="BJ86" i="2"/>
  <c r="BI86" i="2"/>
  <c r="BG86" i="2"/>
  <c r="BF86" i="2"/>
  <c r="BJ85" i="2"/>
  <c r="BI85" i="2"/>
  <c r="BH85" i="2"/>
  <c r="BG85" i="2"/>
  <c r="BF85" i="2"/>
  <c r="BJ84" i="2"/>
  <c r="BI84" i="2"/>
  <c r="BG84" i="2"/>
  <c r="BF84" i="2"/>
  <c r="BJ83" i="2"/>
  <c r="BI83" i="2"/>
  <c r="BG83" i="2"/>
  <c r="BF83" i="2"/>
  <c r="BJ82" i="2"/>
  <c r="BI82" i="2"/>
  <c r="BG82" i="2"/>
  <c r="BF82" i="2"/>
  <c r="BI81" i="2"/>
  <c r="BG81" i="2"/>
  <c r="BF81" i="2"/>
  <c r="BJ87" i="3"/>
  <c r="BI87" i="3"/>
  <c r="BH87" i="3"/>
  <c r="BG87" i="3"/>
  <c r="BF87" i="3"/>
  <c r="BJ86" i="3"/>
  <c r="BI86" i="3"/>
  <c r="BG86" i="3"/>
  <c r="BF86" i="3"/>
  <c r="BJ85" i="3"/>
  <c r="BI85" i="3"/>
  <c r="BG85" i="3"/>
  <c r="BF85" i="3"/>
  <c r="BJ84" i="3"/>
  <c r="BI84" i="3"/>
  <c r="BG84" i="3"/>
  <c r="BF84" i="3"/>
  <c r="BJ83" i="3"/>
  <c r="BI83" i="3"/>
  <c r="BH83" i="3"/>
  <c r="BG83" i="3"/>
  <c r="BF83" i="3"/>
  <c r="BJ82" i="3"/>
  <c r="BI82" i="3"/>
  <c r="BG82" i="3"/>
  <c r="BF82" i="3"/>
  <c r="BJ81" i="3"/>
  <c r="BI81" i="3"/>
  <c r="BG81" i="3"/>
  <c r="BF81" i="3"/>
  <c r="BC81" i="3"/>
  <c r="AM87" i="2"/>
  <c r="AY87" i="2" s="1"/>
  <c r="AM86" i="2"/>
  <c r="AY86" i="2" s="1"/>
  <c r="AM85" i="2"/>
  <c r="AY85" i="2" s="1"/>
  <c r="AM84" i="2"/>
  <c r="AY84" i="2" s="1"/>
  <c r="AM83" i="2"/>
  <c r="AY83" i="2" s="1"/>
  <c r="AM82" i="2"/>
  <c r="AY82" i="2" s="1"/>
  <c r="AM81" i="2"/>
  <c r="AY81" i="2" s="1"/>
  <c r="AM82" i="3"/>
  <c r="AY82" i="3" s="1"/>
  <c r="AM83" i="3"/>
  <c r="AY83" i="3" s="1"/>
  <c r="AM84" i="3"/>
  <c r="AY84" i="3" s="1"/>
  <c r="AM85" i="3"/>
  <c r="AY85" i="3" s="1"/>
  <c r="AM86" i="3"/>
  <c r="AY86" i="3" s="1"/>
  <c r="AM87" i="3"/>
  <c r="AY87" i="3" s="1"/>
  <c r="AM81" i="3"/>
  <c r="AY81" i="3" s="1"/>
  <c r="AO81" i="3"/>
  <c r="BA81" i="3" s="1"/>
  <c r="BH87" i="2"/>
  <c r="BE87" i="2"/>
  <c r="AR87" i="2"/>
  <c r="BD87" i="2" s="1"/>
  <c r="AQ87" i="2"/>
  <c r="BC87" i="2" s="1"/>
  <c r="AP87" i="2"/>
  <c r="BB87" i="2" s="1"/>
  <c r="AO87" i="2"/>
  <c r="BA87" i="2" s="1"/>
  <c r="AN87" i="2"/>
  <c r="AZ87" i="2" s="1"/>
  <c r="BH86" i="2"/>
  <c r="BE86" i="2"/>
  <c r="AR86" i="2"/>
  <c r="BD86" i="2" s="1"/>
  <c r="AQ86" i="2"/>
  <c r="BC86" i="2" s="1"/>
  <c r="AP86" i="2"/>
  <c r="BB86" i="2" s="1"/>
  <c r="AO86" i="2"/>
  <c r="BA86" i="2" s="1"/>
  <c r="AN86" i="2"/>
  <c r="AZ86" i="2" s="1"/>
  <c r="BE85" i="2"/>
  <c r="AR85" i="2"/>
  <c r="BD85" i="2" s="1"/>
  <c r="AQ85" i="2"/>
  <c r="BC85" i="2" s="1"/>
  <c r="AP85" i="2"/>
  <c r="BB85" i="2" s="1"/>
  <c r="AO85" i="2"/>
  <c r="BA85" i="2" s="1"/>
  <c r="AN85" i="2"/>
  <c r="AZ85" i="2" s="1"/>
  <c r="BH84" i="2"/>
  <c r="BE84" i="2"/>
  <c r="AR84" i="2"/>
  <c r="BD84" i="2" s="1"/>
  <c r="AQ84" i="2"/>
  <c r="BC84" i="2" s="1"/>
  <c r="AP84" i="2"/>
  <c r="BB84" i="2" s="1"/>
  <c r="AO84" i="2"/>
  <c r="BA84" i="2" s="1"/>
  <c r="AN84" i="2"/>
  <c r="AZ84" i="2" s="1"/>
  <c r="BH83" i="2"/>
  <c r="BE83" i="2"/>
  <c r="AR83" i="2"/>
  <c r="BD83" i="2" s="1"/>
  <c r="AQ83" i="2"/>
  <c r="BC83" i="2" s="1"/>
  <c r="AP83" i="2"/>
  <c r="BB83" i="2" s="1"/>
  <c r="AO83" i="2"/>
  <c r="BA83" i="2" s="1"/>
  <c r="AN83" i="2"/>
  <c r="AZ83" i="2" s="1"/>
  <c r="BH82" i="2"/>
  <c r="BE82" i="2"/>
  <c r="AR82" i="2"/>
  <c r="BD82" i="2" s="1"/>
  <c r="AQ82" i="2"/>
  <c r="BC82" i="2" s="1"/>
  <c r="AP82" i="2"/>
  <c r="BB82" i="2" s="1"/>
  <c r="AO82" i="2"/>
  <c r="BA82" i="2" s="1"/>
  <c r="AN82" i="2"/>
  <c r="AZ82" i="2" s="1"/>
  <c r="BJ81" i="2"/>
  <c r="BH81" i="2"/>
  <c r="BE81" i="2"/>
  <c r="AR81" i="2"/>
  <c r="BD81" i="2" s="1"/>
  <c r="AQ81" i="2"/>
  <c r="BC81" i="2" s="1"/>
  <c r="AP81" i="2"/>
  <c r="BB81" i="2" s="1"/>
  <c r="AO81" i="2"/>
  <c r="BA81" i="2" s="1"/>
  <c r="AN81" i="2"/>
  <c r="AZ81" i="2" s="1"/>
  <c r="BE87" i="3"/>
  <c r="AR87" i="3"/>
  <c r="BD87" i="3" s="1"/>
  <c r="AQ87" i="3"/>
  <c r="BC87" i="3" s="1"/>
  <c r="AP87" i="3"/>
  <c r="BB87" i="3" s="1"/>
  <c r="AO87" i="3"/>
  <c r="BA87" i="3" s="1"/>
  <c r="AN87" i="3"/>
  <c r="AZ87" i="3" s="1"/>
  <c r="BH86" i="3"/>
  <c r="BE86" i="3"/>
  <c r="AR86" i="3"/>
  <c r="BD86" i="3" s="1"/>
  <c r="AQ86" i="3"/>
  <c r="BC86" i="3" s="1"/>
  <c r="AP86" i="3"/>
  <c r="BB86" i="3" s="1"/>
  <c r="AO86" i="3"/>
  <c r="BA86" i="3" s="1"/>
  <c r="AN86" i="3"/>
  <c r="AZ86" i="3" s="1"/>
  <c r="BH85" i="3"/>
  <c r="BE85" i="3"/>
  <c r="AR85" i="3"/>
  <c r="BD85" i="3" s="1"/>
  <c r="AQ85" i="3"/>
  <c r="BC85" i="3" s="1"/>
  <c r="AP85" i="3"/>
  <c r="BB85" i="3" s="1"/>
  <c r="AO85" i="3"/>
  <c r="BA85" i="3" s="1"/>
  <c r="AN85" i="3"/>
  <c r="AZ85" i="3" s="1"/>
  <c r="BH84" i="3"/>
  <c r="BE84" i="3"/>
  <c r="AR84" i="3"/>
  <c r="BD84" i="3" s="1"/>
  <c r="AQ84" i="3"/>
  <c r="BC84" i="3" s="1"/>
  <c r="AP84" i="3"/>
  <c r="BB84" i="3" s="1"/>
  <c r="AO84" i="3"/>
  <c r="BA84" i="3" s="1"/>
  <c r="AN84" i="3"/>
  <c r="AZ84" i="3" s="1"/>
  <c r="BE83" i="3"/>
  <c r="AR83" i="3"/>
  <c r="BD83" i="3" s="1"/>
  <c r="AQ83" i="3"/>
  <c r="BC83" i="3" s="1"/>
  <c r="AP83" i="3"/>
  <c r="BB83" i="3" s="1"/>
  <c r="AO83" i="3"/>
  <c r="BA83" i="3" s="1"/>
  <c r="AN83" i="3"/>
  <c r="AZ83" i="3" s="1"/>
  <c r="BH82" i="3"/>
  <c r="BE82" i="3"/>
  <c r="AR82" i="3"/>
  <c r="BD82" i="3" s="1"/>
  <c r="AQ82" i="3"/>
  <c r="BC82" i="3" s="1"/>
  <c r="AP82" i="3"/>
  <c r="BB82" i="3" s="1"/>
  <c r="AO82" i="3"/>
  <c r="BA82" i="3" s="1"/>
  <c r="AN82" i="3"/>
  <c r="AZ82" i="3" s="1"/>
  <c r="BH81" i="3"/>
  <c r="BE81" i="3"/>
  <c r="AR81" i="3"/>
  <c r="BD81" i="3" s="1"/>
  <c r="AP81" i="3"/>
  <c r="BB81" i="3" s="1"/>
  <c r="AN81" i="3"/>
  <c r="AZ81" i="3" s="1"/>
  <c r="AM60" i="3"/>
  <c r="AY60" i="3" s="1"/>
  <c r="BK60" i="3" s="1"/>
  <c r="BW60" i="3" s="1"/>
  <c r="CI60" i="3" s="1"/>
  <c r="AN60" i="3"/>
  <c r="AZ60" i="3" s="1"/>
  <c r="BL60" i="3" s="1"/>
  <c r="BX60" i="3" s="1"/>
  <c r="CJ60" i="3" s="1"/>
  <c r="AM61" i="3"/>
  <c r="AY61" i="3" s="1"/>
  <c r="BK61" i="3" s="1"/>
  <c r="BW61" i="3" s="1"/>
  <c r="CI61" i="3" s="1"/>
  <c r="AN61" i="3"/>
  <c r="AZ61" i="3" s="1"/>
  <c r="BL61" i="3" s="1"/>
  <c r="BX61" i="3" s="1"/>
  <c r="CJ61" i="3" s="1"/>
  <c r="AM62" i="3"/>
  <c r="AY62" i="3" s="1"/>
  <c r="BK62" i="3" s="1"/>
  <c r="BW62" i="3" s="1"/>
  <c r="CI62" i="3" s="1"/>
  <c r="AN62" i="3"/>
  <c r="AZ62" i="3" s="1"/>
  <c r="BL62" i="3" s="1"/>
  <c r="BX62" i="3" s="1"/>
  <c r="CJ62" i="3" s="1"/>
  <c r="AM63" i="3"/>
  <c r="AY63" i="3" s="1"/>
  <c r="BK63" i="3" s="1"/>
  <c r="BW63" i="3" s="1"/>
  <c r="CI63" i="3" s="1"/>
  <c r="AN63" i="3"/>
  <c r="AZ63" i="3" s="1"/>
  <c r="BL63" i="3" s="1"/>
  <c r="BX63" i="3" s="1"/>
  <c r="CJ63" i="3" s="1"/>
  <c r="AM64" i="3"/>
  <c r="AY64" i="3" s="1"/>
  <c r="BK64" i="3" s="1"/>
  <c r="BW64" i="3" s="1"/>
  <c r="CI64" i="3" s="1"/>
  <c r="AN64" i="3"/>
  <c r="AZ64" i="3" s="1"/>
  <c r="BL64" i="3" s="1"/>
  <c r="BX64" i="3" s="1"/>
  <c r="CJ64" i="3" s="1"/>
  <c r="AM65" i="3"/>
  <c r="AY65" i="3" s="1"/>
  <c r="BK65" i="3" s="1"/>
  <c r="BW65" i="3" s="1"/>
  <c r="CI65" i="3" s="1"/>
  <c r="AN65" i="3"/>
  <c r="AZ65" i="3" s="1"/>
  <c r="BL65" i="3" s="1"/>
  <c r="BX65" i="3" s="1"/>
  <c r="CJ65" i="3" s="1"/>
  <c r="AN59" i="3"/>
  <c r="AZ59" i="3" s="1"/>
  <c r="BL59" i="3" s="1"/>
  <c r="BX59" i="3" s="1"/>
  <c r="CJ59" i="3" s="1"/>
  <c r="AM59" i="3"/>
  <c r="AY59" i="3" s="1"/>
  <c r="BK59" i="3" s="1"/>
  <c r="BW59" i="3" s="1"/>
  <c r="CI59" i="3" s="1"/>
  <c r="AP65" i="3"/>
  <c r="AP64" i="3"/>
  <c r="AP63" i="3"/>
  <c r="AP62" i="3"/>
  <c r="AP61" i="3"/>
  <c r="AP60" i="3"/>
  <c r="AP59" i="3"/>
  <c r="AD65" i="2"/>
  <c r="AD64" i="2"/>
  <c r="AD63" i="2"/>
  <c r="AD62" i="2"/>
  <c r="AD61" i="2"/>
  <c r="AD60" i="2"/>
  <c r="AD59" i="2"/>
  <c r="BB61" i="3" l="1"/>
  <c r="BN61" i="3" s="1"/>
  <c r="BZ61" i="3" s="1"/>
  <c r="CL61" i="3" s="1"/>
  <c r="AQ61" i="3"/>
  <c r="BB65" i="3"/>
  <c r="BN65" i="3" s="1"/>
  <c r="BZ65" i="3" s="1"/>
  <c r="CL65" i="3" s="1"/>
  <c r="AQ65" i="3"/>
  <c r="BB59" i="3"/>
  <c r="BN59" i="3" s="1"/>
  <c r="BZ59" i="3" s="1"/>
  <c r="CL59" i="3" s="1"/>
  <c r="AQ59" i="3"/>
  <c r="BB63" i="3"/>
  <c r="BN63" i="3" s="1"/>
  <c r="BZ63" i="3" s="1"/>
  <c r="CL63" i="3" s="1"/>
  <c r="AQ63" i="3"/>
  <c r="BB62" i="3"/>
  <c r="BN62" i="3" s="1"/>
  <c r="BZ62" i="3" s="1"/>
  <c r="CL62" i="3" s="1"/>
  <c r="AQ62" i="3"/>
  <c r="BB60" i="3"/>
  <c r="BN60" i="3" s="1"/>
  <c r="BZ60" i="3" s="1"/>
  <c r="CL60" i="3" s="1"/>
  <c r="AQ60" i="3"/>
  <c r="BB64" i="3"/>
  <c r="BN64" i="3" s="1"/>
  <c r="BZ64" i="3" s="1"/>
  <c r="CL64" i="3" s="1"/>
  <c r="AQ64" i="3"/>
  <c r="AD65" i="3"/>
  <c r="AD64" i="3"/>
  <c r="AD63" i="3"/>
  <c r="AD62" i="3"/>
  <c r="AD61" i="3"/>
  <c r="AD60" i="3"/>
  <c r="AD59" i="3"/>
  <c r="BC63" i="3" l="1"/>
  <c r="BO63" i="3" s="1"/>
  <c r="CA63" i="3" s="1"/>
  <c r="CM63" i="3" s="1"/>
  <c r="AR63" i="3"/>
  <c r="BC65" i="3"/>
  <c r="BO65" i="3" s="1"/>
  <c r="CA65" i="3" s="1"/>
  <c r="CM65" i="3" s="1"/>
  <c r="AR65" i="3"/>
  <c r="AR64" i="3"/>
  <c r="BC64" i="3"/>
  <c r="BO64" i="3" s="1"/>
  <c r="CA64" i="3" s="1"/>
  <c r="CM64" i="3" s="1"/>
  <c r="BC62" i="3"/>
  <c r="BO62" i="3" s="1"/>
  <c r="CA62" i="3" s="1"/>
  <c r="CM62" i="3" s="1"/>
  <c r="AR62" i="3"/>
  <c r="BC59" i="3"/>
  <c r="BO59" i="3" s="1"/>
  <c r="CA59" i="3" s="1"/>
  <c r="CM59" i="3" s="1"/>
  <c r="AR59" i="3"/>
  <c r="BC61" i="3"/>
  <c r="BO61" i="3" s="1"/>
  <c r="CA61" i="3" s="1"/>
  <c r="CM61" i="3" s="1"/>
  <c r="AR61" i="3"/>
  <c r="AR60" i="3"/>
  <c r="BC60" i="3"/>
  <c r="BO60" i="3" s="1"/>
  <c r="CA60" i="3" s="1"/>
  <c r="CM60" i="3" s="1"/>
  <c r="D5" i="10"/>
  <c r="E5" i="10" s="1"/>
  <c r="F5" i="10" s="1"/>
  <c r="G5" i="10" s="1"/>
  <c r="H5" i="10" s="1"/>
  <c r="I5" i="10" s="1"/>
  <c r="J5" i="10" s="1"/>
  <c r="AS59" i="3" l="1"/>
  <c r="BD59" i="3"/>
  <c r="BP59" i="3" s="1"/>
  <c r="CB59" i="3" s="1"/>
  <c r="CN59" i="3" s="1"/>
  <c r="AT63" i="3"/>
  <c r="BF63" i="3" s="1"/>
  <c r="BR63" i="3" s="1"/>
  <c r="CD63" i="3" s="1"/>
  <c r="CP63" i="3" s="1"/>
  <c r="BD63" i="3"/>
  <c r="BP63" i="3" s="1"/>
  <c r="CB63" i="3" s="1"/>
  <c r="CN63" i="3" s="1"/>
  <c r="AS63" i="3"/>
  <c r="BE63" i="3" s="1"/>
  <c r="BQ63" i="3" s="1"/>
  <c r="CC63" i="3" s="1"/>
  <c r="CO63" i="3" s="1"/>
  <c r="BD61" i="3"/>
  <c r="BP61" i="3" s="1"/>
  <c r="CB61" i="3" s="1"/>
  <c r="CN61" i="3" s="1"/>
  <c r="AS61" i="3"/>
  <c r="BE61" i="3" s="1"/>
  <c r="BQ61" i="3" s="1"/>
  <c r="CC61" i="3" s="1"/>
  <c r="CO61" i="3" s="1"/>
  <c r="BD62" i="3"/>
  <c r="BP62" i="3" s="1"/>
  <c r="CB62" i="3" s="1"/>
  <c r="CN62" i="3" s="1"/>
  <c r="AS62" i="3"/>
  <c r="BE62" i="3" s="1"/>
  <c r="BQ62" i="3" s="1"/>
  <c r="CC62" i="3" s="1"/>
  <c r="CO62" i="3" s="1"/>
  <c r="BD65" i="3"/>
  <c r="BP65" i="3" s="1"/>
  <c r="CB65" i="3" s="1"/>
  <c r="CN65" i="3" s="1"/>
  <c r="AS65" i="3"/>
  <c r="BE65" i="3" s="1"/>
  <c r="BQ65" i="3" s="1"/>
  <c r="CC65" i="3" s="1"/>
  <c r="CO65" i="3" s="1"/>
  <c r="BD60" i="3"/>
  <c r="BP60" i="3" s="1"/>
  <c r="CB60" i="3" s="1"/>
  <c r="CN60" i="3" s="1"/>
  <c r="AS60" i="3"/>
  <c r="BD64" i="3"/>
  <c r="BP64" i="3" s="1"/>
  <c r="CB64" i="3" s="1"/>
  <c r="CN64" i="3" s="1"/>
  <c r="AS64" i="3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1" i="3"/>
  <c r="BZ81" i="3" s="1"/>
  <c r="CL81" i="3" s="1"/>
  <c r="BO81" i="3"/>
  <c r="CA81" i="3" s="1"/>
  <c r="CM81" i="3" s="1"/>
  <c r="BP81" i="3"/>
  <c r="CB81" i="3" s="1"/>
  <c r="CN81" i="3" s="1"/>
  <c r="BQ81" i="3"/>
  <c r="CC81" i="3" s="1"/>
  <c r="CO81" i="3" s="1"/>
  <c r="BR81" i="3"/>
  <c r="CD81" i="3" s="1"/>
  <c r="CP81" i="3" s="1"/>
  <c r="BS81" i="3"/>
  <c r="CE81" i="3" s="1"/>
  <c r="CQ81" i="3" s="1"/>
  <c r="BT81" i="3"/>
  <c r="CF81" i="3" s="1"/>
  <c r="CR81" i="3" s="1"/>
  <c r="BU81" i="3"/>
  <c r="CG81" i="3" s="1"/>
  <c r="CS81" i="3" s="1"/>
  <c r="BV81" i="3"/>
  <c r="CH81" i="3" s="1"/>
  <c r="CT81" i="3" s="1"/>
  <c r="BM82" i="3"/>
  <c r="BY82" i="3" s="1"/>
  <c r="CK82" i="3" s="1"/>
  <c r="BN82" i="3"/>
  <c r="BZ82" i="3" s="1"/>
  <c r="CL82" i="3" s="1"/>
  <c r="BO82" i="3"/>
  <c r="CA82" i="3" s="1"/>
  <c r="CM82" i="3" s="1"/>
  <c r="BP82" i="3"/>
  <c r="CB82" i="3" s="1"/>
  <c r="CN82" i="3" s="1"/>
  <c r="BQ82" i="3"/>
  <c r="CC82" i="3" s="1"/>
  <c r="CO82" i="3" s="1"/>
  <c r="BR82" i="3"/>
  <c r="CD82" i="3" s="1"/>
  <c r="CP82" i="3" s="1"/>
  <c r="BS82" i="3"/>
  <c r="CE82" i="3" s="1"/>
  <c r="CQ82" i="3" s="1"/>
  <c r="BT82" i="3"/>
  <c r="CF82" i="3" s="1"/>
  <c r="CR82" i="3" s="1"/>
  <c r="BU82" i="3"/>
  <c r="CG82" i="3" s="1"/>
  <c r="CS82" i="3" s="1"/>
  <c r="BV82" i="3"/>
  <c r="CH82" i="3" s="1"/>
  <c r="CT82" i="3" s="1"/>
  <c r="BM83" i="3"/>
  <c r="BY83" i="3" s="1"/>
  <c r="CK83" i="3" s="1"/>
  <c r="BN83" i="3"/>
  <c r="BZ83" i="3" s="1"/>
  <c r="CL83" i="3" s="1"/>
  <c r="BO83" i="3"/>
  <c r="CA83" i="3" s="1"/>
  <c r="CM83" i="3" s="1"/>
  <c r="BP83" i="3"/>
  <c r="CB83" i="3" s="1"/>
  <c r="CN83" i="3" s="1"/>
  <c r="BQ83" i="3"/>
  <c r="CC83" i="3" s="1"/>
  <c r="CO83" i="3" s="1"/>
  <c r="BR83" i="3"/>
  <c r="CD83" i="3" s="1"/>
  <c r="CP83" i="3" s="1"/>
  <c r="BS83" i="3"/>
  <c r="CE83" i="3" s="1"/>
  <c r="CQ83" i="3" s="1"/>
  <c r="BT83" i="3"/>
  <c r="CF83" i="3" s="1"/>
  <c r="CR83" i="3" s="1"/>
  <c r="BU83" i="3"/>
  <c r="CG83" i="3" s="1"/>
  <c r="CS83" i="3" s="1"/>
  <c r="BV83" i="3"/>
  <c r="CH83" i="3" s="1"/>
  <c r="CT83" i="3" s="1"/>
  <c r="BM84" i="3"/>
  <c r="BY84" i="3" s="1"/>
  <c r="CK84" i="3" s="1"/>
  <c r="BN84" i="3"/>
  <c r="BZ84" i="3" s="1"/>
  <c r="CL84" i="3" s="1"/>
  <c r="BO84" i="3"/>
  <c r="CA84" i="3" s="1"/>
  <c r="CM84" i="3" s="1"/>
  <c r="BP84" i="3"/>
  <c r="CB84" i="3" s="1"/>
  <c r="CN84" i="3" s="1"/>
  <c r="BQ84" i="3"/>
  <c r="CC84" i="3" s="1"/>
  <c r="CO84" i="3" s="1"/>
  <c r="BR84" i="3"/>
  <c r="CD84" i="3" s="1"/>
  <c r="CP84" i="3" s="1"/>
  <c r="BS84" i="3"/>
  <c r="CE84" i="3" s="1"/>
  <c r="CQ84" i="3" s="1"/>
  <c r="BT84" i="3"/>
  <c r="CF84" i="3" s="1"/>
  <c r="CR84" i="3" s="1"/>
  <c r="BU84" i="3"/>
  <c r="CG84" i="3" s="1"/>
  <c r="CS84" i="3" s="1"/>
  <c r="BV84" i="3"/>
  <c r="CH84" i="3" s="1"/>
  <c r="CT84" i="3" s="1"/>
  <c r="BM85" i="3"/>
  <c r="BY85" i="3" s="1"/>
  <c r="CK85" i="3" s="1"/>
  <c r="BN85" i="3"/>
  <c r="BZ85" i="3" s="1"/>
  <c r="CL85" i="3" s="1"/>
  <c r="BO85" i="3"/>
  <c r="CA85" i="3" s="1"/>
  <c r="CM85" i="3" s="1"/>
  <c r="BP85" i="3"/>
  <c r="CB85" i="3" s="1"/>
  <c r="CN85" i="3" s="1"/>
  <c r="BQ85" i="3"/>
  <c r="CC85" i="3" s="1"/>
  <c r="CO85" i="3" s="1"/>
  <c r="BR85" i="3"/>
  <c r="CD85" i="3" s="1"/>
  <c r="CP85" i="3" s="1"/>
  <c r="BS85" i="3"/>
  <c r="CE85" i="3" s="1"/>
  <c r="CQ85" i="3" s="1"/>
  <c r="BT85" i="3"/>
  <c r="CF85" i="3" s="1"/>
  <c r="CR85" i="3" s="1"/>
  <c r="BU85" i="3"/>
  <c r="CG85" i="3" s="1"/>
  <c r="CS85" i="3" s="1"/>
  <c r="BV85" i="3"/>
  <c r="CH85" i="3" s="1"/>
  <c r="CT85" i="3" s="1"/>
  <c r="BM86" i="3"/>
  <c r="BY86" i="3" s="1"/>
  <c r="CK86" i="3" s="1"/>
  <c r="BN86" i="3"/>
  <c r="BZ86" i="3" s="1"/>
  <c r="CL86" i="3" s="1"/>
  <c r="BO86" i="3"/>
  <c r="CA86" i="3" s="1"/>
  <c r="CM86" i="3" s="1"/>
  <c r="BP86" i="3"/>
  <c r="CB86" i="3" s="1"/>
  <c r="CN86" i="3" s="1"/>
  <c r="BQ86" i="3"/>
  <c r="CC86" i="3" s="1"/>
  <c r="CO86" i="3" s="1"/>
  <c r="BR86" i="3"/>
  <c r="CD86" i="3" s="1"/>
  <c r="CP86" i="3" s="1"/>
  <c r="BS86" i="3"/>
  <c r="CE86" i="3" s="1"/>
  <c r="CQ86" i="3" s="1"/>
  <c r="BT86" i="3"/>
  <c r="CF86" i="3" s="1"/>
  <c r="CR86" i="3" s="1"/>
  <c r="BU86" i="3"/>
  <c r="CG86" i="3" s="1"/>
  <c r="CS86" i="3" s="1"/>
  <c r="BV86" i="3"/>
  <c r="CH86" i="3" s="1"/>
  <c r="CT86" i="3" s="1"/>
  <c r="BM87" i="3"/>
  <c r="BY87" i="3" s="1"/>
  <c r="CK87" i="3" s="1"/>
  <c r="BN87" i="3"/>
  <c r="BZ87" i="3" s="1"/>
  <c r="CL87" i="3" s="1"/>
  <c r="BO87" i="3"/>
  <c r="CA87" i="3" s="1"/>
  <c r="CM87" i="3" s="1"/>
  <c r="BP87" i="3"/>
  <c r="CB87" i="3" s="1"/>
  <c r="CN87" i="3" s="1"/>
  <c r="BQ87" i="3"/>
  <c r="CC87" i="3" s="1"/>
  <c r="CO87" i="3" s="1"/>
  <c r="BR87" i="3"/>
  <c r="CD87" i="3" s="1"/>
  <c r="CP87" i="3" s="1"/>
  <c r="BS87" i="3"/>
  <c r="CE87" i="3" s="1"/>
  <c r="CQ87" i="3" s="1"/>
  <c r="BT87" i="3"/>
  <c r="CF87" i="3" s="1"/>
  <c r="CR87" i="3" s="1"/>
  <c r="BU87" i="3"/>
  <c r="CG87" i="3" s="1"/>
  <c r="CS87" i="3" s="1"/>
  <c r="BV87" i="3"/>
  <c r="CH87" i="3" s="1"/>
  <c r="CT87" i="3" s="1"/>
  <c r="BL83" i="3"/>
  <c r="BX83" i="3" s="1"/>
  <c r="CJ83" i="3" s="1"/>
  <c r="BL85" i="3"/>
  <c r="BX85" i="3" s="1"/>
  <c r="CJ85" i="3" s="1"/>
  <c r="BK87" i="3"/>
  <c r="BW87" i="3" s="1"/>
  <c r="CI87" i="3" s="1"/>
  <c r="BM81" i="3"/>
  <c r="BY81" i="3" s="1"/>
  <c r="CK81" i="3" s="1"/>
  <c r="BL84" i="3"/>
  <c r="BX84" i="3" s="1"/>
  <c r="CJ84" i="3" s="1"/>
  <c r="BL86" i="3"/>
  <c r="BX86" i="3" s="1"/>
  <c r="CJ86" i="3" s="1"/>
  <c r="BL87" i="3"/>
  <c r="BX87" i="3" s="1"/>
  <c r="CJ87" i="3" s="1"/>
  <c r="BL82" i="3"/>
  <c r="BX82" i="3" s="1"/>
  <c r="CJ82" i="3" s="1"/>
  <c r="BL81" i="3"/>
  <c r="BX81" i="3" s="1"/>
  <c r="CJ81" i="3" s="1"/>
  <c r="BK83" i="3"/>
  <c r="BW83" i="3" s="1"/>
  <c r="CI83" i="3" s="1"/>
  <c r="BK84" i="3"/>
  <c r="BW84" i="3" s="1"/>
  <c r="CI84" i="3" s="1"/>
  <c r="BK85" i="3"/>
  <c r="BW85" i="3" s="1"/>
  <c r="CI85" i="3" s="1"/>
  <c r="BK86" i="3"/>
  <c r="BW86" i="3" s="1"/>
  <c r="CI86" i="3" s="1"/>
  <c r="BK82" i="3"/>
  <c r="BW82" i="3" s="1"/>
  <c r="CI82" i="3" s="1"/>
  <c r="BK81" i="3"/>
  <c r="BW81" i="3" s="1"/>
  <c r="CI81" i="3" s="1"/>
  <c r="BR81" i="2"/>
  <c r="CD81" i="2" s="1"/>
  <c r="CP81" i="2" s="1"/>
  <c r="BT84" i="2"/>
  <c r="CF84" i="2" s="1"/>
  <c r="CR84" i="2" s="1"/>
  <c r="BV87" i="2"/>
  <c r="CH87" i="2" s="1"/>
  <c r="CT87" i="2" s="1"/>
  <c r="BM81" i="2"/>
  <c r="BY81" i="2" s="1"/>
  <c r="CK81" i="2" s="1"/>
  <c r="BN81" i="2"/>
  <c r="BZ81" i="2" s="1"/>
  <c r="CL81" i="2" s="1"/>
  <c r="BO81" i="2"/>
  <c r="CA81" i="2" s="1"/>
  <c r="CM81" i="2" s="1"/>
  <c r="BP81" i="2"/>
  <c r="CB81" i="2" s="1"/>
  <c r="CN81" i="2" s="1"/>
  <c r="BQ81" i="2"/>
  <c r="CC81" i="2" s="1"/>
  <c r="CO81" i="2" s="1"/>
  <c r="BS81" i="2"/>
  <c r="CE81" i="2" s="1"/>
  <c r="CQ81" i="2" s="1"/>
  <c r="BT81" i="2"/>
  <c r="CF81" i="2" s="1"/>
  <c r="CR81" i="2" s="1"/>
  <c r="BU81" i="2"/>
  <c r="CG81" i="2" s="1"/>
  <c r="CS81" i="2" s="1"/>
  <c r="BV81" i="2"/>
  <c r="CH81" i="2" s="1"/>
  <c r="CT81" i="2" s="1"/>
  <c r="BM82" i="2"/>
  <c r="BY82" i="2" s="1"/>
  <c r="CK82" i="2" s="1"/>
  <c r="BN82" i="2"/>
  <c r="BZ82" i="2" s="1"/>
  <c r="CL82" i="2" s="1"/>
  <c r="BO82" i="2"/>
  <c r="CA82" i="2" s="1"/>
  <c r="CM82" i="2" s="1"/>
  <c r="BP82" i="2"/>
  <c r="CB82" i="2" s="1"/>
  <c r="CN82" i="2" s="1"/>
  <c r="BQ82" i="2"/>
  <c r="CC82" i="2" s="1"/>
  <c r="CO82" i="2" s="1"/>
  <c r="BR82" i="2"/>
  <c r="CD82" i="2" s="1"/>
  <c r="CP82" i="2" s="1"/>
  <c r="BS82" i="2"/>
  <c r="CE82" i="2" s="1"/>
  <c r="CQ82" i="2" s="1"/>
  <c r="BT82" i="2"/>
  <c r="CF82" i="2" s="1"/>
  <c r="CR82" i="2" s="1"/>
  <c r="BU82" i="2"/>
  <c r="CG82" i="2" s="1"/>
  <c r="CS82" i="2" s="1"/>
  <c r="BV82" i="2"/>
  <c r="CH82" i="2" s="1"/>
  <c r="CT82" i="2" s="1"/>
  <c r="BM83" i="2"/>
  <c r="BY83" i="2" s="1"/>
  <c r="CK83" i="2" s="1"/>
  <c r="BN83" i="2"/>
  <c r="BZ83" i="2" s="1"/>
  <c r="CL83" i="2" s="1"/>
  <c r="BO83" i="2"/>
  <c r="CA83" i="2" s="1"/>
  <c r="CM83" i="2" s="1"/>
  <c r="BP83" i="2"/>
  <c r="CB83" i="2" s="1"/>
  <c r="CN83" i="2" s="1"/>
  <c r="BQ83" i="2"/>
  <c r="CC83" i="2" s="1"/>
  <c r="CO83" i="2" s="1"/>
  <c r="BR83" i="2"/>
  <c r="CD83" i="2" s="1"/>
  <c r="CP83" i="2" s="1"/>
  <c r="BS83" i="2"/>
  <c r="CE83" i="2" s="1"/>
  <c r="CQ83" i="2" s="1"/>
  <c r="BT83" i="2"/>
  <c r="CF83" i="2" s="1"/>
  <c r="CR83" i="2" s="1"/>
  <c r="BU83" i="2"/>
  <c r="CG83" i="2" s="1"/>
  <c r="CS83" i="2" s="1"/>
  <c r="BV83" i="2"/>
  <c r="CH83" i="2" s="1"/>
  <c r="CT83" i="2" s="1"/>
  <c r="BM84" i="2"/>
  <c r="BY84" i="2" s="1"/>
  <c r="CK84" i="2" s="1"/>
  <c r="BN84" i="2"/>
  <c r="BZ84" i="2" s="1"/>
  <c r="CL84" i="2" s="1"/>
  <c r="BO84" i="2"/>
  <c r="CA84" i="2" s="1"/>
  <c r="CM84" i="2" s="1"/>
  <c r="BP84" i="2"/>
  <c r="CB84" i="2" s="1"/>
  <c r="CN84" i="2" s="1"/>
  <c r="BQ84" i="2"/>
  <c r="CC84" i="2" s="1"/>
  <c r="CO84" i="2" s="1"/>
  <c r="BR84" i="2"/>
  <c r="CD84" i="2" s="1"/>
  <c r="CP84" i="2" s="1"/>
  <c r="BS84" i="2"/>
  <c r="CE84" i="2" s="1"/>
  <c r="CQ84" i="2" s="1"/>
  <c r="BU84" i="2"/>
  <c r="CG84" i="2" s="1"/>
  <c r="CS84" i="2" s="1"/>
  <c r="BV84" i="2"/>
  <c r="CH84" i="2" s="1"/>
  <c r="CT84" i="2" s="1"/>
  <c r="BM85" i="2"/>
  <c r="BY85" i="2" s="1"/>
  <c r="CK85" i="2" s="1"/>
  <c r="BN85" i="2"/>
  <c r="BZ85" i="2" s="1"/>
  <c r="CL85" i="2" s="1"/>
  <c r="BO85" i="2"/>
  <c r="CA85" i="2" s="1"/>
  <c r="CM85" i="2" s="1"/>
  <c r="BP85" i="2"/>
  <c r="CB85" i="2" s="1"/>
  <c r="CN85" i="2" s="1"/>
  <c r="BQ85" i="2"/>
  <c r="CC85" i="2" s="1"/>
  <c r="CO85" i="2" s="1"/>
  <c r="BR85" i="2"/>
  <c r="CD85" i="2" s="1"/>
  <c r="CP85" i="2" s="1"/>
  <c r="BS85" i="2"/>
  <c r="CE85" i="2" s="1"/>
  <c r="CQ85" i="2" s="1"/>
  <c r="BT85" i="2"/>
  <c r="CF85" i="2" s="1"/>
  <c r="CR85" i="2" s="1"/>
  <c r="BU85" i="2"/>
  <c r="CG85" i="2" s="1"/>
  <c r="CS85" i="2" s="1"/>
  <c r="BV85" i="2"/>
  <c r="CH85" i="2" s="1"/>
  <c r="CT85" i="2" s="1"/>
  <c r="BM86" i="2"/>
  <c r="BY86" i="2" s="1"/>
  <c r="CK86" i="2" s="1"/>
  <c r="BN86" i="2"/>
  <c r="BZ86" i="2" s="1"/>
  <c r="CL86" i="2" s="1"/>
  <c r="BO86" i="2"/>
  <c r="CA86" i="2" s="1"/>
  <c r="CM86" i="2" s="1"/>
  <c r="BP86" i="2"/>
  <c r="CB86" i="2" s="1"/>
  <c r="CN86" i="2" s="1"/>
  <c r="BQ86" i="2"/>
  <c r="CC86" i="2" s="1"/>
  <c r="CO86" i="2" s="1"/>
  <c r="BR86" i="2"/>
  <c r="CD86" i="2" s="1"/>
  <c r="CP86" i="2" s="1"/>
  <c r="BS86" i="2"/>
  <c r="CE86" i="2" s="1"/>
  <c r="CQ86" i="2" s="1"/>
  <c r="BT86" i="2"/>
  <c r="CF86" i="2" s="1"/>
  <c r="CR86" i="2" s="1"/>
  <c r="BU86" i="2"/>
  <c r="CG86" i="2" s="1"/>
  <c r="CS86" i="2" s="1"/>
  <c r="BV86" i="2"/>
  <c r="CH86" i="2" s="1"/>
  <c r="CT86" i="2" s="1"/>
  <c r="BM87" i="2"/>
  <c r="BY87" i="2" s="1"/>
  <c r="CK87" i="2" s="1"/>
  <c r="BN87" i="2"/>
  <c r="BZ87" i="2" s="1"/>
  <c r="CL87" i="2" s="1"/>
  <c r="BO87" i="2"/>
  <c r="CA87" i="2" s="1"/>
  <c r="CM87" i="2" s="1"/>
  <c r="BP87" i="2"/>
  <c r="CB87" i="2" s="1"/>
  <c r="CN87" i="2" s="1"/>
  <c r="BQ87" i="2"/>
  <c r="CC87" i="2" s="1"/>
  <c r="CO87" i="2" s="1"/>
  <c r="BR87" i="2"/>
  <c r="CD87" i="2" s="1"/>
  <c r="CP87" i="2" s="1"/>
  <c r="BS87" i="2"/>
  <c r="CE87" i="2" s="1"/>
  <c r="CQ87" i="2" s="1"/>
  <c r="BT87" i="2"/>
  <c r="CF87" i="2" s="1"/>
  <c r="CR87" i="2" s="1"/>
  <c r="BU87" i="2"/>
  <c r="CG87" i="2" s="1"/>
  <c r="CS87" i="2" s="1"/>
  <c r="BL81" i="2"/>
  <c r="BX81" i="2" s="1"/>
  <c r="CJ81" i="2" s="1"/>
  <c r="BL82" i="2"/>
  <c r="BX82" i="2" s="1"/>
  <c r="CJ82" i="2" s="1"/>
  <c r="BL83" i="2"/>
  <c r="BX83" i="2" s="1"/>
  <c r="CJ83" i="2" s="1"/>
  <c r="BL84" i="2"/>
  <c r="BX84" i="2" s="1"/>
  <c r="CJ84" i="2" s="1"/>
  <c r="BL85" i="2"/>
  <c r="BX85" i="2" s="1"/>
  <c r="CJ85" i="2" s="1"/>
  <c r="BL86" i="2"/>
  <c r="BX86" i="2" s="1"/>
  <c r="CJ86" i="2" s="1"/>
  <c r="BL87" i="2"/>
  <c r="BX87" i="2" s="1"/>
  <c r="CJ87" i="2" s="1"/>
  <c r="BK82" i="2"/>
  <c r="BW82" i="2" s="1"/>
  <c r="CI82" i="2" s="1"/>
  <c r="BK83" i="2"/>
  <c r="BW83" i="2" s="1"/>
  <c r="CI83" i="2" s="1"/>
  <c r="BK84" i="2"/>
  <c r="BW84" i="2" s="1"/>
  <c r="CI84" i="2" s="1"/>
  <c r="BK85" i="2"/>
  <c r="BW85" i="2" s="1"/>
  <c r="CI85" i="2" s="1"/>
  <c r="BK86" i="2"/>
  <c r="BW86" i="2" s="1"/>
  <c r="CI86" i="2" s="1"/>
  <c r="BK87" i="2"/>
  <c r="BW87" i="2" s="1"/>
  <c r="CI87" i="2" s="1"/>
  <c r="BK81" i="2"/>
  <c r="BW81" i="2" s="1"/>
  <c r="CI81" i="2" s="1"/>
  <c r="E14" i="8" l="1"/>
  <c r="AT65" i="3"/>
  <c r="BF65" i="3" s="1"/>
  <c r="BR65" i="3" s="1"/>
  <c r="CD65" i="3" s="1"/>
  <c r="CP65" i="3" s="1"/>
  <c r="BE64" i="3"/>
  <c r="BQ64" i="3" s="1"/>
  <c r="CC64" i="3" s="1"/>
  <c r="CO64" i="3" s="1"/>
  <c r="AT64" i="3"/>
  <c r="BF64" i="3" s="1"/>
  <c r="BR64" i="3" s="1"/>
  <c r="CD64" i="3" s="1"/>
  <c r="CP64" i="3" s="1"/>
  <c r="AT61" i="3"/>
  <c r="BF61" i="3" s="1"/>
  <c r="BR61" i="3" s="1"/>
  <c r="CD61" i="3" s="1"/>
  <c r="CP61" i="3" s="1"/>
  <c r="BE60" i="3"/>
  <c r="BQ60" i="3" s="1"/>
  <c r="CC60" i="3" s="1"/>
  <c r="CO60" i="3" s="1"/>
  <c r="AT60" i="3"/>
  <c r="BF60" i="3" s="1"/>
  <c r="BR60" i="3" s="1"/>
  <c r="CD60" i="3" s="1"/>
  <c r="CP60" i="3" s="1"/>
  <c r="AT62" i="3"/>
  <c r="BF62" i="3" s="1"/>
  <c r="BR62" i="3" s="1"/>
  <c r="CD62" i="3" s="1"/>
  <c r="CP62" i="3" s="1"/>
  <c r="AT59" i="3"/>
  <c r="BF59" i="3" s="1"/>
  <c r="BR59" i="3" s="1"/>
  <c r="CD59" i="3" s="1"/>
  <c r="CP59" i="3" s="1"/>
  <c r="BE59" i="3"/>
  <c r="BQ59" i="3" s="1"/>
  <c r="CC59" i="3" s="1"/>
  <c r="CO59" i="3" s="1"/>
  <c r="J5" i="8"/>
  <c r="J6" i="8" s="1"/>
  <c r="K5" i="8"/>
  <c r="L5" i="8"/>
  <c r="U4" i="1"/>
  <c r="X4" i="3"/>
  <c r="W4" i="1" s="1"/>
  <c r="V4" i="1"/>
  <c r="K6" i="8" l="1"/>
  <c r="Y4" i="3"/>
  <c r="X4" i="1" s="1"/>
  <c r="L6" i="8"/>
  <c r="Z4" i="3"/>
  <c r="Y4" i="1" l="1"/>
  <c r="AA4" i="3"/>
  <c r="Z4" i="1" l="1"/>
  <c r="AB4" i="3"/>
  <c r="AA4" i="1" l="1"/>
  <c r="AC4" i="3"/>
  <c r="AD4" i="3" l="1"/>
  <c r="AB4" i="1"/>
  <c r="AC4" i="1" l="1"/>
  <c r="AE4" i="3"/>
  <c r="AD4" i="1" l="1"/>
  <c r="AF4" i="3"/>
  <c r="AE4" i="1" l="1"/>
  <c r="AG4" i="3"/>
  <c r="AH4" i="3" l="1"/>
  <c r="AF4" i="1"/>
  <c r="AG4" i="1" l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E65" i="3" l="1"/>
  <c r="AF65" i="3" s="1"/>
  <c r="AG65" i="3" s="1"/>
  <c r="AH65" i="3" s="1"/>
  <c r="AI65" i="3" s="1"/>
  <c r="AJ65" i="3" s="1"/>
  <c r="AK65" i="3" s="1"/>
  <c r="AL65" i="3" s="1"/>
  <c r="AE64" i="3"/>
  <c r="AF64" i="3" s="1"/>
  <c r="AG64" i="3" s="1"/>
  <c r="AH64" i="3" s="1"/>
  <c r="AI64" i="3" s="1"/>
  <c r="AJ64" i="3" s="1"/>
  <c r="AK64" i="3" s="1"/>
  <c r="AL64" i="3" s="1"/>
  <c r="AE63" i="3"/>
  <c r="AF63" i="3" s="1"/>
  <c r="AG63" i="3" s="1"/>
  <c r="AH63" i="3" s="1"/>
  <c r="AI63" i="3" s="1"/>
  <c r="AJ63" i="3" s="1"/>
  <c r="AK63" i="3" s="1"/>
  <c r="AL63" i="3" s="1"/>
  <c r="AE62" i="3"/>
  <c r="AF62" i="3" s="1"/>
  <c r="AG62" i="3" s="1"/>
  <c r="AH62" i="3" s="1"/>
  <c r="AI62" i="3" s="1"/>
  <c r="AJ62" i="3" s="1"/>
  <c r="AK62" i="3" s="1"/>
  <c r="AL62" i="3" s="1"/>
  <c r="AE61" i="3"/>
  <c r="AF61" i="3" s="1"/>
  <c r="AG61" i="3" s="1"/>
  <c r="AH61" i="3" s="1"/>
  <c r="AI61" i="3" s="1"/>
  <c r="AJ61" i="3" s="1"/>
  <c r="AK61" i="3" s="1"/>
  <c r="AL61" i="3" s="1"/>
  <c r="AE60" i="3"/>
  <c r="AF60" i="3" s="1"/>
  <c r="AG60" i="3" s="1"/>
  <c r="AH60" i="3" s="1"/>
  <c r="AI60" i="3" s="1"/>
  <c r="AJ60" i="3" s="1"/>
  <c r="AK60" i="3" s="1"/>
  <c r="AL60" i="3" s="1"/>
  <c r="AE59" i="3"/>
  <c r="AF59" i="3" s="1"/>
  <c r="AG59" i="3" s="1"/>
  <c r="AH59" i="3" s="1"/>
  <c r="AI59" i="3" s="1"/>
  <c r="AJ59" i="3" s="1"/>
  <c r="AK59" i="3" s="1"/>
  <c r="AL59" i="3" s="1"/>
  <c r="AO59" i="2"/>
  <c r="BA59" i="2" s="1"/>
  <c r="BM59" i="2" s="1"/>
  <c r="BY59" i="2" s="1"/>
  <c r="CK59" i="2" s="1"/>
  <c r="AP59" i="2"/>
  <c r="BB59" i="2" s="1"/>
  <c r="BN59" i="2" s="1"/>
  <c r="BZ59" i="2" s="1"/>
  <c r="CL59" i="2" s="1"/>
  <c r="AO60" i="2"/>
  <c r="BA60" i="2" s="1"/>
  <c r="BM60" i="2" s="1"/>
  <c r="BY60" i="2" s="1"/>
  <c r="CK60" i="2" s="1"/>
  <c r="AP60" i="2"/>
  <c r="BB60" i="2" s="1"/>
  <c r="BN60" i="2" s="1"/>
  <c r="BZ60" i="2" s="1"/>
  <c r="CL60" i="2" s="1"/>
  <c r="AO61" i="2"/>
  <c r="BA61" i="2" s="1"/>
  <c r="BM61" i="2" s="1"/>
  <c r="BY61" i="2" s="1"/>
  <c r="CK61" i="2" s="1"/>
  <c r="AP61" i="2"/>
  <c r="BB61" i="2" s="1"/>
  <c r="BN61" i="2" s="1"/>
  <c r="BZ61" i="2" s="1"/>
  <c r="CL61" i="2" s="1"/>
  <c r="AO62" i="2"/>
  <c r="BA62" i="2" s="1"/>
  <c r="BM62" i="2" s="1"/>
  <c r="BY62" i="2" s="1"/>
  <c r="CK62" i="2" s="1"/>
  <c r="AP62" i="2"/>
  <c r="BB62" i="2" s="1"/>
  <c r="BN62" i="2" s="1"/>
  <c r="BZ62" i="2" s="1"/>
  <c r="CL62" i="2" s="1"/>
  <c r="AO63" i="2"/>
  <c r="BA63" i="2" s="1"/>
  <c r="BM63" i="2" s="1"/>
  <c r="BY63" i="2" s="1"/>
  <c r="CK63" i="2" s="1"/>
  <c r="AP63" i="2"/>
  <c r="BB63" i="2" s="1"/>
  <c r="BN63" i="2" s="1"/>
  <c r="BZ63" i="2" s="1"/>
  <c r="CL63" i="2" s="1"/>
  <c r="AO64" i="2"/>
  <c r="BA64" i="2" s="1"/>
  <c r="BM64" i="2" s="1"/>
  <c r="BY64" i="2" s="1"/>
  <c r="CK64" i="2" s="1"/>
  <c r="AP64" i="2"/>
  <c r="BB64" i="2" s="1"/>
  <c r="BN64" i="2" s="1"/>
  <c r="BZ64" i="2" s="1"/>
  <c r="CL64" i="2" s="1"/>
  <c r="AO65" i="2"/>
  <c r="BA65" i="2" s="1"/>
  <c r="BM65" i="2" s="1"/>
  <c r="BY65" i="2" s="1"/>
  <c r="CK65" i="2" s="1"/>
  <c r="AP65" i="2"/>
  <c r="BB65" i="2" s="1"/>
  <c r="BN65" i="2" s="1"/>
  <c r="BZ65" i="2" s="1"/>
  <c r="CL65" i="2" s="1"/>
  <c r="AE60" i="2"/>
  <c r="AF60" i="2" s="1"/>
  <c r="AR60" i="2" s="1"/>
  <c r="BD60" i="2" s="1"/>
  <c r="BP60" i="2" s="1"/>
  <c r="CB60" i="2" s="1"/>
  <c r="CN60" i="2" s="1"/>
  <c r="AE61" i="2"/>
  <c r="AF61" i="2" s="1"/>
  <c r="AG61" i="2" s="1"/>
  <c r="AH61" i="2" s="1"/>
  <c r="AI61" i="2" s="1"/>
  <c r="AJ61" i="2" s="1"/>
  <c r="AK61" i="2" s="1"/>
  <c r="AL61" i="2" s="1"/>
  <c r="AX61" i="2" s="1"/>
  <c r="AE62" i="2"/>
  <c r="AF62" i="2" s="1"/>
  <c r="AG62" i="2" s="1"/>
  <c r="AE63" i="2"/>
  <c r="AQ63" i="2" s="1"/>
  <c r="BC63" i="2" s="1"/>
  <c r="BO63" i="2" s="1"/>
  <c r="CA63" i="2" s="1"/>
  <c r="CM63" i="2" s="1"/>
  <c r="AE64" i="2"/>
  <c r="AF64" i="2" s="1"/>
  <c r="AR64" i="2" s="1"/>
  <c r="BD64" i="2" s="1"/>
  <c r="BP64" i="2" s="1"/>
  <c r="CB64" i="2" s="1"/>
  <c r="CN64" i="2" s="1"/>
  <c r="AE65" i="2"/>
  <c r="AF65" i="2" s="1"/>
  <c r="AR65" i="2" s="1"/>
  <c r="BD65" i="2" s="1"/>
  <c r="BP65" i="2" s="1"/>
  <c r="CB65" i="2" s="1"/>
  <c r="CN65" i="2" s="1"/>
  <c r="AE59" i="2"/>
  <c r="AF59" i="2" s="1"/>
  <c r="AR59" i="2" s="1"/>
  <c r="BD59" i="2" s="1"/>
  <c r="BP59" i="2" s="1"/>
  <c r="CB59" i="2" s="1"/>
  <c r="CN59" i="2" s="1"/>
  <c r="AD98" i="3"/>
  <c r="AE98" i="3" s="1"/>
  <c r="AF98" i="3" s="1"/>
  <c r="AG98" i="3" s="1"/>
  <c r="AH98" i="3" s="1"/>
  <c r="AI98" i="3" s="1"/>
  <c r="AJ98" i="3" s="1"/>
  <c r="AK98" i="3" s="1"/>
  <c r="AL98" i="3" s="1"/>
  <c r="AB92" i="3"/>
  <c r="AD92" i="3" s="1"/>
  <c r="AE92" i="3" s="1"/>
  <c r="AF92" i="3" s="1"/>
  <c r="AG92" i="3" s="1"/>
  <c r="AH92" i="3" s="1"/>
  <c r="AI92" i="3" s="1"/>
  <c r="AJ92" i="3" s="1"/>
  <c r="AK92" i="3" s="1"/>
  <c r="AL92" i="3" s="1"/>
  <c r="AD93" i="3"/>
  <c r="AE93" i="3" s="1"/>
  <c r="AF93" i="3" s="1"/>
  <c r="AG93" i="3" s="1"/>
  <c r="AH93" i="3" s="1"/>
  <c r="AI93" i="3" s="1"/>
  <c r="AJ93" i="3" s="1"/>
  <c r="AK93" i="3" s="1"/>
  <c r="AL93" i="3" s="1"/>
  <c r="AD94" i="3"/>
  <c r="AE94" i="3" s="1"/>
  <c r="AF94" i="3" s="1"/>
  <c r="AG94" i="3" s="1"/>
  <c r="AH94" i="3" s="1"/>
  <c r="AI94" i="3" s="1"/>
  <c r="AJ94" i="3" s="1"/>
  <c r="AK94" i="3" s="1"/>
  <c r="AL94" i="3" s="1"/>
  <c r="AD97" i="3"/>
  <c r="AE97" i="3" s="1"/>
  <c r="AF97" i="3" s="1"/>
  <c r="AG97" i="3" s="1"/>
  <c r="AH97" i="3" s="1"/>
  <c r="AI97" i="3" s="1"/>
  <c r="AJ97" i="3" s="1"/>
  <c r="AK97" i="3" s="1"/>
  <c r="AL97" i="3" s="1"/>
  <c r="AD95" i="3"/>
  <c r="AE95" i="3" s="1"/>
  <c r="AF95" i="3" s="1"/>
  <c r="AG95" i="3" s="1"/>
  <c r="AH95" i="3" s="1"/>
  <c r="AI95" i="3" s="1"/>
  <c r="AJ95" i="3" s="1"/>
  <c r="AK95" i="3" s="1"/>
  <c r="AL95" i="3" s="1"/>
  <c r="AD96" i="3"/>
  <c r="AE96" i="3" s="1"/>
  <c r="AF96" i="3" s="1"/>
  <c r="AG96" i="3" s="1"/>
  <c r="AH96" i="3" s="1"/>
  <c r="AI96" i="3" s="1"/>
  <c r="AJ96" i="3" s="1"/>
  <c r="AK96" i="3" s="1"/>
  <c r="AL96" i="3" s="1"/>
  <c r="BJ61" i="2" l="1"/>
  <c r="BV61" i="2" s="1"/>
  <c r="CH61" i="2" s="1"/>
  <c r="CT61" i="2" s="1"/>
  <c r="AM94" i="3"/>
  <c r="AG65" i="2"/>
  <c r="AH65" i="2" s="1"/>
  <c r="AI65" i="2" s="1"/>
  <c r="AJ65" i="2" s="1"/>
  <c r="AK65" i="2" s="1"/>
  <c r="AL65" i="2" s="1"/>
  <c r="AX65" i="2" s="1"/>
  <c r="AR61" i="2"/>
  <c r="BD61" i="2" s="1"/>
  <c r="BP61" i="2" s="1"/>
  <c r="CB61" i="2" s="1"/>
  <c r="CN61" i="2" s="1"/>
  <c r="AQ60" i="2"/>
  <c r="BC60" i="2" s="1"/>
  <c r="BO60" i="2" s="1"/>
  <c r="CA60" i="2" s="1"/>
  <c r="CM60" i="2" s="1"/>
  <c r="AG60" i="2"/>
  <c r="AH60" i="2" s="1"/>
  <c r="AI60" i="2" s="1"/>
  <c r="AQ64" i="2"/>
  <c r="BC64" i="2" s="1"/>
  <c r="BO64" i="2" s="1"/>
  <c r="CA64" i="2" s="1"/>
  <c r="CM64" i="2" s="1"/>
  <c r="AH62" i="2"/>
  <c r="AS62" i="2"/>
  <c r="AG64" i="2"/>
  <c r="AU65" i="2"/>
  <c r="AQ65" i="2"/>
  <c r="BC65" i="2" s="1"/>
  <c r="BO65" i="2" s="1"/>
  <c r="CA65" i="2" s="1"/>
  <c r="CM65" i="2" s="1"/>
  <c r="AR62" i="2"/>
  <c r="BD62" i="2" s="1"/>
  <c r="BP62" i="2" s="1"/>
  <c r="CB62" i="2" s="1"/>
  <c r="CN62" i="2" s="1"/>
  <c r="AU61" i="2"/>
  <c r="AQ61" i="2"/>
  <c r="BC61" i="2" s="1"/>
  <c r="BO61" i="2" s="1"/>
  <c r="CA61" i="2" s="1"/>
  <c r="CM61" i="2" s="1"/>
  <c r="AV61" i="2"/>
  <c r="AG59" i="2"/>
  <c r="AT65" i="2"/>
  <c r="AQ62" i="2"/>
  <c r="BC62" i="2" s="1"/>
  <c r="BO62" i="2" s="1"/>
  <c r="CA62" i="2" s="1"/>
  <c r="CM62" i="2" s="1"/>
  <c r="AT61" i="2"/>
  <c r="AF63" i="2"/>
  <c r="AW65" i="2"/>
  <c r="AS65" i="2"/>
  <c r="AW61" i="2"/>
  <c r="AS61" i="2"/>
  <c r="AQ59" i="2"/>
  <c r="BC59" i="2" s="1"/>
  <c r="BO59" i="2" s="1"/>
  <c r="CA59" i="2" s="1"/>
  <c r="CM59" i="2" s="1"/>
  <c r="AM95" i="3"/>
  <c r="AM93" i="3"/>
  <c r="AV65" i="2" l="1"/>
  <c r="BE61" i="2"/>
  <c r="BQ61" i="2" s="1"/>
  <c r="CC61" i="2" s="1"/>
  <c r="CO61" i="2" s="1"/>
  <c r="BH65" i="2"/>
  <c r="BT65" i="2" s="1"/>
  <c r="BE65" i="2"/>
  <c r="BQ65" i="2" s="1"/>
  <c r="CC65" i="2" s="1"/>
  <c r="CO65" i="2" s="1"/>
  <c r="BG65" i="2"/>
  <c r="BS65" i="2" s="1"/>
  <c r="CE65" i="2" s="1"/>
  <c r="CQ65" i="2" s="1"/>
  <c r="BI61" i="2"/>
  <c r="BU61" i="2" s="1"/>
  <c r="CG61" i="2" s="1"/>
  <c r="CS61" i="2" s="1"/>
  <c r="BF61" i="2"/>
  <c r="BR61" i="2" s="1"/>
  <c r="CD61" i="2" s="1"/>
  <c r="CP61" i="2" s="1"/>
  <c r="BH61" i="2"/>
  <c r="BT61" i="2" s="1"/>
  <c r="BE62" i="2"/>
  <c r="BQ62" i="2" s="1"/>
  <c r="CC62" i="2" s="1"/>
  <c r="CO62" i="2" s="1"/>
  <c r="BI65" i="2"/>
  <c r="BU65" i="2" s="1"/>
  <c r="CG65" i="2" s="1"/>
  <c r="CS65" i="2" s="1"/>
  <c r="BF65" i="2"/>
  <c r="BR65" i="2" s="1"/>
  <c r="CD65" i="2" s="1"/>
  <c r="CP65" i="2" s="1"/>
  <c r="BG61" i="2"/>
  <c r="BS61" i="2" s="1"/>
  <c r="CE61" i="2" s="1"/>
  <c r="CQ61" i="2" s="1"/>
  <c r="BJ65" i="2"/>
  <c r="BV65" i="2" s="1"/>
  <c r="CH65" i="2" s="1"/>
  <c r="CT65" i="2" s="1"/>
  <c r="AJ60" i="2"/>
  <c r="AU60" i="2"/>
  <c r="AT60" i="2"/>
  <c r="AS60" i="2"/>
  <c r="AH64" i="2"/>
  <c r="AS64" i="2"/>
  <c r="AH59" i="2"/>
  <c r="AS59" i="2"/>
  <c r="AR63" i="2"/>
  <c r="BD63" i="2" s="1"/>
  <c r="BP63" i="2" s="1"/>
  <c r="CB63" i="2" s="1"/>
  <c r="CN63" i="2" s="1"/>
  <c r="AG63" i="2"/>
  <c r="AI62" i="2"/>
  <c r="AT62" i="2"/>
  <c r="AM92" i="3"/>
  <c r="AN92" i="3" s="1"/>
  <c r="AM98" i="3"/>
  <c r="AM97" i="3"/>
  <c r="AM96" i="3"/>
  <c r="AN95" i="3"/>
  <c r="AN94" i="3"/>
  <c r="AN93" i="3"/>
  <c r="AO93" i="3" s="1"/>
  <c r="AP93" i="3" s="1"/>
  <c r="AB33" i="3"/>
  <c r="U7" i="3"/>
  <c r="U10" i="3" s="1"/>
  <c r="T13" i="3"/>
  <c r="T15" i="3" s="1"/>
  <c r="S13" i="3"/>
  <c r="S15" i="3" s="1"/>
  <c r="R13" i="3"/>
  <c r="R15" i="3" s="1"/>
  <c r="Q13" i="3"/>
  <c r="Q15" i="3" s="1"/>
  <c r="P13" i="3"/>
  <c r="P15" i="3" s="1"/>
  <c r="O13" i="3"/>
  <c r="O15" i="3" s="1"/>
  <c r="CF61" i="2" l="1"/>
  <c r="CR61" i="2" s="1"/>
  <c r="CF65" i="2"/>
  <c r="CR65" i="2" s="1"/>
  <c r="BE59" i="2"/>
  <c r="BQ59" i="2" s="1"/>
  <c r="CC59" i="2" s="1"/>
  <c r="CO59" i="2" s="1"/>
  <c r="BF60" i="2"/>
  <c r="BR60" i="2" s="1"/>
  <c r="CD60" i="2" s="1"/>
  <c r="CP60" i="2" s="1"/>
  <c r="BE64" i="2"/>
  <c r="BQ64" i="2" s="1"/>
  <c r="CC64" i="2" s="1"/>
  <c r="CO64" i="2" s="1"/>
  <c r="BG60" i="2"/>
  <c r="BS60" i="2" s="1"/>
  <c r="CE60" i="2" s="1"/>
  <c r="CQ60" i="2" s="1"/>
  <c r="BF62" i="2"/>
  <c r="BR62" i="2" s="1"/>
  <c r="CD62" i="2" s="1"/>
  <c r="CP62" i="2" s="1"/>
  <c r="BE60" i="2"/>
  <c r="BQ60" i="2" s="1"/>
  <c r="CC60" i="2" s="1"/>
  <c r="CO60" i="2" s="1"/>
  <c r="AU59" i="3"/>
  <c r="AK60" i="2"/>
  <c r="AV60" i="2"/>
  <c r="AJ62" i="2"/>
  <c r="AU62" i="2"/>
  <c r="AI59" i="2"/>
  <c r="AT59" i="2"/>
  <c r="AH63" i="2"/>
  <c r="AS63" i="2"/>
  <c r="AI64" i="2"/>
  <c r="AT64" i="2"/>
  <c r="AN98" i="3"/>
  <c r="AO98" i="3" s="1"/>
  <c r="AN96" i="3"/>
  <c r="AN97" i="3"/>
  <c r="AO92" i="3"/>
  <c r="AQ93" i="3"/>
  <c r="AO96" i="3"/>
  <c r="AO94" i="3"/>
  <c r="AO95" i="3"/>
  <c r="AC33" i="3"/>
  <c r="AA54" i="2"/>
  <c r="AA76" i="2" s="1"/>
  <c r="AF54" i="2"/>
  <c r="AF76" i="2" s="1"/>
  <c r="AE54" i="2"/>
  <c r="AE76" i="2" s="1"/>
  <c r="AD54" i="2"/>
  <c r="AD76" i="2" s="1"/>
  <c r="AC54" i="2"/>
  <c r="AC76" i="2" s="1"/>
  <c r="AB54" i="2"/>
  <c r="AB76" i="2" s="1"/>
  <c r="U10" i="2"/>
  <c r="Q13" i="2"/>
  <c r="Q15" i="2" s="1"/>
  <c r="R13" i="2"/>
  <c r="R15" i="2" s="1"/>
  <c r="S13" i="2"/>
  <c r="S15" i="2" s="1"/>
  <c r="T13" i="2"/>
  <c r="T15" i="2" s="1"/>
  <c r="P13" i="2"/>
  <c r="P15" i="2" s="1"/>
  <c r="O13" i="2"/>
  <c r="O15" i="2" s="1"/>
  <c r="BG59" i="3" l="1"/>
  <c r="BS59" i="3" s="1"/>
  <c r="CE59" i="3" s="1"/>
  <c r="CQ59" i="3" s="1"/>
  <c r="AV59" i="3"/>
  <c r="BH59" i="3" s="1"/>
  <c r="BE63" i="2"/>
  <c r="BQ63" i="2" s="1"/>
  <c r="CC63" i="2" s="1"/>
  <c r="CO63" i="2" s="1"/>
  <c r="BG62" i="2"/>
  <c r="BS62" i="2" s="1"/>
  <c r="CE62" i="2" s="1"/>
  <c r="CQ62" i="2" s="1"/>
  <c r="BF64" i="2"/>
  <c r="BR64" i="2" s="1"/>
  <c r="CD64" i="2" s="1"/>
  <c r="CP64" i="2" s="1"/>
  <c r="BF59" i="2"/>
  <c r="BR59" i="2" s="1"/>
  <c r="CD59" i="2" s="1"/>
  <c r="CP59" i="2" s="1"/>
  <c r="BH60" i="2"/>
  <c r="BT60" i="2" s="1"/>
  <c r="AU61" i="3"/>
  <c r="AU60" i="3"/>
  <c r="AU63" i="3"/>
  <c r="AU64" i="3"/>
  <c r="AU62" i="3"/>
  <c r="AU65" i="3"/>
  <c r="AL60" i="2"/>
  <c r="AX60" i="2" s="1"/>
  <c r="AW60" i="2"/>
  <c r="AJ64" i="2"/>
  <c r="AU64" i="2"/>
  <c r="AJ59" i="2"/>
  <c r="AU59" i="2"/>
  <c r="AI63" i="2"/>
  <c r="AT63" i="2"/>
  <c r="AK62" i="2"/>
  <c r="AV62" i="2"/>
  <c r="AO97" i="3"/>
  <c r="AP92" i="3"/>
  <c r="AP94" i="3"/>
  <c r="AP96" i="3"/>
  <c r="AP97" i="3"/>
  <c r="AP95" i="3"/>
  <c r="AP98" i="3"/>
  <c r="AR93" i="3"/>
  <c r="AD33" i="3"/>
  <c r="CF60" i="2" l="1"/>
  <c r="CR60" i="2" s="1"/>
  <c r="BG60" i="3"/>
  <c r="BS60" i="3" s="1"/>
  <c r="CE60" i="3" s="1"/>
  <c r="CQ60" i="3" s="1"/>
  <c r="AV60" i="3"/>
  <c r="BH60" i="3" s="1"/>
  <c r="BG59" i="2"/>
  <c r="BS59" i="2" s="1"/>
  <c r="CE59" i="2" s="1"/>
  <c r="CQ59" i="2" s="1"/>
  <c r="BG64" i="3"/>
  <c r="AV64" i="3"/>
  <c r="BH64" i="3" s="1"/>
  <c r="BJ60" i="2"/>
  <c r="BV60" i="2" s="1"/>
  <c r="CH60" i="2" s="1"/>
  <c r="CT60" i="2" s="1"/>
  <c r="BG62" i="3"/>
  <c r="BS62" i="3" s="1"/>
  <c r="CE62" i="3" s="1"/>
  <c r="CQ62" i="3" s="1"/>
  <c r="AV62" i="3"/>
  <c r="BH62" i="3" s="1"/>
  <c r="BH62" i="2"/>
  <c r="BT62" i="2" s="1"/>
  <c r="BI60" i="2"/>
  <c r="BU60" i="2" s="1"/>
  <c r="CG60" i="2" s="1"/>
  <c r="CS60" i="2" s="1"/>
  <c r="BG61" i="3"/>
  <c r="AV61" i="3"/>
  <c r="BH61" i="3" s="1"/>
  <c r="BF63" i="2"/>
  <c r="BR63" i="2" s="1"/>
  <c r="CD63" i="2" s="1"/>
  <c r="CP63" i="2" s="1"/>
  <c r="BG64" i="2"/>
  <c r="BS64" i="2" s="1"/>
  <c r="CE64" i="2" s="1"/>
  <c r="CQ64" i="2" s="1"/>
  <c r="BG65" i="3"/>
  <c r="BS65" i="3" s="1"/>
  <c r="CE65" i="3" s="1"/>
  <c r="CQ65" i="3" s="1"/>
  <c r="AV65" i="3"/>
  <c r="BH65" i="3" s="1"/>
  <c r="BG63" i="3"/>
  <c r="AV63" i="3"/>
  <c r="BH63" i="3" s="1"/>
  <c r="AW59" i="3"/>
  <c r="BI59" i="3" s="1"/>
  <c r="BT59" i="3"/>
  <c r="CF59" i="3" s="1"/>
  <c r="CR59" i="3" s="1"/>
  <c r="BS64" i="3"/>
  <c r="CE64" i="3" s="1"/>
  <c r="CQ64" i="3" s="1"/>
  <c r="BS63" i="3"/>
  <c r="CE63" i="3" s="1"/>
  <c r="CQ63" i="3" s="1"/>
  <c r="BS61" i="3"/>
  <c r="CE61" i="3" s="1"/>
  <c r="CQ61" i="3" s="1"/>
  <c r="AL62" i="2"/>
  <c r="AX62" i="2" s="1"/>
  <c r="AW62" i="2"/>
  <c r="AK59" i="2"/>
  <c r="AV59" i="2"/>
  <c r="AJ63" i="2"/>
  <c r="AU63" i="2"/>
  <c r="AK64" i="2"/>
  <c r="AV64" i="2"/>
  <c r="AQ92" i="3"/>
  <c r="AR92" i="3" s="1"/>
  <c r="AS93" i="3"/>
  <c r="AQ98" i="3"/>
  <c r="AQ97" i="3"/>
  <c r="AQ96" i="3"/>
  <c r="AQ95" i="3"/>
  <c r="AQ94" i="3"/>
  <c r="AE33" i="3"/>
  <c r="CF62" i="2" l="1"/>
  <c r="CR62" i="2" s="1"/>
  <c r="BG63" i="2"/>
  <c r="BS63" i="2" s="1"/>
  <c r="CE63" i="2" s="1"/>
  <c r="CQ63" i="2" s="1"/>
  <c r="BI62" i="2"/>
  <c r="BU62" i="2" s="1"/>
  <c r="CG62" i="2" s="1"/>
  <c r="CS62" i="2" s="1"/>
  <c r="BJ62" i="2"/>
  <c r="BV62" i="2" s="1"/>
  <c r="CH62" i="2" s="1"/>
  <c r="CT62" i="2" s="1"/>
  <c r="BH64" i="2"/>
  <c r="BT64" i="2" s="1"/>
  <c r="BH59" i="2"/>
  <c r="BT59" i="2" s="1"/>
  <c r="AW63" i="3"/>
  <c r="BI63" i="3" s="1"/>
  <c r="BT63" i="3"/>
  <c r="CF63" i="3" s="1"/>
  <c r="CR63" i="3" s="1"/>
  <c r="AW65" i="3"/>
  <c r="BI65" i="3" s="1"/>
  <c r="BT65" i="3"/>
  <c r="CF65" i="3" s="1"/>
  <c r="CR65" i="3" s="1"/>
  <c r="AX59" i="3"/>
  <c r="BJ59" i="3" s="1"/>
  <c r="BU59" i="3"/>
  <c r="CG59" i="3" s="1"/>
  <c r="CS59" i="3" s="1"/>
  <c r="AW61" i="3"/>
  <c r="BI61" i="3" s="1"/>
  <c r="BT61" i="3"/>
  <c r="CF61" i="3" s="1"/>
  <c r="CR61" i="3" s="1"/>
  <c r="AW64" i="3"/>
  <c r="BI64" i="3" s="1"/>
  <c r="BT64" i="3"/>
  <c r="CF64" i="3" s="1"/>
  <c r="CR64" i="3" s="1"/>
  <c r="AW60" i="3"/>
  <c r="BI60" i="3" s="1"/>
  <c r="BT60" i="3"/>
  <c r="CF60" i="3" s="1"/>
  <c r="CR60" i="3" s="1"/>
  <c r="AW62" i="3"/>
  <c r="BI62" i="3" s="1"/>
  <c r="BT62" i="3"/>
  <c r="CF62" i="3" s="1"/>
  <c r="CR62" i="3" s="1"/>
  <c r="AL64" i="2"/>
  <c r="AX64" i="2" s="1"/>
  <c r="AW64" i="2"/>
  <c r="AL59" i="2"/>
  <c r="AX59" i="2" s="1"/>
  <c r="AW59" i="2"/>
  <c r="AK63" i="2"/>
  <c r="AV63" i="2"/>
  <c r="AR97" i="3"/>
  <c r="AR98" i="3"/>
  <c r="AS92" i="3"/>
  <c r="AT93" i="3"/>
  <c r="AR94" i="3"/>
  <c r="AR95" i="3"/>
  <c r="AR96" i="3"/>
  <c r="AF33" i="3"/>
  <c r="CF59" i="2" l="1"/>
  <c r="CR59" i="2" s="1"/>
  <c r="CF64" i="2"/>
  <c r="CR64" i="2" s="1"/>
  <c r="BI59" i="2"/>
  <c r="BU59" i="2" s="1"/>
  <c r="CG59" i="2" s="1"/>
  <c r="CS59" i="2" s="1"/>
  <c r="BJ64" i="2"/>
  <c r="BV64" i="2" s="1"/>
  <c r="CH64" i="2" s="1"/>
  <c r="CT64" i="2" s="1"/>
  <c r="BJ59" i="2"/>
  <c r="BV59" i="2" s="1"/>
  <c r="BH63" i="2"/>
  <c r="BT63" i="2" s="1"/>
  <c r="BI64" i="2"/>
  <c r="BU64" i="2" s="1"/>
  <c r="CG64" i="2" s="1"/>
  <c r="CS64" i="2" s="1"/>
  <c r="BV59" i="3"/>
  <c r="CH59" i="3" s="1"/>
  <c r="CT59" i="3" s="1"/>
  <c r="AX60" i="3"/>
  <c r="BJ60" i="3" s="1"/>
  <c r="BU60" i="3"/>
  <c r="CG60" i="3" s="1"/>
  <c r="CS60" i="3" s="1"/>
  <c r="AX61" i="3"/>
  <c r="BJ61" i="3" s="1"/>
  <c r="BU61" i="3"/>
  <c r="CG61" i="3" s="1"/>
  <c r="CS61" i="3" s="1"/>
  <c r="AX65" i="3"/>
  <c r="BJ65" i="3" s="1"/>
  <c r="BU65" i="3"/>
  <c r="CG65" i="3" s="1"/>
  <c r="CS65" i="3" s="1"/>
  <c r="AX62" i="3"/>
  <c r="BJ62" i="3" s="1"/>
  <c r="BU62" i="3"/>
  <c r="CG62" i="3" s="1"/>
  <c r="CS62" i="3" s="1"/>
  <c r="AX64" i="3"/>
  <c r="BJ64" i="3" s="1"/>
  <c r="BU64" i="3"/>
  <c r="CG64" i="3" s="1"/>
  <c r="CS64" i="3" s="1"/>
  <c r="AX63" i="3"/>
  <c r="BJ63" i="3" s="1"/>
  <c r="BU63" i="3"/>
  <c r="CG63" i="3" s="1"/>
  <c r="CS63" i="3" s="1"/>
  <c r="AL63" i="2"/>
  <c r="AX63" i="2" s="1"/>
  <c r="AW63" i="2"/>
  <c r="AS94" i="3"/>
  <c r="AT92" i="3"/>
  <c r="AS95" i="3"/>
  <c r="AU93" i="3"/>
  <c r="AS96" i="3"/>
  <c r="AS98" i="3"/>
  <c r="AS97" i="3"/>
  <c r="AG33" i="3"/>
  <c r="AG48" i="3" s="1"/>
  <c r="AG70" i="3" s="1"/>
  <c r="AG22" i="3" s="1"/>
  <c r="AG103" i="3" s="1"/>
  <c r="CF63" i="2" l="1"/>
  <c r="CR63" i="2" s="1"/>
  <c r="CH59" i="2"/>
  <c r="CT59" i="2" s="1"/>
  <c r="BJ63" i="2"/>
  <c r="BV63" i="2" s="1"/>
  <c r="CH63" i="2" s="1"/>
  <c r="CT63" i="2" s="1"/>
  <c r="BI63" i="2"/>
  <c r="BU63" i="2" s="1"/>
  <c r="CG63" i="2" s="1"/>
  <c r="CS63" i="2" s="1"/>
  <c r="BV63" i="3"/>
  <c r="CH63" i="3" s="1"/>
  <c r="CT63" i="3" s="1"/>
  <c r="BV61" i="3"/>
  <c r="CH61" i="3" s="1"/>
  <c r="CT61" i="3" s="1"/>
  <c r="BV64" i="3"/>
  <c r="CH64" i="3" s="1"/>
  <c r="CT64" i="3" s="1"/>
  <c r="BV65" i="3"/>
  <c r="CH65" i="3" s="1"/>
  <c r="CT65" i="3" s="1"/>
  <c r="BV60" i="3"/>
  <c r="CH60" i="3" s="1"/>
  <c r="CT60" i="3" s="1"/>
  <c r="BV62" i="3"/>
  <c r="CH62" i="3" s="1"/>
  <c r="CT62" i="3" s="1"/>
  <c r="AT95" i="3"/>
  <c r="AV93" i="3"/>
  <c r="AT97" i="3"/>
  <c r="AT94" i="3"/>
  <c r="AT98" i="3"/>
  <c r="AT96" i="3"/>
  <c r="AU92" i="3"/>
  <c r="AH33" i="3"/>
  <c r="AH48" i="3" s="1"/>
  <c r="AH70" i="3" s="1"/>
  <c r="AH22" i="3" s="1"/>
  <c r="AH103" i="3" s="1"/>
  <c r="AV92" i="3" l="1"/>
  <c r="AU98" i="3"/>
  <c r="AW93" i="3"/>
  <c r="AU96" i="3"/>
  <c r="AU94" i="3"/>
  <c r="AU97" i="3"/>
  <c r="AU95" i="3"/>
  <c r="AI33" i="3"/>
  <c r="AI48" i="3" s="1"/>
  <c r="AI70" i="3" s="1"/>
  <c r="AI22" i="3" s="1"/>
  <c r="AI103" i="3" s="1"/>
  <c r="AV98" i="3" l="1"/>
  <c r="AV96" i="3"/>
  <c r="AV95" i="3"/>
  <c r="AX93" i="3"/>
  <c r="AY93" i="3" s="1"/>
  <c r="AV97" i="3"/>
  <c r="AV94" i="3"/>
  <c r="AW92" i="3"/>
  <c r="AJ33" i="3"/>
  <c r="AJ48" i="3" s="1"/>
  <c r="AJ70" i="3" s="1"/>
  <c r="AJ22" i="3" s="1"/>
  <c r="AJ103" i="3" s="1"/>
  <c r="AW97" i="3" l="1"/>
  <c r="AW96" i="3"/>
  <c r="AX92" i="3"/>
  <c r="AY92" i="3" s="1"/>
  <c r="AW94" i="3"/>
  <c r="AZ93" i="3"/>
  <c r="AW95" i="3"/>
  <c r="AW98" i="3"/>
  <c r="AK33" i="3"/>
  <c r="AK48" i="3" s="1"/>
  <c r="AK70" i="3" s="1"/>
  <c r="AK22" i="3" s="1"/>
  <c r="AK103" i="3" s="1"/>
  <c r="AZ92" i="3" l="1"/>
  <c r="BA93" i="3"/>
  <c r="AX96" i="3"/>
  <c r="AY96" i="3" s="1"/>
  <c r="AX98" i="3"/>
  <c r="AY98" i="3" s="1"/>
  <c r="AX95" i="3"/>
  <c r="AY95" i="3" s="1"/>
  <c r="AX94" i="3"/>
  <c r="AY94" i="3" s="1"/>
  <c r="AX97" i="3"/>
  <c r="AY97" i="3" s="1"/>
  <c r="AL33" i="3"/>
  <c r="AL48" i="3" s="1"/>
  <c r="AL70" i="3" s="1"/>
  <c r="AL22" i="3" s="1"/>
  <c r="AL103" i="3" s="1"/>
  <c r="BB93" i="3" l="1"/>
  <c r="BA92" i="3"/>
  <c r="AM48" i="3"/>
  <c r="AM70" i="3" s="1"/>
  <c r="AM22" i="3" s="1"/>
  <c r="AM103" i="3" s="1"/>
  <c r="BB92" i="3" l="1"/>
  <c r="AZ98" i="3"/>
  <c r="AZ95" i="3"/>
  <c r="BC93" i="3"/>
  <c r="AZ97" i="3"/>
  <c r="AZ96" i="3"/>
  <c r="AZ94" i="3"/>
  <c r="AN33" i="3"/>
  <c r="AN48" i="3" s="1"/>
  <c r="AN70" i="3" s="1"/>
  <c r="AN22" i="3" s="1"/>
  <c r="AN103" i="3" s="1"/>
  <c r="BA96" i="3" l="1"/>
  <c r="BA97" i="3"/>
  <c r="BA94" i="3"/>
  <c r="BA95" i="3"/>
  <c r="BD93" i="3"/>
  <c r="BA98" i="3"/>
  <c r="BC92" i="3"/>
  <c r="AO33" i="3"/>
  <c r="AO48" i="3" s="1"/>
  <c r="AO70" i="3" s="1"/>
  <c r="AO22" i="3" s="1"/>
  <c r="AO103" i="3" s="1"/>
  <c r="BB95" i="3" l="1"/>
  <c r="BE93" i="3"/>
  <c r="BB97" i="3"/>
  <c r="BB98" i="3"/>
  <c r="BD92" i="3"/>
  <c r="BB94" i="3"/>
  <c r="BB96" i="3"/>
  <c r="AP33" i="3"/>
  <c r="AP48" i="3" s="1"/>
  <c r="AP70" i="3" s="1"/>
  <c r="AP22" i="3" s="1"/>
  <c r="AP103" i="3" s="1"/>
  <c r="BC96" i="3" l="1"/>
  <c r="BF93" i="3"/>
  <c r="BC98" i="3"/>
  <c r="BE92" i="3"/>
  <c r="BC94" i="3"/>
  <c r="BC97" i="3"/>
  <c r="BC95" i="3"/>
  <c r="AQ33" i="3"/>
  <c r="AQ48" i="3" s="1"/>
  <c r="AQ70" i="3" s="1"/>
  <c r="AQ22" i="3" s="1"/>
  <c r="AQ103" i="3" s="1"/>
  <c r="BF92" i="3" l="1"/>
  <c r="BG93" i="3"/>
  <c r="BD97" i="3"/>
  <c r="BD95" i="3"/>
  <c r="BD94" i="3"/>
  <c r="BD98" i="3"/>
  <c r="BD96" i="3"/>
  <c r="AR33" i="3"/>
  <c r="AR48" i="3" s="1"/>
  <c r="AR70" i="3" s="1"/>
  <c r="AR22" i="3" s="1"/>
  <c r="AR103" i="3" s="1"/>
  <c r="BE97" i="3" l="1"/>
  <c r="BE96" i="3"/>
  <c r="BE94" i="3"/>
  <c r="BE95" i="3"/>
  <c r="BG92" i="3"/>
  <c r="BE98" i="3"/>
  <c r="BH93" i="3"/>
  <c r="AS33" i="3"/>
  <c r="AS48" i="3" s="1"/>
  <c r="AS70" i="3" s="1"/>
  <c r="AS22" i="3" s="1"/>
  <c r="AS103" i="3" s="1"/>
  <c r="BF96" i="3" l="1"/>
  <c r="BF94" i="3"/>
  <c r="BI93" i="3"/>
  <c r="BF98" i="3"/>
  <c r="BF95" i="3"/>
  <c r="BF97" i="3"/>
  <c r="BH92" i="3"/>
  <c r="AT33" i="3"/>
  <c r="AT48" i="3" s="1"/>
  <c r="AT70" i="3" s="1"/>
  <c r="AT22" i="3" s="1"/>
  <c r="AT103" i="3" s="1"/>
  <c r="BI92" i="3" l="1"/>
  <c r="BG98" i="3"/>
  <c r="BG94" i="3"/>
  <c r="BG97" i="3"/>
  <c r="BG95" i="3"/>
  <c r="BJ93" i="3"/>
  <c r="BK93" i="3" s="1"/>
  <c r="BG96" i="3"/>
  <c r="AU33" i="3"/>
  <c r="AU48" i="3" s="1"/>
  <c r="AU70" i="3" s="1"/>
  <c r="AU22" i="3" s="1"/>
  <c r="AU103" i="3" s="1"/>
  <c r="BH97" i="3" l="1"/>
  <c r="BJ92" i="3"/>
  <c r="BK92" i="3" s="1"/>
  <c r="BH94" i="3"/>
  <c r="BH98" i="3"/>
  <c r="BH96" i="3"/>
  <c r="BH95" i="3"/>
  <c r="AV33" i="3"/>
  <c r="AV48" i="3" s="1"/>
  <c r="AV70" i="3" s="1"/>
  <c r="AV22" i="3" s="1"/>
  <c r="AV103" i="3" s="1"/>
  <c r="BI98" i="3" l="1"/>
  <c r="BI94" i="3"/>
  <c r="BI97" i="3"/>
  <c r="BI96" i="3"/>
  <c r="BL93" i="3"/>
  <c r="BI95" i="3"/>
  <c r="AW33" i="3"/>
  <c r="AW48" i="3" s="1"/>
  <c r="AW70" i="3" s="1"/>
  <c r="AW22" i="3" s="1"/>
  <c r="AW103" i="3" s="1"/>
  <c r="BJ95" i="3" l="1"/>
  <c r="BK95" i="3" s="1"/>
  <c r="BJ96" i="3"/>
  <c r="BK96" i="3" s="1"/>
  <c r="BJ94" i="3"/>
  <c r="BK94" i="3" s="1"/>
  <c r="BL92" i="3"/>
  <c r="BM93" i="3"/>
  <c r="BJ97" i="3"/>
  <c r="BK97" i="3" s="1"/>
  <c r="BJ98" i="3"/>
  <c r="BK98" i="3" s="1"/>
  <c r="AX33" i="3"/>
  <c r="AX48" i="3" s="1"/>
  <c r="AX70" i="3" s="1"/>
  <c r="AX22" i="3" s="1"/>
  <c r="AX103" i="3" s="1"/>
  <c r="BM92" i="3" l="1"/>
  <c r="BN93" i="3"/>
  <c r="AY48" i="3"/>
  <c r="AY70" i="3" s="1"/>
  <c r="AY22" i="3" s="1"/>
  <c r="AY103" i="3" s="1"/>
  <c r="BN92" i="3" l="1"/>
  <c r="BL94" i="3"/>
  <c r="BL98" i="3"/>
  <c r="BO93" i="3"/>
  <c r="BL96" i="3"/>
  <c r="BL97" i="3"/>
  <c r="BL95" i="3"/>
  <c r="AZ33" i="3"/>
  <c r="AZ48" i="3" s="1"/>
  <c r="AZ70" i="3" s="1"/>
  <c r="AZ22" i="3" s="1"/>
  <c r="AZ103" i="3" s="1"/>
  <c r="BM96" i="3" l="1"/>
  <c r="BM98" i="3"/>
  <c r="BP93" i="3"/>
  <c r="BO92" i="3"/>
  <c r="BM97" i="3"/>
  <c r="BM94" i="3"/>
  <c r="BM95" i="3"/>
  <c r="BA33" i="3"/>
  <c r="BA48" i="3" s="1"/>
  <c r="BA70" i="3" s="1"/>
  <c r="BA22" i="3" s="1"/>
  <c r="BA103" i="3" s="1"/>
  <c r="BN97" i="3" l="1"/>
  <c r="BN96" i="3"/>
  <c r="BN95" i="3"/>
  <c r="BQ93" i="3"/>
  <c r="BN94" i="3"/>
  <c r="BP92" i="3"/>
  <c r="BN98" i="3"/>
  <c r="BB33" i="3"/>
  <c r="BB48" i="3" s="1"/>
  <c r="BB70" i="3" s="1"/>
  <c r="BB22" i="3" s="1"/>
  <c r="BB103" i="3" s="1"/>
  <c r="BO94" i="3" l="1"/>
  <c r="BR93" i="3"/>
  <c r="BO96" i="3"/>
  <c r="BQ92" i="3"/>
  <c r="BO95" i="3"/>
  <c r="BO97" i="3"/>
  <c r="BO98" i="3"/>
  <c r="BC33" i="3"/>
  <c r="BC48" i="3" s="1"/>
  <c r="BC70" i="3" s="1"/>
  <c r="BC22" i="3" s="1"/>
  <c r="BC103" i="3" s="1"/>
  <c r="BS93" i="3" l="1"/>
  <c r="BP98" i="3"/>
  <c r="BP96" i="3"/>
  <c r="BP94" i="3"/>
  <c r="BR92" i="3"/>
  <c r="BP97" i="3"/>
  <c r="BP95" i="3"/>
  <c r="BD33" i="3"/>
  <c r="BD48" i="3" s="1"/>
  <c r="BD70" i="3" s="1"/>
  <c r="BD22" i="3" s="1"/>
  <c r="BD103" i="3" s="1"/>
  <c r="BS92" i="3" l="1"/>
  <c r="BQ96" i="3"/>
  <c r="BQ98" i="3"/>
  <c r="BQ97" i="3"/>
  <c r="BQ95" i="3"/>
  <c r="BQ94" i="3"/>
  <c r="BT93" i="3"/>
  <c r="BE33" i="3"/>
  <c r="BE48" i="3" s="1"/>
  <c r="BE70" i="3" s="1"/>
  <c r="BE22" i="3" s="1"/>
  <c r="BE103" i="3" s="1"/>
  <c r="BU93" i="3" l="1"/>
  <c r="BR96" i="3"/>
  <c r="BT92" i="3"/>
  <c r="BR97" i="3"/>
  <c r="BR98" i="3"/>
  <c r="BR94" i="3"/>
  <c r="BR95" i="3"/>
  <c r="BF33" i="3"/>
  <c r="BF48" i="3" s="1"/>
  <c r="BF70" i="3" s="1"/>
  <c r="BF22" i="3" s="1"/>
  <c r="BF103" i="3" s="1"/>
  <c r="BS95" i="3" l="1"/>
  <c r="BU92" i="3"/>
  <c r="BS96" i="3"/>
  <c r="BS94" i="3"/>
  <c r="BS97" i="3"/>
  <c r="BS98" i="3"/>
  <c r="BV93" i="3"/>
  <c r="BW93" i="3" s="1"/>
  <c r="BG33" i="3"/>
  <c r="BG48" i="3" s="1"/>
  <c r="BG70" i="3" s="1"/>
  <c r="BG22" i="3" s="1"/>
  <c r="BG103" i="3" s="1"/>
  <c r="BT98" i="3" l="1"/>
  <c r="BT94" i="3"/>
  <c r="BV92" i="3"/>
  <c r="BW92" i="3" s="1"/>
  <c r="BT97" i="3"/>
  <c r="BT96" i="3"/>
  <c r="BT95" i="3"/>
  <c r="BH33" i="3"/>
  <c r="BH48" i="3" s="1"/>
  <c r="BH70" i="3" s="1"/>
  <c r="BH22" i="3" s="1"/>
  <c r="BH103" i="3" s="1"/>
  <c r="BU98" i="3" l="1"/>
  <c r="BX93" i="3"/>
  <c r="BU95" i="3"/>
  <c r="BU96" i="3"/>
  <c r="BU97" i="3"/>
  <c r="BU94" i="3"/>
  <c r="BI33" i="3"/>
  <c r="BI48" i="3" s="1"/>
  <c r="BI70" i="3" s="1"/>
  <c r="BI22" i="3" s="1"/>
  <c r="BI103" i="3" s="1"/>
  <c r="BV97" i="3" l="1"/>
  <c r="BW97" i="3" s="1"/>
  <c r="BV98" i="3"/>
  <c r="BW98" i="3" s="1"/>
  <c r="BX92" i="3"/>
  <c r="BY93" i="3"/>
  <c r="BV95" i="3"/>
  <c r="BW95" i="3" s="1"/>
  <c r="BV94" i="3"/>
  <c r="BW94" i="3" s="1"/>
  <c r="BV96" i="3"/>
  <c r="BW96" i="3" s="1"/>
  <c r="BJ33" i="3"/>
  <c r="BJ48" i="3" s="1"/>
  <c r="BJ70" i="3" s="1"/>
  <c r="BJ22" i="3" s="1"/>
  <c r="BJ103" i="3" s="1"/>
  <c r="BY92" i="3" l="1"/>
  <c r="BZ93" i="3"/>
  <c r="BK48" i="3"/>
  <c r="BK70" i="3" s="1"/>
  <c r="BK22" i="3" s="1"/>
  <c r="BK103" i="3" s="1"/>
  <c r="BX95" i="3" l="1"/>
  <c r="BX97" i="3"/>
  <c r="CA93" i="3"/>
  <c r="BX98" i="3"/>
  <c r="BX96" i="3"/>
  <c r="BZ92" i="3"/>
  <c r="BX94" i="3"/>
  <c r="BL33" i="3"/>
  <c r="BL48" i="3" s="1"/>
  <c r="BL70" i="3" s="1"/>
  <c r="BL22" i="3" s="1"/>
  <c r="BL103" i="3" s="1"/>
  <c r="CB93" i="3" l="1"/>
  <c r="BY94" i="3"/>
  <c r="BY96" i="3"/>
  <c r="BY98" i="3"/>
  <c r="BY97" i="3"/>
  <c r="CA92" i="3"/>
  <c r="BY95" i="3"/>
  <c r="BM33" i="3"/>
  <c r="BM48" i="3" s="1"/>
  <c r="BM70" i="3" s="1"/>
  <c r="BM22" i="3" s="1"/>
  <c r="BM103" i="3" s="1"/>
  <c r="BZ95" i="3" l="1"/>
  <c r="BZ98" i="3"/>
  <c r="BZ94" i="3"/>
  <c r="CB92" i="3"/>
  <c r="CC93" i="3"/>
  <c r="BZ97" i="3"/>
  <c r="BZ96" i="3"/>
  <c r="BN33" i="3"/>
  <c r="BN48" i="3" s="1"/>
  <c r="BN70" i="3" s="1"/>
  <c r="BN22" i="3" s="1"/>
  <c r="BN103" i="3" s="1"/>
  <c r="CA95" i="3" l="1"/>
  <c r="CD93" i="3"/>
  <c r="CA98" i="3"/>
  <c r="CA96" i="3"/>
  <c r="CC92" i="3"/>
  <c r="CA97" i="3"/>
  <c r="CA94" i="3"/>
  <c r="BO33" i="3"/>
  <c r="BO48" i="3" s="1"/>
  <c r="BO70" i="3" s="1"/>
  <c r="BO22" i="3" s="1"/>
  <c r="BO103" i="3" s="1"/>
  <c r="CB98" i="3" l="1"/>
  <c r="CB94" i="3"/>
  <c r="CB96" i="3"/>
  <c r="CB95" i="3"/>
  <c r="CB97" i="3"/>
  <c r="CD92" i="3"/>
  <c r="CE93" i="3"/>
  <c r="BP33" i="3"/>
  <c r="BP48" i="3" s="1"/>
  <c r="BP70" i="3" s="1"/>
  <c r="BP22" i="3" s="1"/>
  <c r="BP103" i="3" s="1"/>
  <c r="CE92" i="3" l="1"/>
  <c r="CC95" i="3"/>
  <c r="CC96" i="3"/>
  <c r="CF93" i="3"/>
  <c r="CC94" i="3"/>
  <c r="CC97" i="3"/>
  <c r="CC98" i="3"/>
  <c r="BQ33" i="3"/>
  <c r="BQ48" i="3" s="1"/>
  <c r="BQ70" i="3" s="1"/>
  <c r="BQ22" i="3" s="1"/>
  <c r="BQ103" i="3" s="1"/>
  <c r="CG93" i="3" l="1"/>
  <c r="CD97" i="3"/>
  <c r="CD98" i="3"/>
  <c r="CD94" i="3"/>
  <c r="CD95" i="3"/>
  <c r="CD96" i="3"/>
  <c r="CF92" i="3"/>
  <c r="BR33" i="3"/>
  <c r="BR48" i="3" s="1"/>
  <c r="BR70" i="3" s="1"/>
  <c r="BR22" i="3" s="1"/>
  <c r="BR103" i="3" s="1"/>
  <c r="CG92" i="3" l="1"/>
  <c r="CE97" i="3"/>
  <c r="CE95" i="3"/>
  <c r="CE98" i="3"/>
  <c r="CE96" i="3"/>
  <c r="CE94" i="3"/>
  <c r="CH93" i="3"/>
  <c r="CI93" i="3" s="1"/>
  <c r="BS33" i="3"/>
  <c r="BS48" i="3" s="1"/>
  <c r="BS70" i="3" s="1"/>
  <c r="BS22" i="3" s="1"/>
  <c r="BS103" i="3" s="1"/>
  <c r="CF98" i="3" l="1"/>
  <c r="CH92" i="3"/>
  <c r="CI92" i="3" s="1"/>
  <c r="CF94" i="3"/>
  <c r="CF95" i="3"/>
  <c r="CF96" i="3"/>
  <c r="CF97" i="3"/>
  <c r="BT33" i="3"/>
  <c r="BT48" i="3" s="1"/>
  <c r="BT70" i="3" s="1"/>
  <c r="BT22" i="3" s="1"/>
  <c r="BT103" i="3" s="1"/>
  <c r="CG95" i="3" l="1"/>
  <c r="CJ93" i="3"/>
  <c r="CG94" i="3"/>
  <c r="CG96" i="3"/>
  <c r="CG98" i="3"/>
  <c r="CG97" i="3"/>
  <c r="BU33" i="3"/>
  <c r="BU48" i="3" s="1"/>
  <c r="BU70" i="3" s="1"/>
  <c r="BU22" i="3" s="1"/>
  <c r="BU103" i="3" s="1"/>
  <c r="CJ92" i="3" l="1"/>
  <c r="CK93" i="3"/>
  <c r="CH97" i="3"/>
  <c r="CI97" i="3" s="1"/>
  <c r="CH94" i="3"/>
  <c r="CI94" i="3" s="1"/>
  <c r="CH98" i="3"/>
  <c r="CI98" i="3" s="1"/>
  <c r="CH96" i="3"/>
  <c r="CI96" i="3" s="1"/>
  <c r="CH95" i="3"/>
  <c r="CI95" i="3" s="1"/>
  <c r="BV33" i="3"/>
  <c r="BV48" i="3" s="1"/>
  <c r="BV70" i="3" s="1"/>
  <c r="BV22" i="3" s="1"/>
  <c r="BV103" i="3" s="1"/>
  <c r="CK92" i="3" l="1"/>
  <c r="CL93" i="3"/>
  <c r="BW48" i="3"/>
  <c r="BW70" i="3" s="1"/>
  <c r="BW22" i="3" s="1"/>
  <c r="BW103" i="3" s="1"/>
  <c r="CJ98" i="3" l="1"/>
  <c r="CM93" i="3"/>
  <c r="CJ94" i="3"/>
  <c r="CJ95" i="3"/>
  <c r="CJ97" i="3"/>
  <c r="CJ96" i="3"/>
  <c r="CL92" i="3"/>
  <c r="BX33" i="3"/>
  <c r="BX48" i="3" s="1"/>
  <c r="BX70" i="3" s="1"/>
  <c r="BX22" i="3" s="1"/>
  <c r="BX103" i="3" s="1"/>
  <c r="CM92" i="3" l="1"/>
  <c r="CK97" i="3"/>
  <c r="CK94" i="3"/>
  <c r="CN93" i="3"/>
  <c r="CK96" i="3"/>
  <c r="CK95" i="3"/>
  <c r="CK98" i="3"/>
  <c r="BY33" i="3"/>
  <c r="BY48" i="3" s="1"/>
  <c r="BY70" i="3" s="1"/>
  <c r="BY22" i="3" s="1"/>
  <c r="BY103" i="3" s="1"/>
  <c r="CL96" i="3" l="1"/>
  <c r="CL98" i="3"/>
  <c r="CL94" i="3"/>
  <c r="CL97" i="3"/>
  <c r="CL95" i="3"/>
  <c r="CO93" i="3"/>
  <c r="CN92" i="3"/>
  <c r="BZ33" i="3"/>
  <c r="BZ48" i="3" s="1"/>
  <c r="BZ70" i="3" s="1"/>
  <c r="BZ22" i="3" s="1"/>
  <c r="BZ103" i="3" s="1"/>
  <c r="CP93" i="3" l="1"/>
  <c r="CM97" i="3"/>
  <c r="CM98" i="3"/>
  <c r="CO92" i="3"/>
  <c r="CM95" i="3"/>
  <c r="CM94" i="3"/>
  <c r="CM96" i="3"/>
  <c r="CA33" i="3"/>
  <c r="CA48" i="3" s="1"/>
  <c r="CA70" i="3" s="1"/>
  <c r="CA22" i="3" s="1"/>
  <c r="CA103" i="3" s="1"/>
  <c r="CN94" i="3" l="1"/>
  <c r="CN97" i="3"/>
  <c r="CN96" i="3"/>
  <c r="CP92" i="3"/>
  <c r="CN98" i="3"/>
  <c r="CN95" i="3"/>
  <c r="CQ93" i="3"/>
  <c r="CB33" i="3"/>
  <c r="CB48" i="3" s="1"/>
  <c r="CB70" i="3" s="1"/>
  <c r="CB22" i="3" s="1"/>
  <c r="CB103" i="3" s="1"/>
  <c r="CO95" i="3" l="1"/>
  <c r="CO96" i="3"/>
  <c r="CO98" i="3"/>
  <c r="CO97" i="3"/>
  <c r="CQ92" i="3"/>
  <c r="CR93" i="3"/>
  <c r="CO94" i="3"/>
  <c r="CC33" i="3"/>
  <c r="CC48" i="3" s="1"/>
  <c r="CC70" i="3" s="1"/>
  <c r="CC22" i="3" s="1"/>
  <c r="CC103" i="3" s="1"/>
  <c r="CS93" i="3" l="1"/>
  <c r="CP97" i="3"/>
  <c r="CP94" i="3"/>
  <c r="CR92" i="3"/>
  <c r="CP98" i="3"/>
  <c r="CP96" i="3"/>
  <c r="CP95" i="3"/>
  <c r="CD33" i="3"/>
  <c r="CD48" i="3" s="1"/>
  <c r="CD70" i="3" s="1"/>
  <c r="CD22" i="3" s="1"/>
  <c r="CD103" i="3" s="1"/>
  <c r="CQ95" i="3" l="1"/>
  <c r="CQ96" i="3"/>
  <c r="CS92" i="3"/>
  <c r="CQ97" i="3"/>
  <c r="CQ98" i="3"/>
  <c r="CQ94" i="3"/>
  <c r="CT93" i="3"/>
  <c r="CE33" i="3"/>
  <c r="CE48" i="3" s="1"/>
  <c r="CE70" i="3" s="1"/>
  <c r="CE22" i="3" s="1"/>
  <c r="CE103" i="3" s="1"/>
  <c r="CR96" i="3" l="1"/>
  <c r="CR94" i="3"/>
  <c r="CR97" i="3"/>
  <c r="CR95" i="3"/>
  <c r="CR98" i="3"/>
  <c r="CT92" i="3"/>
  <c r="CF33" i="3"/>
  <c r="CF48" i="3" s="1"/>
  <c r="CF70" i="3" s="1"/>
  <c r="CF22" i="3" s="1"/>
  <c r="CF103" i="3" s="1"/>
  <c r="CS98" i="3" l="1"/>
  <c r="CS96" i="3"/>
  <c r="CS95" i="3"/>
  <c r="CS94" i="3"/>
  <c r="CS97" i="3"/>
  <c r="CG33" i="3"/>
  <c r="CG48" i="3" s="1"/>
  <c r="CG70" i="3" s="1"/>
  <c r="CG22" i="3" s="1"/>
  <c r="CG103" i="3" s="1"/>
  <c r="CT97" i="3" l="1"/>
  <c r="CT96" i="3"/>
  <c r="CT95" i="3"/>
  <c r="CT94" i="3"/>
  <c r="CT98" i="3"/>
  <c r="CH33" i="3"/>
  <c r="CH48" i="3" s="1"/>
  <c r="CH70" i="3" s="1"/>
  <c r="CH22" i="3" s="1"/>
  <c r="CH103" i="3" s="1"/>
  <c r="CI48" i="3" l="1"/>
  <c r="CI70" i="3" s="1"/>
  <c r="CI22" i="3" s="1"/>
  <c r="CI103" i="3" s="1"/>
  <c r="CJ33" i="3" l="1"/>
  <c r="CJ48" i="3" s="1"/>
  <c r="CJ70" i="3" s="1"/>
  <c r="CJ22" i="3" s="1"/>
  <c r="CJ103" i="3" s="1"/>
  <c r="CK33" i="3" l="1"/>
  <c r="CK48" i="3" s="1"/>
  <c r="CK70" i="3" s="1"/>
  <c r="CK22" i="3" s="1"/>
  <c r="CK103" i="3" s="1"/>
  <c r="CL33" i="3" l="1"/>
  <c r="CL48" i="3" s="1"/>
  <c r="CL70" i="3" s="1"/>
  <c r="CL22" i="3" s="1"/>
  <c r="CL103" i="3" s="1"/>
  <c r="CM33" i="3" l="1"/>
  <c r="CM48" i="3" s="1"/>
  <c r="CM70" i="3" s="1"/>
  <c r="CM22" i="3" s="1"/>
  <c r="CM103" i="3" s="1"/>
  <c r="CN33" i="3" l="1"/>
  <c r="CN48" i="3" s="1"/>
  <c r="CN70" i="3" s="1"/>
  <c r="CN22" i="3" s="1"/>
  <c r="CN103" i="3" s="1"/>
  <c r="CO33" i="3" l="1"/>
  <c r="CO48" i="3" s="1"/>
  <c r="CO70" i="3" s="1"/>
  <c r="CO22" i="3" s="1"/>
  <c r="CO103" i="3" s="1"/>
  <c r="CP33" i="3" l="1"/>
  <c r="CP48" i="3" s="1"/>
  <c r="CP70" i="3" s="1"/>
  <c r="CP22" i="3" s="1"/>
  <c r="CP103" i="3" s="1"/>
  <c r="CQ33" i="3" l="1"/>
  <c r="CQ48" i="3" s="1"/>
  <c r="CQ70" i="3" s="1"/>
  <c r="CQ22" i="3" s="1"/>
  <c r="CQ103" i="3" s="1"/>
  <c r="CR33" i="3" l="1"/>
  <c r="CR48" i="3" s="1"/>
  <c r="CR70" i="3" s="1"/>
  <c r="CR22" i="3" s="1"/>
  <c r="CR103" i="3" s="1"/>
  <c r="CS33" i="3" l="1"/>
  <c r="CS48" i="3" s="1"/>
  <c r="CS70" i="3" s="1"/>
  <c r="CS22" i="3" s="1"/>
  <c r="CS103" i="3" s="1"/>
  <c r="CT33" i="3" l="1"/>
  <c r="CT48" i="3" s="1"/>
  <c r="CT70" i="3" s="1"/>
  <c r="CT22" i="3" s="1"/>
  <c r="CT103" i="3" s="1"/>
  <c r="B42" i="1" l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P15" i="1"/>
  <c r="E17" i="7" s="1"/>
  <c r="O15" i="1"/>
  <c r="E16" i="7" s="1"/>
  <c r="N15" i="1"/>
  <c r="E15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D117" i="7"/>
  <c r="D10" i="7" s="1"/>
  <c r="L11" i="8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O14" i="1"/>
  <c r="H16" i="7" s="1"/>
  <c r="S14" i="1"/>
  <c r="H20" i="7" s="1"/>
  <c r="H14" i="1"/>
  <c r="P14" i="1"/>
  <c r="H17" i="7" s="1"/>
  <c r="D14" i="1"/>
  <c r="L14" i="1"/>
  <c r="J14" i="1"/>
  <c r="B14" i="1"/>
  <c r="F14" i="1"/>
  <c r="N14" i="1"/>
  <c r="H15" i="7" s="1"/>
  <c r="R14" i="1"/>
  <c r="H19" i="7" s="1"/>
  <c r="E14" i="1"/>
  <c r="I14" i="1"/>
  <c r="M14" i="1"/>
  <c r="Q14" i="1"/>
  <c r="H18" i="7" s="1"/>
  <c r="D87" i="7" l="1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0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58" i="1" s="1"/>
  <c r="X21" i="1"/>
  <c r="Y21" i="1"/>
  <c r="Y47" i="1" s="1"/>
  <c r="Z21" i="1"/>
  <c r="AA21" i="1"/>
  <c r="AB21" i="1"/>
  <c r="AC21" i="1"/>
  <c r="AD21" i="1"/>
  <c r="AD47" i="1" s="1"/>
  <c r="AD102" i="1" s="1"/>
  <c r="AE21" i="1"/>
  <c r="AE58" i="1" s="1"/>
  <c r="AF21" i="1"/>
  <c r="AG21" i="1"/>
  <c r="AH21" i="1"/>
  <c r="AH32" i="1" s="1"/>
  <c r="AI21" i="1"/>
  <c r="AI58" i="1" s="1"/>
  <c r="AJ21" i="1"/>
  <c r="AK21" i="1"/>
  <c r="AK32" i="1" s="1"/>
  <c r="AL21" i="1"/>
  <c r="AM21" i="1"/>
  <c r="AM58" i="1" s="1"/>
  <c r="AN21" i="1"/>
  <c r="AO21" i="1"/>
  <c r="AO32" i="1" s="1"/>
  <c r="AP21" i="1"/>
  <c r="AP58" i="1" s="1"/>
  <c r="AQ21" i="1"/>
  <c r="AR21" i="1"/>
  <c r="AS21" i="1"/>
  <c r="AT21" i="1"/>
  <c r="AT47" i="1" s="1"/>
  <c r="AT102" i="1" s="1"/>
  <c r="AU21" i="1"/>
  <c r="AU58" i="1" s="1"/>
  <c r="AV21" i="1"/>
  <c r="AW21" i="1"/>
  <c r="AX21" i="1"/>
  <c r="AY21" i="1"/>
  <c r="AY58" i="1" s="1"/>
  <c r="AZ21" i="1"/>
  <c r="BA21" i="1"/>
  <c r="BA47" i="1" s="1"/>
  <c r="BA80" i="1" s="1"/>
  <c r="BB21" i="1"/>
  <c r="BC21" i="1"/>
  <c r="BC58" i="1" s="1"/>
  <c r="BD21" i="1"/>
  <c r="BE21" i="1"/>
  <c r="BE32" i="1" s="1"/>
  <c r="BF21" i="1"/>
  <c r="BG21" i="1"/>
  <c r="BH21" i="1"/>
  <c r="BI21" i="1"/>
  <c r="BI32" i="1" s="1"/>
  <c r="BJ21" i="1"/>
  <c r="BJ47" i="1" s="1"/>
  <c r="BJ102" i="1" s="1"/>
  <c r="BK21" i="1"/>
  <c r="BL21" i="1"/>
  <c r="BM21" i="1"/>
  <c r="BM32" i="1" s="1"/>
  <c r="BN21" i="1"/>
  <c r="BO21" i="1"/>
  <c r="BP21" i="1"/>
  <c r="BQ21" i="1"/>
  <c r="BQ47" i="1" s="1"/>
  <c r="BQ80" i="1" s="1"/>
  <c r="BR21" i="1"/>
  <c r="BS21" i="1"/>
  <c r="BT21" i="1"/>
  <c r="BU21" i="1"/>
  <c r="BU47" i="1" s="1"/>
  <c r="BU80" i="1" s="1"/>
  <c r="BV21" i="1"/>
  <c r="BV58" i="1" s="1"/>
  <c r="BW21" i="1"/>
  <c r="BX21" i="1"/>
  <c r="BY21" i="1"/>
  <c r="BY32" i="1" s="1"/>
  <c r="BZ21" i="1"/>
  <c r="BZ47" i="1" s="1"/>
  <c r="BZ102" i="1" s="1"/>
  <c r="CA21" i="1"/>
  <c r="CB21" i="1"/>
  <c r="CC21" i="1"/>
  <c r="CC32" i="1" s="1"/>
  <c r="CD21" i="1"/>
  <c r="CE21" i="1"/>
  <c r="CF21" i="1"/>
  <c r="CG21" i="1"/>
  <c r="CG47" i="1" s="1"/>
  <c r="CG80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7" i="1" s="1"/>
  <c r="CP80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58" i="3" s="1"/>
  <c r="AK21" i="3"/>
  <c r="AJ21" i="3"/>
  <c r="AI21" i="3"/>
  <c r="AH21" i="3"/>
  <c r="AG21" i="3"/>
  <c r="AF21" i="3"/>
  <c r="AE21" i="3"/>
  <c r="AD21" i="3"/>
  <c r="AC21" i="3"/>
  <c r="AB21" i="3"/>
  <c r="AA21" i="3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03" i="2"/>
  <c r="C115" i="2"/>
  <c r="C116" i="2"/>
  <c r="C117" i="2"/>
  <c r="C118" i="2"/>
  <c r="C119" i="2"/>
  <c r="C120" i="2"/>
  <c r="C114" i="2"/>
  <c r="CT32" i="2"/>
  <c r="CS32" i="2"/>
  <c r="CR32" i="2"/>
  <c r="CQ32" i="2"/>
  <c r="CP32" i="2"/>
  <c r="CP58" i="2" s="1"/>
  <c r="CO32" i="2"/>
  <c r="CN32" i="2"/>
  <c r="CN91" i="2" s="1"/>
  <c r="CM32" i="2"/>
  <c r="CL32" i="2"/>
  <c r="CK32" i="2"/>
  <c r="CJ32" i="2"/>
  <c r="CJ91" i="2" s="1"/>
  <c r="CI32" i="2"/>
  <c r="CH32" i="2"/>
  <c r="CH47" i="2" s="1"/>
  <c r="CG32" i="2"/>
  <c r="CF32" i="2"/>
  <c r="CE32" i="2"/>
  <c r="CD32" i="2"/>
  <c r="CC32" i="2"/>
  <c r="CB32" i="2"/>
  <c r="CA32" i="2"/>
  <c r="BZ32" i="2"/>
  <c r="BZ47" i="2" s="1"/>
  <c r="BY32" i="2"/>
  <c r="BX32" i="2"/>
  <c r="BX91" i="2" s="1"/>
  <c r="BW32" i="2"/>
  <c r="BV32" i="2"/>
  <c r="BU32" i="2"/>
  <c r="BT32" i="2"/>
  <c r="BT91" i="2" s="1"/>
  <c r="BS32" i="2"/>
  <c r="BR32" i="2"/>
  <c r="BR69" i="2" s="1"/>
  <c r="BQ32" i="2"/>
  <c r="BP32" i="2"/>
  <c r="BO32" i="2"/>
  <c r="BN32" i="2"/>
  <c r="BM32" i="2"/>
  <c r="BL32" i="2"/>
  <c r="BK32" i="2"/>
  <c r="BJ32" i="2"/>
  <c r="BJ58" i="2" s="1"/>
  <c r="BI32" i="2"/>
  <c r="BH32" i="2"/>
  <c r="BH91" i="2" s="1"/>
  <c r="BG32" i="2"/>
  <c r="BF32" i="2"/>
  <c r="BE32" i="2"/>
  <c r="BD32" i="2"/>
  <c r="BD91" i="2" s="1"/>
  <c r="BC32" i="2"/>
  <c r="BB32" i="2"/>
  <c r="BB69" i="2" s="1"/>
  <c r="BA32" i="2"/>
  <c r="AZ32" i="2"/>
  <c r="AY32" i="2"/>
  <c r="AX32" i="2"/>
  <c r="AW32" i="2"/>
  <c r="AV32" i="2"/>
  <c r="AU32" i="2"/>
  <c r="AT32" i="2"/>
  <c r="AT58" i="2" s="1"/>
  <c r="AS32" i="2"/>
  <c r="AR32" i="2"/>
  <c r="AR91" i="2" s="1"/>
  <c r="AQ32" i="2"/>
  <c r="AP32" i="2"/>
  <c r="AO32" i="2"/>
  <c r="AN32" i="2"/>
  <c r="AN91" i="2" s="1"/>
  <c r="AM32" i="2"/>
  <c r="AL32" i="2"/>
  <c r="AL69" i="2" s="1"/>
  <c r="AK32" i="2"/>
  <c r="AJ32" i="2"/>
  <c r="AI32" i="2"/>
  <c r="AH32" i="2"/>
  <c r="AG32" i="2"/>
  <c r="AF32" i="2"/>
  <c r="AE32" i="2"/>
  <c r="AD32" i="2"/>
  <c r="AD58" i="2" s="1"/>
  <c r="AC32" i="2"/>
  <c r="AB32" i="2"/>
  <c r="AB91" i="2" s="1"/>
  <c r="AA32" i="2"/>
  <c r="Z32" i="2"/>
  <c r="Y32" i="2"/>
  <c r="X32" i="2"/>
  <c r="W32" i="2"/>
  <c r="V32" i="2"/>
  <c r="V80" i="2" s="1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T59" i="3"/>
  <c r="T60" i="3"/>
  <c r="T61" i="3"/>
  <c r="T62" i="3"/>
  <c r="T63" i="3"/>
  <c r="T64" i="3"/>
  <c r="T65" i="3"/>
  <c r="T29" i="2"/>
  <c r="CG32" i="1" l="1"/>
  <c r="BQ32" i="1"/>
  <c r="BA32" i="1"/>
  <c r="AN32" i="1"/>
  <c r="AN69" i="1" s="1"/>
  <c r="Y32" i="1"/>
  <c r="CK47" i="1"/>
  <c r="CK80" i="1" s="1"/>
  <c r="CB47" i="1"/>
  <c r="BE47" i="1"/>
  <c r="BE102" i="1" s="1"/>
  <c r="AV47" i="1"/>
  <c r="AK47" i="1"/>
  <c r="AK80" i="1" s="1"/>
  <c r="CJ58" i="1"/>
  <c r="BT58" i="1"/>
  <c r="BT91" i="1" s="1"/>
  <c r="BD58" i="1"/>
  <c r="AN58" i="1"/>
  <c r="AN113" i="1" s="1"/>
  <c r="X58" i="1"/>
  <c r="CN32" i="1"/>
  <c r="CN69" i="1" s="1"/>
  <c r="CF32" i="1"/>
  <c r="BX32" i="1"/>
  <c r="BP32" i="1"/>
  <c r="BP69" i="1" s="1"/>
  <c r="BH32" i="1"/>
  <c r="BH69" i="1" s="1"/>
  <c r="AZ32" i="1"/>
  <c r="X32" i="1"/>
  <c r="CJ47" i="1"/>
  <c r="CJ80" i="1" s="1"/>
  <c r="CA47" i="1"/>
  <c r="CA102" i="1" s="1"/>
  <c r="BP47" i="1"/>
  <c r="BD47" i="1"/>
  <c r="BD102" i="1" s="1"/>
  <c r="AU47" i="1"/>
  <c r="AU102" i="1" s="1"/>
  <c r="AJ47" i="1"/>
  <c r="AJ80" i="1" s="1"/>
  <c r="X47" i="1"/>
  <c r="X102" i="1" s="1"/>
  <c r="CF58" i="1"/>
  <c r="BP58" i="1"/>
  <c r="BP113" i="1" s="1"/>
  <c r="AZ58" i="1"/>
  <c r="AZ91" i="1" s="1"/>
  <c r="AJ58" i="1"/>
  <c r="BU32" i="1"/>
  <c r="BU69" i="1" s="1"/>
  <c r="AV32" i="1"/>
  <c r="AV69" i="1" s="1"/>
  <c r="AJ32" i="1"/>
  <c r="AJ69" i="1" s="1"/>
  <c r="CR47" i="1"/>
  <c r="BL47" i="1"/>
  <c r="BL102" i="1" s="1"/>
  <c r="AO47" i="1"/>
  <c r="AO80" i="1" s="1"/>
  <c r="AF47" i="1"/>
  <c r="AF80" i="1" s="1"/>
  <c r="CR58" i="1"/>
  <c r="CB58" i="1"/>
  <c r="BL58" i="1"/>
  <c r="BL91" i="1" s="1"/>
  <c r="AV58" i="1"/>
  <c r="AV113" i="1" s="1"/>
  <c r="AF58" i="1"/>
  <c r="CR32" i="1"/>
  <c r="CR69" i="1" s="1"/>
  <c r="CJ32" i="1"/>
  <c r="CJ69" i="1" s="1"/>
  <c r="CB32" i="1"/>
  <c r="CB69" i="1" s="1"/>
  <c r="BT32" i="1"/>
  <c r="BL32" i="1"/>
  <c r="BL69" i="1" s="1"/>
  <c r="BD32" i="1"/>
  <c r="BD69" i="1" s="1"/>
  <c r="AF32" i="1"/>
  <c r="AF69" i="1" s="1"/>
  <c r="CQ47" i="1"/>
  <c r="CQ80" i="1" s="1"/>
  <c r="CF47" i="1"/>
  <c r="BT47" i="1"/>
  <c r="BT80" i="1" s="1"/>
  <c r="BK47" i="1"/>
  <c r="BK102" i="1" s="1"/>
  <c r="AZ47" i="1"/>
  <c r="AZ102" i="1" s="1"/>
  <c r="AN47" i="1"/>
  <c r="AN102" i="1" s="1"/>
  <c r="AE47" i="1"/>
  <c r="AE102" i="1" s="1"/>
  <c r="CQ58" i="1"/>
  <c r="CQ113" i="1" s="1"/>
  <c r="CA58" i="1"/>
  <c r="BK58" i="1"/>
  <c r="BA69" i="1"/>
  <c r="AK69" i="1"/>
  <c r="BL80" i="1"/>
  <c r="BC113" i="1"/>
  <c r="BC91" i="1"/>
  <c r="AY113" i="1"/>
  <c r="AY91" i="1"/>
  <c r="AM113" i="1"/>
  <c r="AM91" i="1"/>
  <c r="AI113" i="1"/>
  <c r="AI91" i="1"/>
  <c r="W113" i="1"/>
  <c r="W91" i="1"/>
  <c r="BV91" i="1"/>
  <c r="BV113" i="1"/>
  <c r="AP91" i="1"/>
  <c r="AP113" i="1"/>
  <c r="AH69" i="1"/>
  <c r="CL47" i="1"/>
  <c r="BR47" i="1"/>
  <c r="BN47" i="1"/>
  <c r="BF47" i="1"/>
  <c r="BB47" i="1"/>
  <c r="AX47" i="1"/>
  <c r="AD32" i="1"/>
  <c r="CK102" i="1"/>
  <c r="CA113" i="1"/>
  <c r="CA91" i="1"/>
  <c r="AU113" i="1"/>
  <c r="AU91" i="1"/>
  <c r="AE113" i="1"/>
  <c r="AE91" i="1"/>
  <c r="CG69" i="1"/>
  <c r="CS58" i="1"/>
  <c r="CO58" i="1"/>
  <c r="CK58" i="1"/>
  <c r="CG58" i="1"/>
  <c r="CC58" i="1"/>
  <c r="BY58" i="1"/>
  <c r="BU58" i="1"/>
  <c r="BQ58" i="1"/>
  <c r="BM58" i="1"/>
  <c r="BI58" i="1"/>
  <c r="BE58" i="1"/>
  <c r="BA58" i="1"/>
  <c r="AW58" i="1"/>
  <c r="AS58" i="1"/>
  <c r="AO58" i="1"/>
  <c r="AK58" i="1"/>
  <c r="AG58" i="1"/>
  <c r="AC58" i="1"/>
  <c r="Y58" i="1"/>
  <c r="CF69" i="1"/>
  <c r="BX69" i="1"/>
  <c r="BT69" i="1"/>
  <c r="AX32" i="1"/>
  <c r="AS32" i="1"/>
  <c r="AC32" i="1"/>
  <c r="X69" i="1"/>
  <c r="CO47" i="1"/>
  <c r="CE47" i="1"/>
  <c r="BY47" i="1"/>
  <c r="BO47" i="1"/>
  <c r="BI47" i="1"/>
  <c r="BD80" i="1"/>
  <c r="AY47" i="1"/>
  <c r="AS47" i="1"/>
  <c r="AI47" i="1"/>
  <c r="AC47" i="1"/>
  <c r="X80" i="1"/>
  <c r="CP58" i="1"/>
  <c r="CE58" i="1"/>
  <c r="BZ58" i="1"/>
  <c r="BO58" i="1"/>
  <c r="BJ58" i="1"/>
  <c r="AT58" i="1"/>
  <c r="AD58" i="1"/>
  <c r="CK69" i="1"/>
  <c r="BE69" i="1"/>
  <c r="AO69" i="1"/>
  <c r="Y69" i="1"/>
  <c r="CF80" i="1"/>
  <c r="BZ80" i="1"/>
  <c r="BP80" i="1"/>
  <c r="BJ80" i="1"/>
  <c r="AT80" i="1"/>
  <c r="AD80" i="1"/>
  <c r="CF102" i="1"/>
  <c r="BP102" i="1"/>
  <c r="AJ113" i="1"/>
  <c r="CF113" i="1"/>
  <c r="CP102" i="1"/>
  <c r="CH47" i="1"/>
  <c r="CD47" i="1"/>
  <c r="AP47" i="1"/>
  <c r="AL47" i="1"/>
  <c r="AH47" i="1"/>
  <c r="Z47" i="1"/>
  <c r="AZ69" i="1"/>
  <c r="AT32" i="1"/>
  <c r="BU102" i="1"/>
  <c r="AZ80" i="1"/>
  <c r="AO102" i="1"/>
  <c r="Y102" i="1"/>
  <c r="CL58" i="1"/>
  <c r="BK113" i="1"/>
  <c r="BK91" i="1"/>
  <c r="BF58" i="1"/>
  <c r="Z58" i="1"/>
  <c r="BQ69" i="1"/>
  <c r="Y80" i="1"/>
  <c r="CF91" i="1"/>
  <c r="BP91" i="1"/>
  <c r="AJ91" i="1"/>
  <c r="CQ102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7" i="1"/>
  <c r="CN47" i="1"/>
  <c r="CI47" i="1"/>
  <c r="CC47" i="1"/>
  <c r="BX47" i="1"/>
  <c r="BS47" i="1"/>
  <c r="BM47" i="1"/>
  <c r="BH47" i="1"/>
  <c r="BC47" i="1"/>
  <c r="AW47" i="1"/>
  <c r="AR47" i="1"/>
  <c r="AM47" i="1"/>
  <c r="AG47" i="1"/>
  <c r="AB47" i="1"/>
  <c r="W47" i="1"/>
  <c r="CN58" i="1"/>
  <c r="CI58" i="1"/>
  <c r="CD58" i="1"/>
  <c r="BX58" i="1"/>
  <c r="BS58" i="1"/>
  <c r="BN58" i="1"/>
  <c r="BH58" i="1"/>
  <c r="AX58" i="1"/>
  <c r="AR58" i="1"/>
  <c r="AH58" i="1"/>
  <c r="AB58" i="1"/>
  <c r="CO69" i="1"/>
  <c r="BY69" i="1"/>
  <c r="BI69" i="1"/>
  <c r="CR91" i="1"/>
  <c r="CJ91" i="1"/>
  <c r="CB91" i="1"/>
  <c r="BD91" i="1"/>
  <c r="AF91" i="1"/>
  <c r="X91" i="1"/>
  <c r="BV47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7" i="1"/>
  <c r="CG102" i="1"/>
  <c r="BW47" i="1"/>
  <c r="BQ102" i="1"/>
  <c r="BG47" i="1"/>
  <c r="BA102" i="1"/>
  <c r="AV80" i="1"/>
  <c r="AQ47" i="1"/>
  <c r="AK102" i="1"/>
  <c r="AA47" i="1"/>
  <c r="CM58" i="1"/>
  <c r="CH58" i="1"/>
  <c r="BW58" i="1"/>
  <c r="BR58" i="1"/>
  <c r="BG58" i="1"/>
  <c r="BB58" i="1"/>
  <c r="AQ58" i="1"/>
  <c r="AL58" i="1"/>
  <c r="AA58" i="1"/>
  <c r="CS69" i="1"/>
  <c r="CC69" i="1"/>
  <c r="BM69" i="1"/>
  <c r="CR102" i="1"/>
  <c r="CB102" i="1"/>
  <c r="AV102" i="1"/>
  <c r="AF113" i="1"/>
  <c r="CB113" i="1"/>
  <c r="CR113" i="1"/>
  <c r="AL91" i="3"/>
  <c r="AB32" i="3"/>
  <c r="AF32" i="3"/>
  <c r="AJ32" i="3"/>
  <c r="AN32" i="3"/>
  <c r="AR32" i="3"/>
  <c r="AV32" i="3"/>
  <c r="AZ32" i="3"/>
  <c r="BD32" i="3"/>
  <c r="BH32" i="3"/>
  <c r="BL32" i="3"/>
  <c r="BP32" i="3"/>
  <c r="BT32" i="3"/>
  <c r="BX32" i="3"/>
  <c r="CB32" i="3"/>
  <c r="CF32" i="3"/>
  <c r="CJ32" i="3"/>
  <c r="CN32" i="3"/>
  <c r="CR32" i="3"/>
  <c r="AB47" i="3"/>
  <c r="AF47" i="3"/>
  <c r="AJ47" i="3"/>
  <c r="AN47" i="3"/>
  <c r="AR47" i="3"/>
  <c r="AV47" i="3"/>
  <c r="AZ47" i="3"/>
  <c r="BD47" i="3"/>
  <c r="BH47" i="3"/>
  <c r="BL47" i="3"/>
  <c r="BP47" i="3"/>
  <c r="BT47" i="3"/>
  <c r="BX47" i="3"/>
  <c r="CB47" i="3"/>
  <c r="CF47" i="3"/>
  <c r="CJ47" i="3"/>
  <c r="CN47" i="3"/>
  <c r="CR47" i="3"/>
  <c r="AB58" i="3"/>
  <c r="AF58" i="3"/>
  <c r="AJ58" i="3"/>
  <c r="AN58" i="3"/>
  <c r="AR58" i="3"/>
  <c r="AV58" i="3"/>
  <c r="AZ58" i="3"/>
  <c r="BD58" i="3"/>
  <c r="BH58" i="3"/>
  <c r="BL58" i="3"/>
  <c r="BP58" i="3"/>
  <c r="BT58" i="3"/>
  <c r="BX58" i="3"/>
  <c r="CB58" i="3"/>
  <c r="CF58" i="3"/>
  <c r="CJ58" i="3"/>
  <c r="CN58" i="3"/>
  <c r="CR58" i="3"/>
  <c r="AC32" i="3"/>
  <c r="AG32" i="3"/>
  <c r="AK32" i="3"/>
  <c r="AO32" i="3"/>
  <c r="AS32" i="3"/>
  <c r="AW32" i="3"/>
  <c r="BA32" i="3"/>
  <c r="BE32" i="3"/>
  <c r="BI32" i="3"/>
  <c r="BM32" i="3"/>
  <c r="BQ32" i="3"/>
  <c r="BU32" i="3"/>
  <c r="BY32" i="3"/>
  <c r="CC32" i="3"/>
  <c r="CG32" i="3"/>
  <c r="CK32" i="3"/>
  <c r="CO32" i="3"/>
  <c r="CS32" i="3"/>
  <c r="AC47" i="3"/>
  <c r="AG47" i="3"/>
  <c r="AK47" i="3"/>
  <c r="AO47" i="3"/>
  <c r="AS47" i="3"/>
  <c r="AW47" i="3"/>
  <c r="BA47" i="3"/>
  <c r="BE47" i="3"/>
  <c r="BI47" i="3"/>
  <c r="BM47" i="3"/>
  <c r="BQ47" i="3"/>
  <c r="BU47" i="3"/>
  <c r="BY47" i="3"/>
  <c r="CC47" i="3"/>
  <c r="CG47" i="3"/>
  <c r="CK47" i="3"/>
  <c r="CO47" i="3"/>
  <c r="CS47" i="3"/>
  <c r="AC58" i="3"/>
  <c r="AG58" i="3"/>
  <c r="AK58" i="3"/>
  <c r="AO58" i="3"/>
  <c r="AS58" i="3"/>
  <c r="AW58" i="3"/>
  <c r="BA58" i="3"/>
  <c r="BE58" i="3"/>
  <c r="BI58" i="3"/>
  <c r="BM58" i="3"/>
  <c r="BQ58" i="3"/>
  <c r="BU58" i="3"/>
  <c r="BY58" i="3"/>
  <c r="CC58" i="3"/>
  <c r="CG58" i="3"/>
  <c r="CK58" i="3"/>
  <c r="CO58" i="3"/>
  <c r="CS58" i="3"/>
  <c r="AD32" i="3"/>
  <c r="AH32" i="3"/>
  <c r="AL32" i="3"/>
  <c r="AP32" i="3"/>
  <c r="AT32" i="3"/>
  <c r="AX32" i="3"/>
  <c r="BB32" i="3"/>
  <c r="BF32" i="3"/>
  <c r="BJ32" i="3"/>
  <c r="BN32" i="3"/>
  <c r="BR32" i="3"/>
  <c r="BV32" i="3"/>
  <c r="BZ32" i="3"/>
  <c r="CD32" i="3"/>
  <c r="CH32" i="3"/>
  <c r="CL32" i="3"/>
  <c r="CP32" i="3"/>
  <c r="CT32" i="3"/>
  <c r="AD47" i="3"/>
  <c r="AH47" i="3"/>
  <c r="AL47" i="3"/>
  <c r="AP47" i="3"/>
  <c r="AT47" i="3"/>
  <c r="AX47" i="3"/>
  <c r="BB47" i="3"/>
  <c r="BF47" i="3"/>
  <c r="BJ47" i="3"/>
  <c r="BN47" i="3"/>
  <c r="BR47" i="3"/>
  <c r="BV47" i="3"/>
  <c r="BZ47" i="3"/>
  <c r="CD47" i="3"/>
  <c r="CH47" i="3"/>
  <c r="CL47" i="3"/>
  <c r="CP47" i="3"/>
  <c r="CT47" i="3"/>
  <c r="AD58" i="3"/>
  <c r="AH58" i="3"/>
  <c r="AP58" i="3"/>
  <c r="AT58" i="3"/>
  <c r="AX58" i="3"/>
  <c r="BB58" i="3"/>
  <c r="BF58" i="3"/>
  <c r="BJ58" i="3"/>
  <c r="BN58" i="3"/>
  <c r="BR58" i="3"/>
  <c r="BV58" i="3"/>
  <c r="BZ58" i="3"/>
  <c r="CD58" i="3"/>
  <c r="CH58" i="3"/>
  <c r="CL58" i="3"/>
  <c r="CP58" i="3"/>
  <c r="CT58" i="3"/>
  <c r="AA32" i="3"/>
  <c r="AE32" i="3"/>
  <c r="AI32" i="3"/>
  <c r="AM32" i="3"/>
  <c r="AQ32" i="3"/>
  <c r="AU32" i="3"/>
  <c r="AY32" i="3"/>
  <c r="BC32" i="3"/>
  <c r="BG32" i="3"/>
  <c r="BK32" i="3"/>
  <c r="BO32" i="3"/>
  <c r="BS32" i="3"/>
  <c r="BW32" i="3"/>
  <c r="CA32" i="3"/>
  <c r="CE32" i="3"/>
  <c r="CI32" i="3"/>
  <c r="CM32" i="3"/>
  <c r="CQ32" i="3"/>
  <c r="AA47" i="3"/>
  <c r="AE47" i="3"/>
  <c r="AI47" i="3"/>
  <c r="AM47" i="3"/>
  <c r="AQ47" i="3"/>
  <c r="AU47" i="3"/>
  <c r="AY47" i="3"/>
  <c r="BC47" i="3"/>
  <c r="BG47" i="3"/>
  <c r="BK47" i="3"/>
  <c r="BO47" i="3"/>
  <c r="BS47" i="3"/>
  <c r="BW47" i="3"/>
  <c r="CA47" i="3"/>
  <c r="CE47" i="3"/>
  <c r="CI47" i="3"/>
  <c r="CM47" i="3"/>
  <c r="CQ47" i="3"/>
  <c r="AA58" i="3"/>
  <c r="AE58" i="3"/>
  <c r="AI58" i="3"/>
  <c r="AM58" i="3"/>
  <c r="AQ58" i="3"/>
  <c r="AU58" i="3"/>
  <c r="AY58" i="3"/>
  <c r="BC58" i="3"/>
  <c r="BG58" i="3"/>
  <c r="BK58" i="3"/>
  <c r="BO58" i="3"/>
  <c r="BS58" i="3"/>
  <c r="BW58" i="3"/>
  <c r="CA58" i="3"/>
  <c r="CE58" i="3"/>
  <c r="CI58" i="3"/>
  <c r="CM58" i="3"/>
  <c r="CQ58" i="3"/>
  <c r="CP47" i="2"/>
  <c r="CP102" i="2" s="1"/>
  <c r="BZ58" i="2"/>
  <c r="AL47" i="2"/>
  <c r="AL102" i="2" s="1"/>
  <c r="BR47" i="2"/>
  <c r="CH69" i="2"/>
  <c r="AT47" i="2"/>
  <c r="BJ47" i="2"/>
  <c r="BB47" i="2"/>
  <c r="AD80" i="2"/>
  <c r="AD91" i="2"/>
  <c r="AH91" i="2"/>
  <c r="AH80" i="2"/>
  <c r="AL91" i="2"/>
  <c r="AL80" i="2"/>
  <c r="AP91" i="2"/>
  <c r="AP80" i="2"/>
  <c r="AT80" i="2"/>
  <c r="AT91" i="2"/>
  <c r="AX91" i="2"/>
  <c r="AX80" i="2"/>
  <c r="BB91" i="2"/>
  <c r="BB80" i="2"/>
  <c r="BF91" i="2"/>
  <c r="BF80" i="2"/>
  <c r="BJ91" i="2"/>
  <c r="BJ80" i="2"/>
  <c r="BN80" i="2"/>
  <c r="BN91" i="2"/>
  <c r="BR91" i="2"/>
  <c r="BR80" i="2"/>
  <c r="BV91" i="2"/>
  <c r="BV80" i="2"/>
  <c r="BZ80" i="2"/>
  <c r="BZ91" i="2"/>
  <c r="CD91" i="2"/>
  <c r="CD80" i="2"/>
  <c r="CH91" i="2"/>
  <c r="CH80" i="2"/>
  <c r="CL91" i="2"/>
  <c r="CL80" i="2"/>
  <c r="CP80" i="2"/>
  <c r="CP91" i="2"/>
  <c r="CP69" i="2"/>
  <c r="CT91" i="2"/>
  <c r="CT80" i="2"/>
  <c r="CT69" i="2"/>
  <c r="AP47" i="2"/>
  <c r="BF47" i="2"/>
  <c r="BV47" i="2"/>
  <c r="CL47" i="2"/>
  <c r="AH58" i="2"/>
  <c r="AX58" i="2"/>
  <c r="BN58" i="2"/>
  <c r="CD58" i="2"/>
  <c r="CT58" i="2"/>
  <c r="AP69" i="2"/>
  <c r="BF69" i="2"/>
  <c r="BV69" i="2"/>
  <c r="CL69" i="2"/>
  <c r="AD47" i="2"/>
  <c r="AT102" i="2"/>
  <c r="BJ102" i="2"/>
  <c r="BZ102" i="2"/>
  <c r="AL58" i="2"/>
  <c r="BB58" i="2"/>
  <c r="BR58" i="2"/>
  <c r="CH58" i="2"/>
  <c r="AD69" i="2"/>
  <c r="AT69" i="2"/>
  <c r="BJ69" i="2"/>
  <c r="BZ69" i="2"/>
  <c r="CH102" i="2"/>
  <c r="AH47" i="2"/>
  <c r="AX47" i="2"/>
  <c r="BN47" i="2"/>
  <c r="CD47" i="2"/>
  <c r="CT47" i="2"/>
  <c r="AP58" i="2"/>
  <c r="BF58" i="2"/>
  <c r="BV58" i="2"/>
  <c r="CL58" i="2"/>
  <c r="AH69" i="2"/>
  <c r="AX69" i="2"/>
  <c r="BN69" i="2"/>
  <c r="CD69" i="2"/>
  <c r="AI47" i="2"/>
  <c r="AU47" i="2"/>
  <c r="BG47" i="2"/>
  <c r="BS47" i="2"/>
  <c r="CE47" i="2"/>
  <c r="CQ47" i="2"/>
  <c r="AI58" i="2"/>
  <c r="AU58" i="2"/>
  <c r="BG58" i="2"/>
  <c r="BS58" i="2"/>
  <c r="CE58" i="2"/>
  <c r="CQ58" i="2"/>
  <c r="AI69" i="2"/>
  <c r="AU69" i="2"/>
  <c r="BG69" i="2"/>
  <c r="CA69" i="2"/>
  <c r="CM69" i="2"/>
  <c r="AE80" i="2"/>
  <c r="AQ80" i="2"/>
  <c r="BC80" i="2"/>
  <c r="BO80" i="2"/>
  <c r="CA80" i="2"/>
  <c r="CM80" i="2"/>
  <c r="AE91" i="2"/>
  <c r="AQ91" i="2"/>
  <c r="BC91" i="2"/>
  <c r="BO91" i="2"/>
  <c r="CE91" i="2"/>
  <c r="CQ91" i="2"/>
  <c r="AE47" i="2"/>
  <c r="AQ47" i="2"/>
  <c r="BC47" i="2"/>
  <c r="BO47" i="2"/>
  <c r="CA47" i="2"/>
  <c r="CM47" i="2"/>
  <c r="AE58" i="2"/>
  <c r="AQ58" i="2"/>
  <c r="BC58" i="2"/>
  <c r="BO58" i="2"/>
  <c r="CA58" i="2"/>
  <c r="CM58" i="2"/>
  <c r="AE69" i="2"/>
  <c r="AQ69" i="2"/>
  <c r="BC69" i="2"/>
  <c r="BO69" i="2"/>
  <c r="BW69" i="2"/>
  <c r="CI69" i="2"/>
  <c r="AA80" i="2"/>
  <c r="AM80" i="2"/>
  <c r="AY80" i="2"/>
  <c r="BK80" i="2"/>
  <c r="BW80" i="2"/>
  <c r="CI80" i="2"/>
  <c r="AA91" i="2"/>
  <c r="AM91" i="2"/>
  <c r="AY91" i="2"/>
  <c r="BK91" i="2"/>
  <c r="BW91" i="2"/>
  <c r="CM91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CR47" i="2"/>
  <c r="AB58" i="2"/>
  <c r="AF58" i="2"/>
  <c r="AJ58" i="2"/>
  <c r="AN58" i="2"/>
  <c r="AR58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CR58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CN69" i="2"/>
  <c r="CR69" i="2"/>
  <c r="AB80" i="2"/>
  <c r="AF80" i="2"/>
  <c r="AJ80" i="2"/>
  <c r="AN80" i="2"/>
  <c r="AR80" i="2"/>
  <c r="AV80" i="2"/>
  <c r="AZ80" i="2"/>
  <c r="BD80" i="2"/>
  <c r="BH80" i="2"/>
  <c r="BL80" i="2"/>
  <c r="BP80" i="2"/>
  <c r="BT80" i="2"/>
  <c r="BX80" i="2"/>
  <c r="CB80" i="2"/>
  <c r="CF80" i="2"/>
  <c r="CJ80" i="2"/>
  <c r="CN80" i="2"/>
  <c r="CR80" i="2"/>
  <c r="AF91" i="2"/>
  <c r="AJ91" i="2"/>
  <c r="AV91" i="2"/>
  <c r="AZ91" i="2"/>
  <c r="BL91" i="2"/>
  <c r="BP91" i="2"/>
  <c r="CB91" i="2"/>
  <c r="CF91" i="2"/>
  <c r="CR91" i="2"/>
  <c r="AA47" i="2"/>
  <c r="AM47" i="2"/>
  <c r="AY47" i="2"/>
  <c r="BK47" i="2"/>
  <c r="BW47" i="2"/>
  <c r="CI47" i="2"/>
  <c r="AA58" i="2"/>
  <c r="AM58" i="2"/>
  <c r="AY58" i="2"/>
  <c r="BK58" i="2"/>
  <c r="BW58" i="2"/>
  <c r="CI58" i="2"/>
  <c r="AA69" i="2"/>
  <c r="AM69" i="2"/>
  <c r="AY69" i="2"/>
  <c r="BK69" i="2"/>
  <c r="BS69" i="2"/>
  <c r="CE69" i="2"/>
  <c r="CQ69" i="2"/>
  <c r="AI80" i="2"/>
  <c r="AU80" i="2"/>
  <c r="BG80" i="2"/>
  <c r="BS80" i="2"/>
  <c r="CE80" i="2"/>
  <c r="CQ80" i="2"/>
  <c r="AI91" i="2"/>
  <c r="AU91" i="2"/>
  <c r="BG91" i="2"/>
  <c r="BS91" i="2"/>
  <c r="CA91" i="2"/>
  <c r="CI91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CO47" i="2"/>
  <c r="CS47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CS58" i="2"/>
  <c r="AC69" i="2"/>
  <c r="AG69" i="2"/>
  <c r="AK69" i="2"/>
  <c r="AO69" i="2"/>
  <c r="AS69" i="2"/>
  <c r="AW69" i="2"/>
  <c r="BA69" i="2"/>
  <c r="BE69" i="2"/>
  <c r="BI69" i="2"/>
  <c r="BM69" i="2"/>
  <c r="BQ69" i="2"/>
  <c r="BU69" i="2"/>
  <c r="BY69" i="2"/>
  <c r="CC69" i="2"/>
  <c r="CG69" i="2"/>
  <c r="CK69" i="2"/>
  <c r="CO69" i="2"/>
  <c r="CS69" i="2"/>
  <c r="AC80" i="2"/>
  <c r="AG80" i="2"/>
  <c r="AK80" i="2"/>
  <c r="AO80" i="2"/>
  <c r="AS80" i="2"/>
  <c r="AW80" i="2"/>
  <c r="BA80" i="2"/>
  <c r="BE80" i="2"/>
  <c r="BI80" i="2"/>
  <c r="BM80" i="2"/>
  <c r="BQ80" i="2"/>
  <c r="BU80" i="2"/>
  <c r="BY80" i="2"/>
  <c r="CC80" i="2"/>
  <c r="CG80" i="2"/>
  <c r="CK80" i="2"/>
  <c r="CO80" i="2"/>
  <c r="CS80" i="2"/>
  <c r="AC91" i="2"/>
  <c r="AG91" i="2"/>
  <c r="AK91" i="2"/>
  <c r="AO91" i="2"/>
  <c r="AS91" i="2"/>
  <c r="AW91" i="2"/>
  <c r="BA91" i="2"/>
  <c r="BE91" i="2"/>
  <c r="BI91" i="2"/>
  <c r="BM91" i="2"/>
  <c r="BQ91" i="2"/>
  <c r="BU91" i="2"/>
  <c r="BY91" i="2"/>
  <c r="CC91" i="2"/>
  <c r="CG91" i="2"/>
  <c r="CK91" i="2"/>
  <c r="CO91" i="2"/>
  <c r="CS91" i="2"/>
  <c r="AV91" i="1" l="1"/>
  <c r="CQ91" i="1"/>
  <c r="AZ113" i="1"/>
  <c r="AU80" i="1"/>
  <c r="CA80" i="1"/>
  <c r="AF102" i="1"/>
  <c r="BE80" i="1"/>
  <c r="BL113" i="1"/>
  <c r="BK80" i="1"/>
  <c r="AJ102" i="1"/>
  <c r="AN91" i="1"/>
  <c r="AE80" i="1"/>
  <c r="AN80" i="1"/>
  <c r="BD113" i="1"/>
  <c r="X113" i="1"/>
  <c r="BT113" i="1"/>
  <c r="BT102" i="1"/>
  <c r="CJ102" i="1"/>
  <c r="CJ113" i="1"/>
  <c r="CB80" i="1"/>
  <c r="CR80" i="1"/>
  <c r="AQ80" i="1"/>
  <c r="AQ102" i="1"/>
  <c r="BW80" i="1"/>
  <c r="BW102" i="1"/>
  <c r="BN69" i="1"/>
  <c r="AE69" i="1"/>
  <c r="AX91" i="1"/>
  <c r="AX113" i="1"/>
  <c r="BM102" i="1"/>
  <c r="BM80" i="1"/>
  <c r="BB69" i="1"/>
  <c r="Z102" i="1"/>
  <c r="Z80" i="1"/>
  <c r="BB102" i="1"/>
  <c r="BB80" i="1"/>
  <c r="BN102" i="1"/>
  <c r="BN80" i="1"/>
  <c r="BB91" i="1"/>
  <c r="BB113" i="1"/>
  <c r="CH91" i="1"/>
  <c r="CH113" i="1"/>
  <c r="BG80" i="1"/>
  <c r="BG102" i="1"/>
  <c r="BR69" i="1"/>
  <c r="CH69" i="1"/>
  <c r="AB113" i="1"/>
  <c r="AB91" i="1"/>
  <c r="BH113" i="1"/>
  <c r="BH91" i="1"/>
  <c r="CD91" i="1"/>
  <c r="CD113" i="1"/>
  <c r="AB80" i="1"/>
  <c r="AB102" i="1"/>
  <c r="AW102" i="1"/>
  <c r="AW80" i="1"/>
  <c r="BS80" i="1"/>
  <c r="BS102" i="1"/>
  <c r="CN80" i="1"/>
  <c r="CN102" i="1"/>
  <c r="AL69" i="1"/>
  <c r="BG69" i="1"/>
  <c r="BW69" i="1"/>
  <c r="CM69" i="1"/>
  <c r="Z91" i="1"/>
  <c r="Z113" i="1"/>
  <c r="AP102" i="1"/>
  <c r="AP80" i="1"/>
  <c r="BO113" i="1"/>
  <c r="BO91" i="1"/>
  <c r="BY102" i="1"/>
  <c r="BY80" i="1"/>
  <c r="AS69" i="1"/>
  <c r="Y113" i="1"/>
  <c r="Y91" i="1"/>
  <c r="AG91" i="1"/>
  <c r="AG113" i="1"/>
  <c r="AO113" i="1"/>
  <c r="AO91" i="1"/>
  <c r="AW91" i="1"/>
  <c r="AW113" i="1"/>
  <c r="BE91" i="1"/>
  <c r="BE113" i="1"/>
  <c r="BM113" i="1"/>
  <c r="BM91" i="1"/>
  <c r="BU113" i="1"/>
  <c r="BU91" i="1"/>
  <c r="CC91" i="1"/>
  <c r="CC113" i="1"/>
  <c r="CK113" i="1"/>
  <c r="CK91" i="1"/>
  <c r="CS91" i="1"/>
  <c r="CS113" i="1"/>
  <c r="BF102" i="1"/>
  <c r="BF80" i="1"/>
  <c r="BW113" i="1"/>
  <c r="BW91" i="1"/>
  <c r="W69" i="1"/>
  <c r="AU69" i="1"/>
  <c r="BC69" i="1"/>
  <c r="W80" i="1"/>
  <c r="W102" i="1"/>
  <c r="CI80" i="1"/>
  <c r="CI102" i="1"/>
  <c r="BS69" i="1"/>
  <c r="CI69" i="1"/>
  <c r="AL102" i="1"/>
  <c r="AL80" i="1"/>
  <c r="AI80" i="1"/>
  <c r="AI102" i="1"/>
  <c r="BO80" i="1"/>
  <c r="BO102" i="1"/>
  <c r="AA113" i="1"/>
  <c r="AA91" i="1"/>
  <c r="BG113" i="1"/>
  <c r="BG91" i="1"/>
  <c r="CM113" i="1"/>
  <c r="CM91" i="1"/>
  <c r="BF69" i="1"/>
  <c r="BV69" i="1"/>
  <c r="CL69" i="1"/>
  <c r="AA69" i="1"/>
  <c r="AI69" i="1"/>
  <c r="AQ69" i="1"/>
  <c r="AY69" i="1"/>
  <c r="BV102" i="1"/>
  <c r="BV80" i="1"/>
  <c r="AH91" i="1"/>
  <c r="AH113" i="1"/>
  <c r="BN91" i="1"/>
  <c r="BN113" i="1"/>
  <c r="CI113" i="1"/>
  <c r="CI91" i="1"/>
  <c r="AG102" i="1"/>
  <c r="AG80" i="1"/>
  <c r="BC80" i="1"/>
  <c r="BC102" i="1"/>
  <c r="BX80" i="1"/>
  <c r="BX102" i="1"/>
  <c r="CS102" i="1"/>
  <c r="CS80" i="1"/>
  <c r="AR69" i="1"/>
  <c r="BK69" i="1"/>
  <c r="CA69" i="1"/>
  <c r="CQ69" i="1"/>
  <c r="BF91" i="1"/>
  <c r="BF113" i="1"/>
  <c r="CL91" i="1"/>
  <c r="CL113" i="1"/>
  <c r="AH102" i="1"/>
  <c r="AH80" i="1"/>
  <c r="CH102" i="1"/>
  <c r="CH80" i="1"/>
  <c r="AD91" i="1"/>
  <c r="AD113" i="1"/>
  <c r="BZ91" i="1"/>
  <c r="BZ113" i="1"/>
  <c r="CE80" i="1"/>
  <c r="CE102" i="1"/>
  <c r="AC69" i="1"/>
  <c r="AX69" i="1"/>
  <c r="AD69" i="1"/>
  <c r="AX102" i="1"/>
  <c r="AX80" i="1"/>
  <c r="BR102" i="1"/>
  <c r="BR80" i="1"/>
  <c r="AQ113" i="1"/>
  <c r="AQ91" i="1"/>
  <c r="Z69" i="1"/>
  <c r="CD69" i="1"/>
  <c r="AM69" i="1"/>
  <c r="BX113" i="1"/>
  <c r="BX91" i="1"/>
  <c r="AR80" i="1"/>
  <c r="AR102" i="1"/>
  <c r="AG69" i="1"/>
  <c r="AT69" i="1"/>
  <c r="CD102" i="1"/>
  <c r="CD80" i="1"/>
  <c r="BJ91" i="1"/>
  <c r="BJ113" i="1"/>
  <c r="CP91" i="1"/>
  <c r="CP113" i="1"/>
  <c r="AY80" i="1"/>
  <c r="AY102" i="1"/>
  <c r="AL91" i="1"/>
  <c r="AL113" i="1"/>
  <c r="BR91" i="1"/>
  <c r="BR113" i="1"/>
  <c r="AA80" i="1"/>
  <c r="AA102" i="1"/>
  <c r="CM80" i="1"/>
  <c r="CM102" i="1"/>
  <c r="AP69" i="1"/>
  <c r="BJ69" i="1"/>
  <c r="BZ69" i="1"/>
  <c r="CP69" i="1"/>
  <c r="AR113" i="1"/>
  <c r="AR91" i="1"/>
  <c r="BS113" i="1"/>
  <c r="BS91" i="1"/>
  <c r="CN113" i="1"/>
  <c r="CN91" i="1"/>
  <c r="AM80" i="1"/>
  <c r="AM102" i="1"/>
  <c r="BH80" i="1"/>
  <c r="BH102" i="1"/>
  <c r="CC102" i="1"/>
  <c r="CC80" i="1"/>
  <c r="AB69" i="1"/>
  <c r="AW69" i="1"/>
  <c r="BO69" i="1"/>
  <c r="CE69" i="1"/>
  <c r="AT91" i="1"/>
  <c r="AT113" i="1"/>
  <c r="CE113" i="1"/>
  <c r="CE91" i="1"/>
  <c r="AC102" i="1"/>
  <c r="AC80" i="1"/>
  <c r="AS102" i="1"/>
  <c r="AS80" i="1"/>
  <c r="BI102" i="1"/>
  <c r="BI80" i="1"/>
  <c r="CO102" i="1"/>
  <c r="CO80" i="1"/>
  <c r="AC91" i="1"/>
  <c r="AC113" i="1"/>
  <c r="AK91" i="1"/>
  <c r="AK113" i="1"/>
  <c r="AS91" i="1"/>
  <c r="AS113" i="1"/>
  <c r="BA91" i="1"/>
  <c r="BA113" i="1"/>
  <c r="BI91" i="1"/>
  <c r="BI113" i="1"/>
  <c r="BQ91" i="1"/>
  <c r="BQ113" i="1"/>
  <c r="BY91" i="1"/>
  <c r="BY113" i="1"/>
  <c r="CG91" i="1"/>
  <c r="CG113" i="1"/>
  <c r="CO91" i="1"/>
  <c r="CO113" i="1"/>
  <c r="CL102" i="1"/>
  <c r="CL80" i="1"/>
  <c r="BB102" i="2"/>
  <c r="CI91" i="3"/>
  <c r="BS91" i="3"/>
  <c r="BC91" i="3"/>
  <c r="AM91" i="3"/>
  <c r="CQ102" i="3"/>
  <c r="CQ80" i="3"/>
  <c r="CA102" i="3"/>
  <c r="CA80" i="3"/>
  <c r="BK102" i="3"/>
  <c r="BK80" i="3"/>
  <c r="AU102" i="3"/>
  <c r="AU80" i="3"/>
  <c r="AE102" i="3"/>
  <c r="AE80" i="3"/>
  <c r="CI69" i="3"/>
  <c r="BS69" i="3"/>
  <c r="BC69" i="3"/>
  <c r="AM69" i="3"/>
  <c r="CT91" i="3"/>
  <c r="CD91" i="3"/>
  <c r="BN91" i="3"/>
  <c r="AX91" i="3"/>
  <c r="AD91" i="3"/>
  <c r="CH102" i="3"/>
  <c r="CH80" i="3"/>
  <c r="BR102" i="3"/>
  <c r="BR80" i="3"/>
  <c r="BB102" i="3"/>
  <c r="BB80" i="3"/>
  <c r="AL102" i="3"/>
  <c r="AL80" i="3"/>
  <c r="CP69" i="3"/>
  <c r="BZ69" i="3"/>
  <c r="BJ69" i="3"/>
  <c r="AT69" i="3"/>
  <c r="AD69" i="3"/>
  <c r="CG91" i="3"/>
  <c r="BQ91" i="3"/>
  <c r="BA91" i="3"/>
  <c r="AK91" i="3"/>
  <c r="CO102" i="3"/>
  <c r="CO80" i="3"/>
  <c r="BY102" i="3"/>
  <c r="BY80" i="3"/>
  <c r="BI102" i="3"/>
  <c r="BI80" i="3"/>
  <c r="AS102" i="3"/>
  <c r="AS80" i="3"/>
  <c r="AC102" i="3"/>
  <c r="AC80" i="3"/>
  <c r="CG69" i="3"/>
  <c r="BQ69" i="3"/>
  <c r="BA69" i="3"/>
  <c r="AK69" i="3"/>
  <c r="CR91" i="3"/>
  <c r="CB91" i="3"/>
  <c r="BL91" i="3"/>
  <c r="AV91" i="3"/>
  <c r="AF91" i="3"/>
  <c r="CJ102" i="3"/>
  <c r="CJ80" i="3"/>
  <c r="BT102" i="3"/>
  <c r="BT80" i="3"/>
  <c r="BD102" i="3"/>
  <c r="BD80" i="3"/>
  <c r="AN102" i="3"/>
  <c r="AN80" i="3"/>
  <c r="CR69" i="3"/>
  <c r="CB69" i="3"/>
  <c r="BL69" i="3"/>
  <c r="AV69" i="3"/>
  <c r="AF69" i="3"/>
  <c r="CE91" i="3"/>
  <c r="BO91" i="3"/>
  <c r="AY91" i="3"/>
  <c r="AI91" i="3"/>
  <c r="CM102" i="3"/>
  <c r="CM80" i="3"/>
  <c r="BW102" i="3"/>
  <c r="BW80" i="3"/>
  <c r="BG102" i="3"/>
  <c r="BG80" i="3"/>
  <c r="AQ102" i="3"/>
  <c r="AQ80" i="3"/>
  <c r="AA102" i="3"/>
  <c r="AA80" i="3"/>
  <c r="CE69" i="3"/>
  <c r="BO69" i="3"/>
  <c r="AY69" i="3"/>
  <c r="AI69" i="3"/>
  <c r="CP91" i="3"/>
  <c r="BZ91" i="3"/>
  <c r="BJ91" i="3"/>
  <c r="AT91" i="3"/>
  <c r="CT102" i="3"/>
  <c r="CT80" i="3"/>
  <c r="CD102" i="3"/>
  <c r="CD80" i="3"/>
  <c r="BN102" i="3"/>
  <c r="BN80" i="3"/>
  <c r="AX102" i="3"/>
  <c r="AX80" i="3"/>
  <c r="AH102" i="3"/>
  <c r="AH80" i="3"/>
  <c r="CL69" i="3"/>
  <c r="BV69" i="3"/>
  <c r="BF69" i="3"/>
  <c r="AP69" i="3"/>
  <c r="CS91" i="3"/>
  <c r="CC91" i="3"/>
  <c r="BM91" i="3"/>
  <c r="AW91" i="3"/>
  <c r="AG91" i="3"/>
  <c r="CK102" i="3"/>
  <c r="CK80" i="3"/>
  <c r="BU102" i="3"/>
  <c r="BU80" i="3"/>
  <c r="BE102" i="3"/>
  <c r="BE80" i="3"/>
  <c r="AO102" i="3"/>
  <c r="AO80" i="3"/>
  <c r="CS69" i="3"/>
  <c r="CC69" i="3"/>
  <c r="BM69" i="3"/>
  <c r="AW69" i="3"/>
  <c r="AG69" i="3"/>
  <c r="CN91" i="3"/>
  <c r="BX91" i="3"/>
  <c r="BH91" i="3"/>
  <c r="AR91" i="3"/>
  <c r="AB91" i="3"/>
  <c r="CF102" i="3"/>
  <c r="CF80" i="3"/>
  <c r="BP102" i="3"/>
  <c r="BP80" i="3"/>
  <c r="AZ102" i="3"/>
  <c r="AZ80" i="3"/>
  <c r="AJ102" i="3"/>
  <c r="AJ80" i="3"/>
  <c r="CN69" i="3"/>
  <c r="BX69" i="3"/>
  <c r="BH69" i="3"/>
  <c r="AR69" i="3"/>
  <c r="AB69" i="3"/>
  <c r="CQ91" i="3"/>
  <c r="CA91" i="3"/>
  <c r="BK91" i="3"/>
  <c r="AU91" i="3"/>
  <c r="AE91" i="3"/>
  <c r="CI102" i="3"/>
  <c r="CI80" i="3"/>
  <c r="BS102" i="3"/>
  <c r="BS80" i="3"/>
  <c r="BC102" i="3"/>
  <c r="BC80" i="3"/>
  <c r="AM102" i="3"/>
  <c r="AM80" i="3"/>
  <c r="CQ69" i="3"/>
  <c r="CA69" i="3"/>
  <c r="BK69" i="3"/>
  <c r="AU69" i="3"/>
  <c r="AE69" i="3"/>
  <c r="CL91" i="3"/>
  <c r="BV91" i="3"/>
  <c r="BF91" i="3"/>
  <c r="AP91" i="3"/>
  <c r="CP102" i="3"/>
  <c r="CP80" i="3"/>
  <c r="BZ102" i="3"/>
  <c r="BZ80" i="3"/>
  <c r="BJ102" i="3"/>
  <c r="BJ80" i="3"/>
  <c r="AT102" i="3"/>
  <c r="AT80" i="3"/>
  <c r="AD102" i="3"/>
  <c r="AD80" i="3"/>
  <c r="CH69" i="3"/>
  <c r="BR69" i="3"/>
  <c r="BB69" i="3"/>
  <c r="AL69" i="3"/>
  <c r="CO91" i="3"/>
  <c r="BY91" i="3"/>
  <c r="BI91" i="3"/>
  <c r="AS91" i="3"/>
  <c r="AC91" i="3"/>
  <c r="CG102" i="3"/>
  <c r="CG80" i="3"/>
  <c r="BQ102" i="3"/>
  <c r="BQ80" i="3"/>
  <c r="BA102" i="3"/>
  <c r="BA80" i="3"/>
  <c r="AK102" i="3"/>
  <c r="AK80" i="3"/>
  <c r="CO69" i="3"/>
  <c r="BY69" i="3"/>
  <c r="BI69" i="3"/>
  <c r="AS69" i="3"/>
  <c r="AC69" i="3"/>
  <c r="CJ91" i="3"/>
  <c r="BT91" i="3"/>
  <c r="BD91" i="3"/>
  <c r="AN91" i="3"/>
  <c r="CR102" i="3"/>
  <c r="CR80" i="3"/>
  <c r="CB102" i="3"/>
  <c r="CB80" i="3"/>
  <c r="BL102" i="3"/>
  <c r="BL80" i="3"/>
  <c r="AV102" i="3"/>
  <c r="AV80" i="3"/>
  <c r="AF102" i="3"/>
  <c r="AF80" i="3"/>
  <c r="CJ69" i="3"/>
  <c r="BT69" i="3"/>
  <c r="BD69" i="3"/>
  <c r="AN69" i="3"/>
  <c r="CM91" i="3"/>
  <c r="BW91" i="3"/>
  <c r="BG91" i="3"/>
  <c r="AQ91" i="3"/>
  <c r="AA91" i="3"/>
  <c r="CE102" i="3"/>
  <c r="CE80" i="3"/>
  <c r="BO102" i="3"/>
  <c r="BO80" i="3"/>
  <c r="AY102" i="3"/>
  <c r="AY80" i="3"/>
  <c r="AI102" i="3"/>
  <c r="AI80" i="3"/>
  <c r="CM69" i="3"/>
  <c r="BW69" i="3"/>
  <c r="BG69" i="3"/>
  <c r="AQ69" i="3"/>
  <c r="AA69" i="3"/>
  <c r="CH91" i="3"/>
  <c r="BR91" i="3"/>
  <c r="BB91" i="3"/>
  <c r="AH91" i="3"/>
  <c r="CL102" i="3"/>
  <c r="CL80" i="3"/>
  <c r="BV102" i="3"/>
  <c r="BV80" i="3"/>
  <c r="BF102" i="3"/>
  <c r="BF80" i="3"/>
  <c r="AP102" i="3"/>
  <c r="AP80" i="3"/>
  <c r="CT69" i="3"/>
  <c r="CD69" i="3"/>
  <c r="BN69" i="3"/>
  <c r="AX69" i="3"/>
  <c r="AH69" i="3"/>
  <c r="CK91" i="3"/>
  <c r="BU91" i="3"/>
  <c r="BE91" i="3"/>
  <c r="AO91" i="3"/>
  <c r="CS102" i="3"/>
  <c r="CS80" i="3"/>
  <c r="CC102" i="3"/>
  <c r="CC80" i="3"/>
  <c r="BM102" i="3"/>
  <c r="BM80" i="3"/>
  <c r="AW102" i="3"/>
  <c r="AW80" i="3"/>
  <c r="AG102" i="3"/>
  <c r="AG80" i="3"/>
  <c r="CK69" i="3"/>
  <c r="BU69" i="3"/>
  <c r="BE69" i="3"/>
  <c r="AO69" i="3"/>
  <c r="CF91" i="3"/>
  <c r="BP91" i="3"/>
  <c r="AZ91" i="3"/>
  <c r="AJ91" i="3"/>
  <c r="CN102" i="3"/>
  <c r="CN80" i="3"/>
  <c r="BX102" i="3"/>
  <c r="BX80" i="3"/>
  <c r="BH102" i="3"/>
  <c r="BH80" i="3"/>
  <c r="AR102" i="3"/>
  <c r="AR80" i="3"/>
  <c r="AB102" i="3"/>
  <c r="AB80" i="3"/>
  <c r="CF69" i="3"/>
  <c r="BP69" i="3"/>
  <c r="AZ69" i="3"/>
  <c r="AJ69" i="3"/>
  <c r="BR102" i="2"/>
  <c r="BU102" i="2"/>
  <c r="CN102" i="2"/>
  <c r="BH102" i="2"/>
  <c r="AB102" i="2"/>
  <c r="BC102" i="2"/>
  <c r="AX102" i="2"/>
  <c r="CL102" i="2"/>
  <c r="CG102" i="2"/>
  <c r="BQ102" i="2"/>
  <c r="BA102" i="2"/>
  <c r="AK102" i="2"/>
  <c r="AY102" i="2"/>
  <c r="CJ102" i="2"/>
  <c r="BT102" i="2"/>
  <c r="BD102" i="2"/>
  <c r="AN102" i="2"/>
  <c r="CM102" i="2"/>
  <c r="AQ102" i="2"/>
  <c r="BS102" i="2"/>
  <c r="CT102" i="2"/>
  <c r="AH102" i="2"/>
  <c r="BV102" i="2"/>
  <c r="AO102" i="2"/>
  <c r="BK102" i="2"/>
  <c r="CS102" i="2"/>
  <c r="CC102" i="2"/>
  <c r="BM102" i="2"/>
  <c r="AW102" i="2"/>
  <c r="AG102" i="2"/>
  <c r="CI102" i="2"/>
  <c r="AM102" i="2"/>
  <c r="CF102" i="2"/>
  <c r="BP102" i="2"/>
  <c r="AZ102" i="2"/>
  <c r="AJ102" i="2"/>
  <c r="CA102" i="2"/>
  <c r="AE102" i="2"/>
  <c r="BG102" i="2"/>
  <c r="CD102" i="2"/>
  <c r="BF102" i="2"/>
  <c r="CK102" i="2"/>
  <c r="BE102" i="2"/>
  <c r="BX102" i="2"/>
  <c r="AR102" i="2"/>
  <c r="CE102" i="2"/>
  <c r="AI102" i="2"/>
  <c r="AD102" i="2"/>
  <c r="CO102" i="2"/>
  <c r="BY102" i="2"/>
  <c r="BI102" i="2"/>
  <c r="AS102" i="2"/>
  <c r="AC102" i="2"/>
  <c r="BW102" i="2"/>
  <c r="AA102" i="2"/>
  <c r="CR102" i="2"/>
  <c r="CB102" i="2"/>
  <c r="BL102" i="2"/>
  <c r="AV102" i="2"/>
  <c r="AF102" i="2"/>
  <c r="BO102" i="2"/>
  <c r="CQ102" i="2"/>
  <c r="AU102" i="2"/>
  <c r="BN102" i="2"/>
  <c r="AP102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03" i="2" l="1"/>
  <c r="T104" i="2"/>
  <c r="T105" i="2"/>
  <c r="T106" i="2"/>
  <c r="T107" i="2"/>
  <c r="T108" i="2"/>
  <c r="T109" i="2"/>
  <c r="W37" i="3"/>
  <c r="T40" i="3"/>
  <c r="U42" i="3" s="1"/>
  <c r="X33" i="2"/>
  <c r="Y33" i="2" s="1"/>
  <c r="Z33" i="2" s="1"/>
  <c r="W33" i="3"/>
  <c r="X33" i="3" s="1"/>
  <c r="Y33" i="3" s="1"/>
  <c r="Z33" i="3" s="1"/>
  <c r="Z38" i="3"/>
  <c r="Y38" i="3"/>
  <c r="X38" i="3"/>
  <c r="W38" i="3"/>
  <c r="T40" i="2"/>
  <c r="U11" i="2"/>
  <c r="W38" i="2"/>
  <c r="X38" i="2"/>
  <c r="Y38" i="2"/>
  <c r="Z38" i="2"/>
  <c r="W37" i="2"/>
  <c r="U9" i="3" l="1"/>
  <c r="U11" i="3" s="1"/>
  <c r="AA48" i="2"/>
  <c r="AB33" i="2"/>
  <c r="Z33" i="1"/>
  <c r="T121" i="2"/>
  <c r="U42" i="2"/>
  <c r="T42" i="1" s="1"/>
  <c r="C21" i="7" s="1"/>
  <c r="T9" i="1" l="1"/>
  <c r="V7" i="3"/>
  <c r="U13" i="3"/>
  <c r="U15" i="3" s="1"/>
  <c r="AG54" i="3" s="1"/>
  <c r="AG76" i="3" s="1"/>
  <c r="AG28" i="3" s="1"/>
  <c r="AG109" i="3" s="1"/>
  <c r="AB48" i="2"/>
  <c r="AC33" i="2"/>
  <c r="AA33" i="1"/>
  <c r="AA70" i="2"/>
  <c r="U13" i="2"/>
  <c r="V7" i="2"/>
  <c r="V9" i="2" s="1"/>
  <c r="S29" i="2"/>
  <c r="U116" i="2"/>
  <c r="U117" i="2"/>
  <c r="V117" i="2"/>
  <c r="U118" i="2"/>
  <c r="V118" i="2"/>
  <c r="W52" i="2"/>
  <c r="W74" i="2" s="1"/>
  <c r="W26" i="2" s="1"/>
  <c r="W118" i="2" s="1"/>
  <c r="U119" i="2"/>
  <c r="V119" i="2"/>
  <c r="W53" i="2"/>
  <c r="W75" i="2" s="1"/>
  <c r="W27" i="2" s="1"/>
  <c r="W119" i="2" s="1"/>
  <c r="X53" i="2"/>
  <c r="X75" i="2" s="1"/>
  <c r="X27" i="2" s="1"/>
  <c r="X119" i="2" s="1"/>
  <c r="Y53" i="2"/>
  <c r="Y75" i="2" s="1"/>
  <c r="Y27" i="2" s="1"/>
  <c r="Y119" i="2" s="1"/>
  <c r="Z53" i="2"/>
  <c r="Z75" i="2" s="1"/>
  <c r="Z27" i="2" s="1"/>
  <c r="Z119" i="2" s="1"/>
  <c r="U120" i="2"/>
  <c r="W54" i="2"/>
  <c r="W76" i="2" s="1"/>
  <c r="W28" i="2" s="1"/>
  <c r="W120" i="2" s="1"/>
  <c r="X54" i="2"/>
  <c r="X76" i="2" s="1"/>
  <c r="X28" i="2" s="1"/>
  <c r="Y54" i="2"/>
  <c r="Y76" i="2" s="1"/>
  <c r="Y28" i="2" s="1"/>
  <c r="Z54" i="2"/>
  <c r="Z76" i="2" s="1"/>
  <c r="Z28" i="2" s="1"/>
  <c r="V114" i="2"/>
  <c r="W48" i="2"/>
  <c r="W70" i="2" s="1"/>
  <c r="W22" i="2" s="1"/>
  <c r="W114" i="2" s="1"/>
  <c r="X48" i="2"/>
  <c r="X70" i="2" s="1"/>
  <c r="X22" i="2" s="1"/>
  <c r="X114" i="2" s="1"/>
  <c r="Y48" i="2"/>
  <c r="Y70" i="2" s="1"/>
  <c r="Y22" i="2" s="1"/>
  <c r="Y114" i="2" s="1"/>
  <c r="Z48" i="2"/>
  <c r="Z70" i="2" s="1"/>
  <c r="Z22" i="2" s="1"/>
  <c r="Z114" i="2" s="1"/>
  <c r="U114" i="2"/>
  <c r="C103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C104" i="2"/>
  <c r="C105" i="2"/>
  <c r="C106" i="2"/>
  <c r="C107" i="2"/>
  <c r="C108" i="2"/>
  <c r="C109" i="2"/>
  <c r="T11" i="1" l="1"/>
  <c r="L21" i="7" s="1"/>
  <c r="T44" i="11"/>
  <c r="X37" i="3"/>
  <c r="U40" i="3"/>
  <c r="V42" i="3" s="1"/>
  <c r="W36" i="3"/>
  <c r="V10" i="3"/>
  <c r="V9" i="3"/>
  <c r="U9" i="1" s="1"/>
  <c r="U44" i="11" s="1"/>
  <c r="AC48" i="2"/>
  <c r="AD33" i="2"/>
  <c r="AB33" i="1"/>
  <c r="AB70" i="2"/>
  <c r="V10" i="2"/>
  <c r="U7" i="1"/>
  <c r="U15" i="2"/>
  <c r="T13" i="1"/>
  <c r="X109" i="2"/>
  <c r="X120" i="2"/>
  <c r="Z109" i="2"/>
  <c r="Z120" i="2"/>
  <c r="V109" i="2"/>
  <c r="V120" i="2"/>
  <c r="Y109" i="2"/>
  <c r="Y120" i="2"/>
  <c r="Z103" i="2"/>
  <c r="Y103" i="2"/>
  <c r="U105" i="2"/>
  <c r="X103" i="2"/>
  <c r="U109" i="2"/>
  <c r="U106" i="2"/>
  <c r="Y108" i="2"/>
  <c r="X108" i="2"/>
  <c r="V107" i="2"/>
  <c r="Z108" i="2"/>
  <c r="U107" i="2"/>
  <c r="V108" i="2"/>
  <c r="V106" i="2"/>
  <c r="W109" i="2"/>
  <c r="W108" i="2"/>
  <c r="W107" i="2"/>
  <c r="W103" i="2"/>
  <c r="V103" i="2"/>
  <c r="U103" i="2"/>
  <c r="U108" i="2"/>
  <c r="C20" i="5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U16" i="1" l="1"/>
  <c r="V11" i="3"/>
  <c r="W7" i="3" s="1"/>
  <c r="U43" i="3"/>
  <c r="AD48" i="2"/>
  <c r="AE33" i="2"/>
  <c r="AC33" i="1"/>
  <c r="AC70" i="2"/>
  <c r="F21" i="7"/>
  <c r="T12" i="1"/>
  <c r="G21" i="7" s="1"/>
  <c r="T15" i="1"/>
  <c r="V11" i="2"/>
  <c r="U10" i="1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U11" i="1" l="1"/>
  <c r="U58" i="11"/>
  <c r="U38" i="11"/>
  <c r="V13" i="3"/>
  <c r="V15" i="3" s="1"/>
  <c r="W35" i="3" s="1"/>
  <c r="W10" i="3"/>
  <c r="W9" i="3"/>
  <c r="AA38" i="3"/>
  <c r="F42" i="2"/>
  <c r="F43" i="2"/>
  <c r="J42" i="2"/>
  <c r="J43" i="2"/>
  <c r="N42" i="2"/>
  <c r="N43" i="2"/>
  <c r="R42" i="2"/>
  <c r="R43" i="2"/>
  <c r="I42" i="2"/>
  <c r="I43" i="2"/>
  <c r="M42" i="2"/>
  <c r="M43" i="2"/>
  <c r="Q42" i="2"/>
  <c r="Q43" i="2"/>
  <c r="K42" i="2"/>
  <c r="K43" i="2"/>
  <c r="O42" i="2"/>
  <c r="O43" i="2"/>
  <c r="S42" i="2"/>
  <c r="S43" i="2"/>
  <c r="AE48" i="2"/>
  <c r="AF33" i="2"/>
  <c r="AD33" i="1"/>
  <c r="E42" i="2"/>
  <c r="E43" i="2"/>
  <c r="G42" i="2"/>
  <c r="G43" i="2"/>
  <c r="D42" i="2"/>
  <c r="D43" i="2"/>
  <c r="H42" i="2"/>
  <c r="H43" i="2"/>
  <c r="L42" i="2"/>
  <c r="L43" i="2"/>
  <c r="P42" i="2"/>
  <c r="P43" i="2"/>
  <c r="S121" i="2"/>
  <c r="T42" i="2"/>
  <c r="T43" i="2"/>
  <c r="AD70" i="2"/>
  <c r="E21" i="7"/>
  <c r="T14" i="1"/>
  <c r="H21" i="7" s="1"/>
  <c r="AA38" i="2"/>
  <c r="X37" i="2"/>
  <c r="W37" i="1" s="1"/>
  <c r="W36" i="2"/>
  <c r="W51" i="2" s="1"/>
  <c r="W73" i="2" s="1"/>
  <c r="W25" i="2" s="1"/>
  <c r="U40" i="2"/>
  <c r="V42" i="2" s="1"/>
  <c r="U42" i="1" s="1"/>
  <c r="C22" i="7" s="1"/>
  <c r="W7" i="2"/>
  <c r="V13" i="2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T92" i="2"/>
  <c r="S92" i="2"/>
  <c r="R92" i="2"/>
  <c r="Q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T77" i="2"/>
  <c r="S77" i="1" s="1"/>
  <c r="Q20" i="7" s="1"/>
  <c r="S77" i="2"/>
  <c r="S99" i="2" s="1"/>
  <c r="Q77" i="1"/>
  <c r="Q18" i="7" s="1"/>
  <c r="Q77" i="2"/>
  <c r="P77" i="1" s="1"/>
  <c r="Q17" i="7" s="1"/>
  <c r="P77" i="2"/>
  <c r="O77" i="1" s="1"/>
  <c r="Q16" i="7" s="1"/>
  <c r="O77" i="2"/>
  <c r="N77" i="1" s="1"/>
  <c r="Q15" i="7" s="1"/>
  <c r="N77" i="2"/>
  <c r="M77" i="1" s="1"/>
  <c r="M77" i="2"/>
  <c r="L77" i="1" s="1"/>
  <c r="L77" i="2"/>
  <c r="K77" i="2"/>
  <c r="J77" i="1" s="1"/>
  <c r="J77" i="2"/>
  <c r="I77" i="1" s="1"/>
  <c r="I77" i="2"/>
  <c r="H77" i="1" s="1"/>
  <c r="H77" i="2"/>
  <c r="G77" i="2"/>
  <c r="F77" i="1" s="1"/>
  <c r="F77" i="2"/>
  <c r="E77" i="1" s="1"/>
  <c r="E77" i="2"/>
  <c r="D77" i="1" s="1"/>
  <c r="D77" i="2"/>
  <c r="C77" i="1" s="1"/>
  <c r="C77" i="2"/>
  <c r="B77" i="1" s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9" i="3"/>
  <c r="T99" i="3" s="1"/>
  <c r="S29" i="3"/>
  <c r="R29" i="3"/>
  <c r="Q29" i="3"/>
  <c r="P29" i="3"/>
  <c r="O29" i="3"/>
  <c r="N29" i="3"/>
  <c r="M29" i="3"/>
  <c r="L29" i="3"/>
  <c r="K29" i="3"/>
  <c r="J29" i="3"/>
  <c r="I29" i="3"/>
  <c r="I99" i="3" s="1"/>
  <c r="H29" i="3"/>
  <c r="G29" i="3"/>
  <c r="F29" i="3"/>
  <c r="E29" i="3"/>
  <c r="D29" i="3"/>
  <c r="C29" i="3"/>
  <c r="R29" i="2"/>
  <c r="Q29" i="2"/>
  <c r="P29" i="2"/>
  <c r="N29" i="2"/>
  <c r="M29" i="2"/>
  <c r="L29" i="2"/>
  <c r="K29" i="2"/>
  <c r="J29" i="2"/>
  <c r="I29" i="2"/>
  <c r="H29" i="2"/>
  <c r="G29" i="2"/>
  <c r="F29" i="2"/>
  <c r="E29" i="2"/>
  <c r="D29" i="2"/>
  <c r="C29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T55" i="3"/>
  <c r="T88" i="3" s="1"/>
  <c r="T110" i="3" s="1"/>
  <c r="S55" i="3"/>
  <c r="S88" i="3" s="1"/>
  <c r="R55" i="3"/>
  <c r="R88" i="3" s="1"/>
  <c r="Q55" i="3"/>
  <c r="Q88" i="3" s="1"/>
  <c r="P55" i="3"/>
  <c r="P88" i="3" s="1"/>
  <c r="O55" i="3"/>
  <c r="N55" i="3"/>
  <c r="N88" i="3" s="1"/>
  <c r="M55" i="3"/>
  <c r="M88" i="3" s="1"/>
  <c r="L55" i="3"/>
  <c r="L88" i="3" s="1"/>
  <c r="K55" i="3"/>
  <c r="J55" i="3"/>
  <c r="J88" i="3" s="1"/>
  <c r="I55" i="3"/>
  <c r="I88" i="3" s="1"/>
  <c r="H55" i="3"/>
  <c r="H88" i="3" s="1"/>
  <c r="G55" i="3"/>
  <c r="F55" i="3"/>
  <c r="F88" i="3" s="1"/>
  <c r="E55" i="3"/>
  <c r="E88" i="3" s="1"/>
  <c r="D55" i="3"/>
  <c r="D88" i="3" s="1"/>
  <c r="C55" i="3"/>
  <c r="T55" i="2"/>
  <c r="T110" i="2" s="1"/>
  <c r="S55" i="2"/>
  <c r="R55" i="2"/>
  <c r="R66" i="2" s="1"/>
  <c r="Q66" i="2"/>
  <c r="P55" i="2"/>
  <c r="P66" i="2" s="1"/>
  <c r="O55" i="2"/>
  <c r="N55" i="2"/>
  <c r="N66" i="2" s="1"/>
  <c r="M55" i="2"/>
  <c r="L55" i="2"/>
  <c r="L66" i="2" s="1"/>
  <c r="K55" i="2"/>
  <c r="J55" i="2"/>
  <c r="J66" i="2" s="1"/>
  <c r="I55" i="2"/>
  <c r="H55" i="2"/>
  <c r="H66" i="2" s="1"/>
  <c r="G55" i="2"/>
  <c r="F55" i="2"/>
  <c r="F66" i="2" s="1"/>
  <c r="E55" i="2"/>
  <c r="D55" i="2"/>
  <c r="D66" i="2" s="1"/>
  <c r="C55" i="2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O66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0" i="3"/>
  <c r="W42" i="3" s="1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0" i="3"/>
  <c r="G42" i="3" l="1"/>
  <c r="G43" i="3"/>
  <c r="O42" i="3"/>
  <c r="N42" i="1" s="1"/>
  <c r="C15" i="7" s="1"/>
  <c r="O43" i="3"/>
  <c r="F42" i="1"/>
  <c r="K66" i="3"/>
  <c r="L42" i="3"/>
  <c r="K42" i="1" s="1"/>
  <c r="L43" i="3"/>
  <c r="S66" i="3"/>
  <c r="T42" i="3"/>
  <c r="S42" i="1" s="1"/>
  <c r="C20" i="7" s="1"/>
  <c r="T43" i="3"/>
  <c r="AA92" i="2"/>
  <c r="D66" i="3"/>
  <c r="E42" i="3"/>
  <c r="E43" i="3"/>
  <c r="H66" i="3"/>
  <c r="I42" i="3"/>
  <c r="H42" i="1" s="1"/>
  <c r="I43" i="3"/>
  <c r="L66" i="3"/>
  <c r="M42" i="3"/>
  <c r="L42" i="1" s="1"/>
  <c r="M43" i="3"/>
  <c r="P66" i="3"/>
  <c r="Q42" i="3"/>
  <c r="Q43" i="3"/>
  <c r="D42" i="1"/>
  <c r="K42" i="3"/>
  <c r="J42" i="1" s="1"/>
  <c r="K43" i="3"/>
  <c r="R66" i="3"/>
  <c r="S42" i="3"/>
  <c r="R42" i="1" s="1"/>
  <c r="C19" i="7" s="1"/>
  <c r="S43" i="3"/>
  <c r="C66" i="3"/>
  <c r="D42" i="3"/>
  <c r="C42" i="1" s="1"/>
  <c r="D43" i="3"/>
  <c r="G66" i="3"/>
  <c r="H42" i="3"/>
  <c r="G42" i="1" s="1"/>
  <c r="H43" i="3"/>
  <c r="O66" i="3"/>
  <c r="P42" i="3"/>
  <c r="O42" i="1" s="1"/>
  <c r="C16" i="7" s="1"/>
  <c r="P43" i="3"/>
  <c r="AA94" i="2"/>
  <c r="AA96" i="2"/>
  <c r="AA98" i="2"/>
  <c r="E66" i="3"/>
  <c r="F42" i="3"/>
  <c r="F43" i="3"/>
  <c r="I66" i="3"/>
  <c r="J42" i="3"/>
  <c r="I42" i="1" s="1"/>
  <c r="J43" i="3"/>
  <c r="M66" i="3"/>
  <c r="N42" i="3"/>
  <c r="M42" i="1" s="1"/>
  <c r="N43" i="3"/>
  <c r="R42" i="3"/>
  <c r="Q42" i="1" s="1"/>
  <c r="C18" i="7" s="1"/>
  <c r="R43" i="3"/>
  <c r="AA93" i="2"/>
  <c r="AA95" i="2"/>
  <c r="AA97" i="2"/>
  <c r="P42" i="1"/>
  <c r="C17" i="7" s="1"/>
  <c r="E42" i="1"/>
  <c r="U43" i="11"/>
  <c r="U42" i="11"/>
  <c r="U41" i="11"/>
  <c r="U40" i="11"/>
  <c r="U57" i="11"/>
  <c r="U56" i="11"/>
  <c r="U54" i="11"/>
  <c r="U53" i="11"/>
  <c r="U17" i="11" s="1"/>
  <c r="U55" i="11"/>
  <c r="L22" i="7"/>
  <c r="U22" i="11"/>
  <c r="C34" i="9"/>
  <c r="C33" i="9"/>
  <c r="C29" i="9"/>
  <c r="C31" i="9"/>
  <c r="C28" i="9"/>
  <c r="C30" i="9"/>
  <c r="C32" i="9"/>
  <c r="X36" i="3"/>
  <c r="AH54" i="3"/>
  <c r="AH76" i="3" s="1"/>
  <c r="AH28" i="3" s="1"/>
  <c r="AH109" i="3" s="1"/>
  <c r="Y37" i="3"/>
  <c r="W11" i="3"/>
  <c r="X7" i="3" s="1"/>
  <c r="X10" i="3" s="1"/>
  <c r="W10" i="2"/>
  <c r="W9" i="2"/>
  <c r="V9" i="1" s="1"/>
  <c r="V44" i="11" s="1"/>
  <c r="V36" i="1"/>
  <c r="U43" i="2"/>
  <c r="I40" i="1"/>
  <c r="Q40" i="1"/>
  <c r="M18" i="7" s="1"/>
  <c r="E40" i="1"/>
  <c r="M40" i="1"/>
  <c r="U55" i="2"/>
  <c r="U66" i="2" s="1"/>
  <c r="C26" i="5" s="1"/>
  <c r="AF48" i="2"/>
  <c r="AG33" i="2"/>
  <c r="AE33" i="1"/>
  <c r="AE70" i="2"/>
  <c r="C88" i="2"/>
  <c r="G88" i="2"/>
  <c r="K88" i="2"/>
  <c r="O88" i="2"/>
  <c r="C40" i="1"/>
  <c r="G40" i="1"/>
  <c r="O40" i="1"/>
  <c r="M16" i="7" s="1"/>
  <c r="D83" i="1"/>
  <c r="H83" i="1"/>
  <c r="L83" i="1"/>
  <c r="P83" i="1"/>
  <c r="D85" i="1"/>
  <c r="H85" i="1"/>
  <c r="L85" i="1"/>
  <c r="P85" i="1"/>
  <c r="D87" i="1"/>
  <c r="H87" i="1"/>
  <c r="L87" i="1"/>
  <c r="P87" i="1"/>
  <c r="U77" i="2"/>
  <c r="D40" i="1"/>
  <c r="H40" i="1"/>
  <c r="H43" i="1" s="1"/>
  <c r="P40" i="1"/>
  <c r="M17" i="7" s="1"/>
  <c r="AA53" i="2"/>
  <c r="Z38" i="1"/>
  <c r="F40" i="1"/>
  <c r="G43" i="1" s="1"/>
  <c r="J40" i="1"/>
  <c r="N40" i="1"/>
  <c r="R40" i="1"/>
  <c r="M19" i="7" s="1"/>
  <c r="V116" i="2"/>
  <c r="V105" i="2"/>
  <c r="D20" i="5"/>
  <c r="AG54" i="2"/>
  <c r="AF39" i="1"/>
  <c r="V15" i="2"/>
  <c r="U13" i="1"/>
  <c r="U115" i="2"/>
  <c r="U104" i="2"/>
  <c r="C21" i="5"/>
  <c r="U29" i="2"/>
  <c r="U121" i="2" s="1"/>
  <c r="X52" i="2"/>
  <c r="X74" i="2" s="1"/>
  <c r="X26" i="2" s="1"/>
  <c r="B40" i="1"/>
  <c r="V7" i="1"/>
  <c r="W117" i="2"/>
  <c r="W106" i="2"/>
  <c r="K40" i="1"/>
  <c r="V43" i="3"/>
  <c r="V69" i="1"/>
  <c r="F69" i="1"/>
  <c r="O102" i="1"/>
  <c r="G102" i="1"/>
  <c r="T91" i="1"/>
  <c r="T113" i="1"/>
  <c r="D91" i="1"/>
  <c r="D113" i="1"/>
  <c r="U69" i="1"/>
  <c r="Q69" i="1"/>
  <c r="M69" i="1"/>
  <c r="I69" i="1"/>
  <c r="E69" i="1"/>
  <c r="V102" i="1"/>
  <c r="R102" i="1"/>
  <c r="N102" i="1"/>
  <c r="J102" i="1"/>
  <c r="F102" i="1"/>
  <c r="B102" i="1"/>
  <c r="S91" i="1"/>
  <c r="S113" i="1"/>
  <c r="O91" i="1"/>
  <c r="O113" i="1"/>
  <c r="K91" i="1"/>
  <c r="K113" i="1"/>
  <c r="G91" i="1"/>
  <c r="G113" i="1"/>
  <c r="C91" i="1"/>
  <c r="C113" i="1"/>
  <c r="N69" i="1"/>
  <c r="S102" i="1"/>
  <c r="C102" i="1"/>
  <c r="L91" i="1"/>
  <c r="L113" i="1"/>
  <c r="T69" i="1"/>
  <c r="P69" i="1"/>
  <c r="L69" i="1"/>
  <c r="H69" i="1"/>
  <c r="D69" i="1"/>
  <c r="U102" i="1"/>
  <c r="Q102" i="1"/>
  <c r="M102" i="1"/>
  <c r="I102" i="1"/>
  <c r="E102" i="1"/>
  <c r="V91" i="1"/>
  <c r="V113" i="1"/>
  <c r="R91" i="1"/>
  <c r="R113" i="1"/>
  <c r="N91" i="1"/>
  <c r="N113" i="1"/>
  <c r="J91" i="1"/>
  <c r="J113" i="1"/>
  <c r="F91" i="1"/>
  <c r="F113" i="1"/>
  <c r="B91" i="1"/>
  <c r="B113" i="1"/>
  <c r="R69" i="1"/>
  <c r="J69" i="1"/>
  <c r="B69" i="1"/>
  <c r="K102" i="1"/>
  <c r="P91" i="1"/>
  <c r="P113" i="1"/>
  <c r="H91" i="1"/>
  <c r="H113" i="1"/>
  <c r="S69" i="1"/>
  <c r="O69" i="1"/>
  <c r="K69" i="1"/>
  <c r="G69" i="1"/>
  <c r="C69" i="1"/>
  <c r="T102" i="1"/>
  <c r="P102" i="1"/>
  <c r="L102" i="1"/>
  <c r="H102" i="1"/>
  <c r="D102" i="1"/>
  <c r="U91" i="1"/>
  <c r="U113" i="1"/>
  <c r="Q91" i="1"/>
  <c r="Q113" i="1"/>
  <c r="M91" i="1"/>
  <c r="M113" i="1"/>
  <c r="I91" i="1"/>
  <c r="I113" i="1"/>
  <c r="E91" i="1"/>
  <c r="E113" i="1"/>
  <c r="Z58" i="3"/>
  <c r="V58" i="3"/>
  <c r="R58" i="3"/>
  <c r="N58" i="3"/>
  <c r="J58" i="3"/>
  <c r="F58" i="3"/>
  <c r="D99" i="3"/>
  <c r="D110" i="3"/>
  <c r="H99" i="3"/>
  <c r="H110" i="3"/>
  <c r="L99" i="3"/>
  <c r="L110" i="3"/>
  <c r="P99" i="3"/>
  <c r="P110" i="3"/>
  <c r="E114" i="1"/>
  <c r="I114" i="1"/>
  <c r="M114" i="1"/>
  <c r="Q114" i="1"/>
  <c r="C115" i="1"/>
  <c r="G115" i="1"/>
  <c r="K115" i="1"/>
  <c r="O115" i="1"/>
  <c r="S115" i="1"/>
  <c r="E116" i="1"/>
  <c r="I116" i="1"/>
  <c r="M116" i="1"/>
  <c r="Q116" i="1"/>
  <c r="C117" i="1"/>
  <c r="G117" i="1"/>
  <c r="K117" i="1"/>
  <c r="O117" i="1"/>
  <c r="S117" i="1"/>
  <c r="E118" i="1"/>
  <c r="I118" i="1"/>
  <c r="M118" i="1"/>
  <c r="Q118" i="1"/>
  <c r="C119" i="1"/>
  <c r="G119" i="1"/>
  <c r="K119" i="1"/>
  <c r="O119" i="1"/>
  <c r="S119" i="1"/>
  <c r="E120" i="1"/>
  <c r="I120" i="1"/>
  <c r="M120" i="1"/>
  <c r="Q120" i="1"/>
  <c r="Y58" i="3"/>
  <c r="U58" i="3"/>
  <c r="Q58" i="3"/>
  <c r="M58" i="3"/>
  <c r="I58" i="3"/>
  <c r="E58" i="3"/>
  <c r="E110" i="3"/>
  <c r="I110" i="3"/>
  <c r="M110" i="3"/>
  <c r="Q110" i="3"/>
  <c r="B114" i="1"/>
  <c r="F114" i="1"/>
  <c r="J114" i="1"/>
  <c r="N114" i="1"/>
  <c r="R114" i="1"/>
  <c r="D115" i="1"/>
  <c r="H115" i="1"/>
  <c r="L115" i="1"/>
  <c r="P115" i="1"/>
  <c r="B116" i="1"/>
  <c r="F116" i="1"/>
  <c r="J116" i="1"/>
  <c r="N116" i="1"/>
  <c r="R116" i="1"/>
  <c r="D117" i="1"/>
  <c r="H117" i="1"/>
  <c r="L117" i="1"/>
  <c r="P117" i="1"/>
  <c r="B118" i="1"/>
  <c r="F118" i="1"/>
  <c r="J118" i="1"/>
  <c r="N118" i="1"/>
  <c r="R118" i="1"/>
  <c r="D119" i="1"/>
  <c r="H119" i="1"/>
  <c r="L119" i="1"/>
  <c r="P119" i="1"/>
  <c r="B120" i="1"/>
  <c r="F120" i="1"/>
  <c r="J120" i="1"/>
  <c r="N120" i="1"/>
  <c r="R120" i="1"/>
  <c r="M99" i="3"/>
  <c r="T32" i="3"/>
  <c r="D32" i="3"/>
  <c r="F99" i="3"/>
  <c r="F110" i="3"/>
  <c r="J99" i="3"/>
  <c r="J110" i="3"/>
  <c r="N99" i="3"/>
  <c r="N110" i="3"/>
  <c r="R99" i="3"/>
  <c r="R110" i="3"/>
  <c r="C114" i="1"/>
  <c r="G114" i="1"/>
  <c r="K114" i="1"/>
  <c r="O114" i="1"/>
  <c r="S114" i="1"/>
  <c r="E115" i="1"/>
  <c r="I115" i="1"/>
  <c r="M115" i="1"/>
  <c r="Q115" i="1"/>
  <c r="C116" i="1"/>
  <c r="G116" i="1"/>
  <c r="K116" i="1"/>
  <c r="O116" i="1"/>
  <c r="S116" i="1"/>
  <c r="E117" i="1"/>
  <c r="I117" i="1"/>
  <c r="M117" i="1"/>
  <c r="Q117" i="1"/>
  <c r="C118" i="1"/>
  <c r="G118" i="1"/>
  <c r="K118" i="1"/>
  <c r="O118" i="1"/>
  <c r="S118" i="1"/>
  <c r="E119" i="1"/>
  <c r="I119" i="1"/>
  <c r="M119" i="1"/>
  <c r="Q119" i="1"/>
  <c r="C120" i="1"/>
  <c r="G120" i="1"/>
  <c r="K120" i="1"/>
  <c r="O120" i="1"/>
  <c r="S120" i="1"/>
  <c r="Q99" i="3"/>
  <c r="W58" i="3"/>
  <c r="S58" i="3"/>
  <c r="O58" i="3"/>
  <c r="K58" i="3"/>
  <c r="G58" i="3"/>
  <c r="C58" i="3"/>
  <c r="C99" i="3"/>
  <c r="C110" i="3"/>
  <c r="G99" i="3"/>
  <c r="G110" i="3"/>
  <c r="K99" i="3"/>
  <c r="K110" i="3"/>
  <c r="O99" i="3"/>
  <c r="O110" i="3"/>
  <c r="S99" i="3"/>
  <c r="S110" i="3"/>
  <c r="D114" i="1"/>
  <c r="H114" i="1"/>
  <c r="L114" i="1"/>
  <c r="P114" i="1"/>
  <c r="B115" i="1"/>
  <c r="F115" i="1"/>
  <c r="J115" i="1"/>
  <c r="N115" i="1"/>
  <c r="R115" i="1"/>
  <c r="D116" i="1"/>
  <c r="H116" i="1"/>
  <c r="L116" i="1"/>
  <c r="P116" i="1"/>
  <c r="B117" i="1"/>
  <c r="F117" i="1"/>
  <c r="J117" i="1"/>
  <c r="N117" i="1"/>
  <c r="R117" i="1"/>
  <c r="D118" i="1"/>
  <c r="H118" i="1"/>
  <c r="L118" i="1"/>
  <c r="P118" i="1"/>
  <c r="B119" i="1"/>
  <c r="F119" i="1"/>
  <c r="J119" i="1"/>
  <c r="N119" i="1"/>
  <c r="R119" i="1"/>
  <c r="D120" i="1"/>
  <c r="H120" i="1"/>
  <c r="L120" i="1"/>
  <c r="P120" i="1"/>
  <c r="E99" i="3"/>
  <c r="D80" i="1"/>
  <c r="H80" i="1"/>
  <c r="L80" i="1"/>
  <c r="P80" i="1"/>
  <c r="T80" i="1"/>
  <c r="E80" i="1"/>
  <c r="I80" i="1"/>
  <c r="M80" i="1"/>
  <c r="Q80" i="1"/>
  <c r="U80" i="1"/>
  <c r="B80" i="1"/>
  <c r="F80" i="1"/>
  <c r="J80" i="1"/>
  <c r="N80" i="1"/>
  <c r="R80" i="1"/>
  <c r="V80" i="1"/>
  <c r="C80" i="1"/>
  <c r="G80" i="1"/>
  <c r="K80" i="1"/>
  <c r="O80" i="1"/>
  <c r="S80" i="1"/>
  <c r="F121" i="2"/>
  <c r="F110" i="2"/>
  <c r="J121" i="2"/>
  <c r="J110" i="2"/>
  <c r="C66" i="2"/>
  <c r="C99" i="2"/>
  <c r="C121" i="2"/>
  <c r="C110" i="2"/>
  <c r="G99" i="2"/>
  <c r="G121" i="2"/>
  <c r="G110" i="2"/>
  <c r="K99" i="2"/>
  <c r="K121" i="2"/>
  <c r="K110" i="2"/>
  <c r="O99" i="2"/>
  <c r="O121" i="2"/>
  <c r="O110" i="2"/>
  <c r="N121" i="2"/>
  <c r="N110" i="2"/>
  <c r="E88" i="2"/>
  <c r="I88" i="2"/>
  <c r="M88" i="2"/>
  <c r="D99" i="2"/>
  <c r="D121" i="2"/>
  <c r="D110" i="2"/>
  <c r="H99" i="2"/>
  <c r="H121" i="2"/>
  <c r="H110" i="2"/>
  <c r="L99" i="2"/>
  <c r="L121" i="2"/>
  <c r="L110" i="2"/>
  <c r="P99" i="2"/>
  <c r="P121" i="2"/>
  <c r="P110" i="2"/>
  <c r="S88" i="2"/>
  <c r="S110" i="2"/>
  <c r="R121" i="2"/>
  <c r="R110" i="2"/>
  <c r="S66" i="2"/>
  <c r="E121" i="2"/>
  <c r="E110" i="2"/>
  <c r="I121" i="2"/>
  <c r="I110" i="2"/>
  <c r="M121" i="2"/>
  <c r="M110" i="2"/>
  <c r="Q121" i="2"/>
  <c r="Q110" i="2"/>
  <c r="H88" i="2"/>
  <c r="L88" i="2"/>
  <c r="P88" i="2"/>
  <c r="C82" i="1"/>
  <c r="O82" i="1"/>
  <c r="O84" i="1"/>
  <c r="K82" i="1"/>
  <c r="S82" i="1"/>
  <c r="T99" i="2"/>
  <c r="T88" i="2"/>
  <c r="T66" i="2"/>
  <c r="D82" i="1"/>
  <c r="H82" i="1"/>
  <c r="L82" i="1"/>
  <c r="P82" i="1"/>
  <c r="D84" i="1"/>
  <c r="H84" i="1"/>
  <c r="L84" i="1"/>
  <c r="P84" i="1"/>
  <c r="D86" i="1"/>
  <c r="H86" i="1"/>
  <c r="L86" i="1"/>
  <c r="P86" i="1"/>
  <c r="S81" i="1"/>
  <c r="L40" i="1"/>
  <c r="M43" i="1" s="1"/>
  <c r="E103" i="1"/>
  <c r="I103" i="1"/>
  <c r="M103" i="1"/>
  <c r="Q103" i="1"/>
  <c r="X58" i="3"/>
  <c r="X47" i="3"/>
  <c r="T58" i="3"/>
  <c r="T47" i="3"/>
  <c r="P58" i="3"/>
  <c r="P47" i="3"/>
  <c r="L58" i="3"/>
  <c r="L47" i="3"/>
  <c r="H47" i="3"/>
  <c r="H58" i="3"/>
  <c r="D58" i="3"/>
  <c r="D47" i="3"/>
  <c r="P32" i="3"/>
  <c r="L32" i="3"/>
  <c r="X32" i="3"/>
  <c r="H32" i="3"/>
  <c r="K93" i="1"/>
  <c r="K104" i="1"/>
  <c r="E94" i="1"/>
  <c r="E105" i="1"/>
  <c r="Q94" i="1"/>
  <c r="Q105" i="1"/>
  <c r="K95" i="1"/>
  <c r="K106" i="1"/>
  <c r="E96" i="1"/>
  <c r="E107" i="1"/>
  <c r="Q96" i="1"/>
  <c r="Q107" i="1"/>
  <c r="G97" i="1"/>
  <c r="G108" i="1"/>
  <c r="O97" i="1"/>
  <c r="O108" i="1"/>
  <c r="I98" i="1"/>
  <c r="I109" i="1"/>
  <c r="W32" i="3"/>
  <c r="S32" i="3"/>
  <c r="O32" i="3"/>
  <c r="K32" i="3"/>
  <c r="G32" i="3"/>
  <c r="C32" i="3"/>
  <c r="W47" i="3"/>
  <c r="S47" i="3"/>
  <c r="O47" i="3"/>
  <c r="K47" i="3"/>
  <c r="G47" i="3"/>
  <c r="C47" i="3"/>
  <c r="B29" i="1"/>
  <c r="B103" i="1"/>
  <c r="F29" i="1"/>
  <c r="F103" i="1"/>
  <c r="J29" i="1"/>
  <c r="J103" i="1"/>
  <c r="N29" i="1"/>
  <c r="S15" i="7" s="1"/>
  <c r="N103" i="1"/>
  <c r="R29" i="1"/>
  <c r="R103" i="1"/>
  <c r="D93" i="1"/>
  <c r="D104" i="1"/>
  <c r="H93" i="1"/>
  <c r="H104" i="1"/>
  <c r="L93" i="1"/>
  <c r="L104" i="1"/>
  <c r="P93" i="1"/>
  <c r="P104" i="1"/>
  <c r="B105" i="1"/>
  <c r="F105" i="1"/>
  <c r="J105" i="1"/>
  <c r="N105" i="1"/>
  <c r="R105" i="1"/>
  <c r="D95" i="1"/>
  <c r="D106" i="1"/>
  <c r="H95" i="1"/>
  <c r="H106" i="1"/>
  <c r="L95" i="1"/>
  <c r="L106" i="1"/>
  <c r="P95" i="1"/>
  <c r="P106" i="1"/>
  <c r="B107" i="1"/>
  <c r="F107" i="1"/>
  <c r="J107" i="1"/>
  <c r="N107" i="1"/>
  <c r="R107" i="1"/>
  <c r="D97" i="1"/>
  <c r="D108" i="1"/>
  <c r="H97" i="1"/>
  <c r="H108" i="1"/>
  <c r="L97" i="1"/>
  <c r="L108" i="1"/>
  <c r="P97" i="1"/>
  <c r="P108" i="1"/>
  <c r="B109" i="1"/>
  <c r="F109" i="1"/>
  <c r="J109" i="1"/>
  <c r="N109" i="1"/>
  <c r="R109" i="1"/>
  <c r="N82" i="1"/>
  <c r="R82" i="1"/>
  <c r="N84" i="1"/>
  <c r="R84" i="1"/>
  <c r="N86" i="1"/>
  <c r="R86" i="1"/>
  <c r="C93" i="1"/>
  <c r="C104" i="1"/>
  <c r="O93" i="1"/>
  <c r="O104" i="1"/>
  <c r="M94" i="1"/>
  <c r="M105" i="1"/>
  <c r="C95" i="1"/>
  <c r="C106" i="1"/>
  <c r="O95" i="1"/>
  <c r="O106" i="1"/>
  <c r="M96" i="1"/>
  <c r="M107" i="1"/>
  <c r="K97" i="1"/>
  <c r="K108" i="1"/>
  <c r="E98" i="1"/>
  <c r="E109" i="1"/>
  <c r="Q98" i="1"/>
  <c r="Q109" i="1"/>
  <c r="Z32" i="3"/>
  <c r="V32" i="3"/>
  <c r="R32" i="3"/>
  <c r="N32" i="3"/>
  <c r="J32" i="3"/>
  <c r="F32" i="3"/>
  <c r="Z47" i="3"/>
  <c r="V47" i="3"/>
  <c r="R47" i="3"/>
  <c r="N47" i="3"/>
  <c r="J47" i="3"/>
  <c r="F47" i="3"/>
  <c r="C103" i="1"/>
  <c r="G103" i="1"/>
  <c r="K103" i="1"/>
  <c r="O103" i="1"/>
  <c r="S103" i="1"/>
  <c r="E93" i="1"/>
  <c r="E104" i="1"/>
  <c r="I93" i="1"/>
  <c r="I104" i="1"/>
  <c r="M93" i="1"/>
  <c r="M104" i="1"/>
  <c r="Q93" i="1"/>
  <c r="Q104" i="1"/>
  <c r="C94" i="1"/>
  <c r="C105" i="1"/>
  <c r="G94" i="1"/>
  <c r="G105" i="1"/>
  <c r="K94" i="1"/>
  <c r="K105" i="1"/>
  <c r="O94" i="1"/>
  <c r="O105" i="1"/>
  <c r="S94" i="1"/>
  <c r="S105" i="1"/>
  <c r="E95" i="1"/>
  <c r="E106" i="1"/>
  <c r="I95" i="1"/>
  <c r="I106" i="1"/>
  <c r="M95" i="1"/>
  <c r="M106" i="1"/>
  <c r="Q95" i="1"/>
  <c r="Q106" i="1"/>
  <c r="C96" i="1"/>
  <c r="C107" i="1"/>
  <c r="G96" i="1"/>
  <c r="G107" i="1"/>
  <c r="K96" i="1"/>
  <c r="K107" i="1"/>
  <c r="O96" i="1"/>
  <c r="O107" i="1"/>
  <c r="S96" i="1"/>
  <c r="S107" i="1"/>
  <c r="E97" i="1"/>
  <c r="E108" i="1"/>
  <c r="I97" i="1"/>
  <c r="I108" i="1"/>
  <c r="M97" i="1"/>
  <c r="M108" i="1"/>
  <c r="Q97" i="1"/>
  <c r="Q108" i="1"/>
  <c r="C98" i="1"/>
  <c r="C109" i="1"/>
  <c r="G98" i="1"/>
  <c r="G109" i="1"/>
  <c r="K98" i="1"/>
  <c r="K109" i="1"/>
  <c r="O98" i="1"/>
  <c r="O109" i="1"/>
  <c r="S98" i="1"/>
  <c r="S109" i="1"/>
  <c r="G93" i="1"/>
  <c r="G104" i="1"/>
  <c r="S93" i="1"/>
  <c r="S104" i="1"/>
  <c r="I94" i="1"/>
  <c r="I105" i="1"/>
  <c r="G95" i="1"/>
  <c r="G106" i="1"/>
  <c r="S95" i="1"/>
  <c r="S106" i="1"/>
  <c r="I96" i="1"/>
  <c r="I107" i="1"/>
  <c r="C97" i="1"/>
  <c r="C108" i="1"/>
  <c r="S97" i="1"/>
  <c r="S108" i="1"/>
  <c r="M98" i="1"/>
  <c r="M109" i="1"/>
  <c r="Y32" i="3"/>
  <c r="U32" i="3"/>
  <c r="Q32" i="3"/>
  <c r="M32" i="3"/>
  <c r="I32" i="3"/>
  <c r="E32" i="3"/>
  <c r="Y47" i="3"/>
  <c r="U47" i="3"/>
  <c r="Q47" i="3"/>
  <c r="M47" i="3"/>
  <c r="I47" i="3"/>
  <c r="E47" i="3"/>
  <c r="C81" i="1"/>
  <c r="G81" i="1"/>
  <c r="K81" i="1"/>
  <c r="G83" i="1"/>
  <c r="O83" i="1"/>
  <c r="G85" i="1"/>
  <c r="D103" i="1"/>
  <c r="H103" i="1"/>
  <c r="L103" i="1"/>
  <c r="P103" i="1"/>
  <c r="B104" i="1"/>
  <c r="F104" i="1"/>
  <c r="J104" i="1"/>
  <c r="N104" i="1"/>
  <c r="R104" i="1"/>
  <c r="D94" i="1"/>
  <c r="D105" i="1"/>
  <c r="H94" i="1"/>
  <c r="H105" i="1"/>
  <c r="L94" i="1"/>
  <c r="L105" i="1"/>
  <c r="P94" i="1"/>
  <c r="P105" i="1"/>
  <c r="B106" i="1"/>
  <c r="F106" i="1"/>
  <c r="J106" i="1"/>
  <c r="N106" i="1"/>
  <c r="R106" i="1"/>
  <c r="D96" i="1"/>
  <c r="D107" i="1"/>
  <c r="H96" i="1"/>
  <c r="H107" i="1"/>
  <c r="L96" i="1"/>
  <c r="L107" i="1"/>
  <c r="P96" i="1"/>
  <c r="P107" i="1"/>
  <c r="B108" i="1"/>
  <c r="F108" i="1"/>
  <c r="J108" i="1"/>
  <c r="N108" i="1"/>
  <c r="R108" i="1"/>
  <c r="D98" i="1"/>
  <c r="D109" i="1"/>
  <c r="H98" i="1"/>
  <c r="H109" i="1"/>
  <c r="L98" i="1"/>
  <c r="L109" i="1"/>
  <c r="P98" i="1"/>
  <c r="P109" i="1"/>
  <c r="N81" i="1"/>
  <c r="R81" i="1"/>
  <c r="N83" i="1"/>
  <c r="R83" i="1"/>
  <c r="N85" i="1"/>
  <c r="N87" i="1"/>
  <c r="T40" i="1"/>
  <c r="M21" i="7" s="1"/>
  <c r="T66" i="3"/>
  <c r="S40" i="1"/>
  <c r="C88" i="3"/>
  <c r="R77" i="1"/>
  <c r="Q19" i="7" s="1"/>
  <c r="G88" i="3"/>
  <c r="K88" i="3"/>
  <c r="O88" i="3"/>
  <c r="F88" i="2"/>
  <c r="J88" i="2"/>
  <c r="N88" i="2"/>
  <c r="R88" i="2"/>
  <c r="B93" i="1"/>
  <c r="F93" i="1"/>
  <c r="N93" i="1"/>
  <c r="R93" i="1"/>
  <c r="F94" i="1"/>
  <c r="J94" i="1"/>
  <c r="N94" i="1"/>
  <c r="R94" i="1"/>
  <c r="B95" i="1"/>
  <c r="F95" i="1"/>
  <c r="N95" i="1"/>
  <c r="R95" i="1"/>
  <c r="F96" i="1"/>
  <c r="J96" i="1"/>
  <c r="N96" i="1"/>
  <c r="B97" i="1"/>
  <c r="F97" i="1"/>
  <c r="J97" i="1"/>
  <c r="N97" i="1"/>
  <c r="R97" i="1"/>
  <c r="F98" i="1"/>
  <c r="J98" i="1"/>
  <c r="N98" i="1"/>
  <c r="D88" i="2"/>
  <c r="G77" i="1"/>
  <c r="K77" i="1"/>
  <c r="J86" i="1"/>
  <c r="E99" i="2"/>
  <c r="I99" i="2"/>
  <c r="M99" i="2"/>
  <c r="Q99" i="2"/>
  <c r="F99" i="2"/>
  <c r="J99" i="2"/>
  <c r="N99" i="2"/>
  <c r="R99" i="2"/>
  <c r="R96" i="1"/>
  <c r="B98" i="1"/>
  <c r="R98" i="1"/>
  <c r="B92" i="1"/>
  <c r="Q66" i="3"/>
  <c r="Q88" i="2"/>
  <c r="F66" i="3"/>
  <c r="J66" i="3"/>
  <c r="N66" i="3"/>
  <c r="J81" i="1"/>
  <c r="F82" i="1"/>
  <c r="F83" i="1"/>
  <c r="F84" i="1"/>
  <c r="J84" i="1"/>
  <c r="F85" i="1"/>
  <c r="J85" i="1"/>
  <c r="B86" i="1"/>
  <c r="F86" i="1"/>
  <c r="F87" i="1"/>
  <c r="J87" i="1"/>
  <c r="E66" i="2"/>
  <c r="I66" i="2"/>
  <c r="M66" i="2"/>
  <c r="F81" i="1"/>
  <c r="B82" i="1"/>
  <c r="B83" i="1"/>
  <c r="B84" i="1"/>
  <c r="B81" i="1"/>
  <c r="J82" i="1"/>
  <c r="J83" i="1"/>
  <c r="B85" i="1"/>
  <c r="G66" i="2"/>
  <c r="K66" i="2"/>
  <c r="H59" i="1"/>
  <c r="D55" i="1"/>
  <c r="D81" i="1"/>
  <c r="L55" i="1"/>
  <c r="L81" i="1"/>
  <c r="P60" i="1"/>
  <c r="P62" i="1"/>
  <c r="P64" i="1"/>
  <c r="E55" i="1"/>
  <c r="E81" i="1"/>
  <c r="I55" i="1"/>
  <c r="I81" i="1"/>
  <c r="I59" i="1"/>
  <c r="M55" i="1"/>
  <c r="M81" i="1"/>
  <c r="M59" i="1"/>
  <c r="Q55" i="1"/>
  <c r="N18" i="7" s="1"/>
  <c r="Q81" i="1"/>
  <c r="Q59" i="1"/>
  <c r="E82" i="1"/>
  <c r="E60" i="1"/>
  <c r="I82" i="1"/>
  <c r="I60" i="1"/>
  <c r="M82" i="1"/>
  <c r="M60" i="1"/>
  <c r="Q82" i="1"/>
  <c r="Q60" i="1"/>
  <c r="E83" i="1"/>
  <c r="E61" i="1"/>
  <c r="I83" i="1"/>
  <c r="I61" i="1"/>
  <c r="M83" i="1"/>
  <c r="M61" i="1"/>
  <c r="Q83" i="1"/>
  <c r="Q61" i="1"/>
  <c r="E84" i="1"/>
  <c r="E62" i="1"/>
  <c r="I84" i="1"/>
  <c r="I62" i="1"/>
  <c r="M84" i="1"/>
  <c r="M62" i="1"/>
  <c r="Q84" i="1"/>
  <c r="Q62" i="1"/>
  <c r="E85" i="1"/>
  <c r="E63" i="1"/>
  <c r="I85" i="1"/>
  <c r="I63" i="1"/>
  <c r="M85" i="1"/>
  <c r="M63" i="1"/>
  <c r="Q85" i="1"/>
  <c r="Q63" i="1"/>
  <c r="E86" i="1"/>
  <c r="E64" i="1"/>
  <c r="I86" i="1"/>
  <c r="I64" i="1"/>
  <c r="M86" i="1"/>
  <c r="M64" i="1"/>
  <c r="Q86" i="1"/>
  <c r="Q64" i="1"/>
  <c r="E87" i="1"/>
  <c r="E65" i="1"/>
  <c r="I87" i="1"/>
  <c r="I65" i="1"/>
  <c r="M87" i="1"/>
  <c r="M65" i="1"/>
  <c r="Q87" i="1"/>
  <c r="Q65" i="1"/>
  <c r="L59" i="1"/>
  <c r="D60" i="1"/>
  <c r="L61" i="1"/>
  <c r="D62" i="1"/>
  <c r="L63" i="1"/>
  <c r="D64" i="1"/>
  <c r="L65" i="1"/>
  <c r="C29" i="1"/>
  <c r="C92" i="1"/>
  <c r="G29" i="1"/>
  <c r="G92" i="1"/>
  <c r="K29" i="1"/>
  <c r="K92" i="1"/>
  <c r="O29" i="1"/>
  <c r="O92" i="1"/>
  <c r="S29" i="1"/>
  <c r="S20" i="7" s="1"/>
  <c r="S92" i="1"/>
  <c r="B87" i="1"/>
  <c r="R92" i="1"/>
  <c r="J95" i="1"/>
  <c r="P55" i="1"/>
  <c r="N17" i="7" s="1"/>
  <c r="P81" i="1"/>
  <c r="H65" i="1"/>
  <c r="B55" i="1"/>
  <c r="B59" i="1"/>
  <c r="F55" i="1"/>
  <c r="F59" i="1"/>
  <c r="J55" i="1"/>
  <c r="J59" i="1"/>
  <c r="N55" i="1"/>
  <c r="N59" i="1"/>
  <c r="R55" i="1"/>
  <c r="R59" i="1"/>
  <c r="B60" i="1"/>
  <c r="F60" i="1"/>
  <c r="J60" i="1"/>
  <c r="N60" i="1"/>
  <c r="R60" i="1"/>
  <c r="B61" i="1"/>
  <c r="F61" i="1"/>
  <c r="J61" i="1"/>
  <c r="N61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D59" i="1"/>
  <c r="P59" i="1"/>
  <c r="H60" i="1"/>
  <c r="P61" i="1"/>
  <c r="H62" i="1"/>
  <c r="P63" i="1"/>
  <c r="H64" i="1"/>
  <c r="P65" i="1"/>
  <c r="R87" i="1"/>
  <c r="J93" i="1"/>
  <c r="B96" i="1"/>
  <c r="H55" i="1"/>
  <c r="H81" i="1"/>
  <c r="H61" i="1"/>
  <c r="H63" i="1"/>
  <c r="C55" i="1"/>
  <c r="C59" i="1"/>
  <c r="G55" i="1"/>
  <c r="G59" i="1"/>
  <c r="K55" i="1"/>
  <c r="K59" i="1"/>
  <c r="O55" i="1"/>
  <c r="N16" i="7" s="1"/>
  <c r="O59" i="1"/>
  <c r="S55" i="1"/>
  <c r="N20" i="7" s="1"/>
  <c r="S59" i="1"/>
  <c r="C60" i="1"/>
  <c r="G60" i="1"/>
  <c r="K60" i="1"/>
  <c r="O60" i="1"/>
  <c r="S60" i="1"/>
  <c r="C61" i="1"/>
  <c r="C83" i="1"/>
  <c r="G61" i="1"/>
  <c r="K61" i="1"/>
  <c r="K83" i="1"/>
  <c r="O61" i="1"/>
  <c r="S61" i="1"/>
  <c r="S83" i="1"/>
  <c r="C62" i="1"/>
  <c r="C84" i="1"/>
  <c r="G62" i="1"/>
  <c r="K62" i="1"/>
  <c r="K84" i="1"/>
  <c r="O62" i="1"/>
  <c r="S62" i="1"/>
  <c r="S84" i="1"/>
  <c r="C63" i="1"/>
  <c r="C85" i="1"/>
  <c r="G63" i="1"/>
  <c r="K63" i="1"/>
  <c r="K85" i="1"/>
  <c r="O85" i="1"/>
  <c r="O63" i="1"/>
  <c r="S85" i="1"/>
  <c r="S63" i="1"/>
  <c r="C86" i="1"/>
  <c r="C64" i="1"/>
  <c r="G86" i="1"/>
  <c r="G64" i="1"/>
  <c r="K86" i="1"/>
  <c r="K64" i="1"/>
  <c r="O86" i="1"/>
  <c r="O64" i="1"/>
  <c r="S86" i="1"/>
  <c r="S64" i="1"/>
  <c r="C87" i="1"/>
  <c r="C65" i="1"/>
  <c r="G87" i="1"/>
  <c r="G65" i="1"/>
  <c r="K87" i="1"/>
  <c r="K65" i="1"/>
  <c r="O87" i="1"/>
  <c r="O65" i="1"/>
  <c r="S87" i="1"/>
  <c r="S65" i="1"/>
  <c r="E59" i="1"/>
  <c r="L60" i="1"/>
  <c r="D61" i="1"/>
  <c r="L62" i="1"/>
  <c r="D63" i="1"/>
  <c r="L64" i="1"/>
  <c r="D65" i="1"/>
  <c r="O81" i="1"/>
  <c r="G82" i="1"/>
  <c r="G84" i="1"/>
  <c r="R85" i="1"/>
  <c r="B94" i="1"/>
  <c r="D29" i="1"/>
  <c r="D92" i="1"/>
  <c r="H29" i="1"/>
  <c r="H92" i="1"/>
  <c r="L29" i="1"/>
  <c r="L92" i="1"/>
  <c r="P29" i="1"/>
  <c r="P92" i="1"/>
  <c r="F92" i="1"/>
  <c r="E29" i="1"/>
  <c r="E92" i="1"/>
  <c r="I29" i="1"/>
  <c r="I92" i="1"/>
  <c r="M29" i="1"/>
  <c r="M92" i="1"/>
  <c r="Q29" i="1"/>
  <c r="Q92" i="1"/>
  <c r="J92" i="1"/>
  <c r="N92" i="1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W80" i="2"/>
  <c r="X80" i="2"/>
  <c r="Y80" i="2"/>
  <c r="Z80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B98" i="2" l="1"/>
  <c r="AA28" i="2"/>
  <c r="G44" i="1"/>
  <c r="E43" i="1"/>
  <c r="E44" i="1" s="1"/>
  <c r="AB97" i="2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/>
  <c r="AB94" i="2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B92" i="2"/>
  <c r="AA22" i="2"/>
  <c r="AB93" i="2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E121" i="1"/>
  <c r="P43" i="1"/>
  <c r="P44" i="1" s="1"/>
  <c r="K17" i="7" s="1"/>
  <c r="H44" i="1"/>
  <c r="AB96" i="2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/>
  <c r="M44" i="1"/>
  <c r="AB95" i="2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/>
  <c r="B66" i="1"/>
  <c r="Q43" i="1"/>
  <c r="Q44" i="1" s="1"/>
  <c r="K18" i="7" s="1"/>
  <c r="U19" i="11"/>
  <c r="U20" i="11"/>
  <c r="U21" i="11"/>
  <c r="U18" i="11"/>
  <c r="R43" i="1"/>
  <c r="J19" i="7" s="1"/>
  <c r="I121" i="1"/>
  <c r="C35" i="9"/>
  <c r="C39" i="9" s="1"/>
  <c r="E24" i="8" s="1"/>
  <c r="C121" i="1"/>
  <c r="D121" i="1"/>
  <c r="C43" i="1"/>
  <c r="C44" i="1" s="1"/>
  <c r="I43" i="1"/>
  <c r="I44" i="1" s="1"/>
  <c r="W13" i="3"/>
  <c r="W15" i="3" s="1"/>
  <c r="W34" i="3" s="1"/>
  <c r="X9" i="3"/>
  <c r="X11" i="3" s="1"/>
  <c r="Y7" i="3" s="1"/>
  <c r="U88" i="2"/>
  <c r="C27" i="5" s="1"/>
  <c r="M121" i="1"/>
  <c r="F43" i="1"/>
  <c r="F44" i="1" s="1"/>
  <c r="N43" i="1"/>
  <c r="N44" i="1" s="1"/>
  <c r="K15" i="7" s="1"/>
  <c r="AF70" i="2"/>
  <c r="F66" i="1"/>
  <c r="G121" i="1"/>
  <c r="H121" i="1"/>
  <c r="AG48" i="2"/>
  <c r="AH33" i="2"/>
  <c r="AF33" i="1"/>
  <c r="K43" i="1"/>
  <c r="K44" i="1" s="1"/>
  <c r="D43" i="1"/>
  <c r="D44" i="1" s="1"/>
  <c r="F22" i="7"/>
  <c r="U12" i="1"/>
  <c r="G22" i="7" s="1"/>
  <c r="N66" i="1"/>
  <c r="O15" i="7" s="1"/>
  <c r="N15" i="7"/>
  <c r="O121" i="1"/>
  <c r="U16" i="7" s="1"/>
  <c r="S16" i="7"/>
  <c r="S43" i="1"/>
  <c r="M20" i="7"/>
  <c r="J43" i="1"/>
  <c r="J44" i="1" s="1"/>
  <c r="C22" i="5"/>
  <c r="U15" i="1"/>
  <c r="Q121" i="1"/>
  <c r="U18" i="7" s="1"/>
  <c r="S18" i="7"/>
  <c r="P121" i="1"/>
  <c r="U17" i="7" s="1"/>
  <c r="S17" i="7"/>
  <c r="X118" i="2"/>
  <c r="X107" i="2"/>
  <c r="U110" i="2"/>
  <c r="AG76" i="2"/>
  <c r="AF54" i="1"/>
  <c r="AF65" i="1" s="1"/>
  <c r="W11" i="2"/>
  <c r="V10" i="1"/>
  <c r="R66" i="1"/>
  <c r="O19" i="7" s="1"/>
  <c r="N19" i="7"/>
  <c r="J66" i="1"/>
  <c r="K121" i="1"/>
  <c r="R121" i="1"/>
  <c r="U19" i="7" s="1"/>
  <c r="S19" i="7"/>
  <c r="R44" i="1"/>
  <c r="K19" i="7" s="1"/>
  <c r="O43" i="1"/>
  <c r="M15" i="7"/>
  <c r="AA75" i="2"/>
  <c r="T43" i="1"/>
  <c r="L43" i="1"/>
  <c r="L44" i="1" s="1"/>
  <c r="S121" i="1"/>
  <c r="U20" i="7" s="1"/>
  <c r="L121" i="1"/>
  <c r="Q69" i="3"/>
  <c r="B99" i="1"/>
  <c r="B121" i="1"/>
  <c r="G69" i="3"/>
  <c r="W69" i="3"/>
  <c r="X69" i="3"/>
  <c r="D91" i="3"/>
  <c r="L91" i="3"/>
  <c r="T91" i="3"/>
  <c r="C91" i="3"/>
  <c r="K91" i="3"/>
  <c r="S91" i="3"/>
  <c r="I91" i="3"/>
  <c r="Q91" i="3"/>
  <c r="Y91" i="3"/>
  <c r="E69" i="3"/>
  <c r="U69" i="3"/>
  <c r="R69" i="3"/>
  <c r="K69" i="3"/>
  <c r="L69" i="3"/>
  <c r="H91" i="3"/>
  <c r="D69" i="3"/>
  <c r="F91" i="3"/>
  <c r="N91" i="3"/>
  <c r="V91" i="3"/>
  <c r="N69" i="3"/>
  <c r="J99" i="1"/>
  <c r="J121" i="1"/>
  <c r="I69" i="3"/>
  <c r="Y69" i="3"/>
  <c r="F69" i="3"/>
  <c r="V69" i="3"/>
  <c r="N99" i="1"/>
  <c r="R15" i="7" s="1"/>
  <c r="N121" i="1"/>
  <c r="U15" i="7" s="1"/>
  <c r="F99" i="1"/>
  <c r="F121" i="1"/>
  <c r="O69" i="3"/>
  <c r="P69" i="3"/>
  <c r="P91" i="3"/>
  <c r="X91" i="3"/>
  <c r="G91" i="3"/>
  <c r="O91" i="3"/>
  <c r="W91" i="3"/>
  <c r="E91" i="3"/>
  <c r="M91" i="3"/>
  <c r="U91" i="3"/>
  <c r="M69" i="3"/>
  <c r="J69" i="3"/>
  <c r="Z69" i="3"/>
  <c r="C69" i="3"/>
  <c r="S69" i="3"/>
  <c r="H69" i="3"/>
  <c r="T69" i="3"/>
  <c r="J91" i="3"/>
  <c r="R91" i="3"/>
  <c r="Z91" i="3"/>
  <c r="S102" i="2"/>
  <c r="G102" i="2"/>
  <c r="W113" i="2"/>
  <c r="O113" i="2"/>
  <c r="G113" i="2"/>
  <c r="Z102" i="2"/>
  <c r="V102" i="2"/>
  <c r="R102" i="2"/>
  <c r="N102" i="2"/>
  <c r="J102" i="2"/>
  <c r="F102" i="2"/>
  <c r="Z113" i="2"/>
  <c r="V113" i="2"/>
  <c r="R113" i="2"/>
  <c r="N113" i="2"/>
  <c r="J113" i="2"/>
  <c r="F113" i="2"/>
  <c r="W102" i="2"/>
  <c r="O102" i="2"/>
  <c r="C102" i="2"/>
  <c r="K113" i="2"/>
  <c r="C113" i="2"/>
  <c r="Y102" i="2"/>
  <c r="U102" i="2"/>
  <c r="M102" i="2"/>
  <c r="E102" i="2"/>
  <c r="U113" i="2"/>
  <c r="M113" i="2"/>
  <c r="E113" i="2"/>
  <c r="R99" i="1"/>
  <c r="R19" i="7" s="1"/>
  <c r="K102" i="2"/>
  <c r="S113" i="2"/>
  <c r="Q102" i="2"/>
  <c r="I102" i="2"/>
  <c r="Y113" i="2"/>
  <c r="Q113" i="2"/>
  <c r="I113" i="2"/>
  <c r="X102" i="2"/>
  <c r="T102" i="2"/>
  <c r="P102" i="2"/>
  <c r="L102" i="2"/>
  <c r="H102" i="2"/>
  <c r="D102" i="2"/>
  <c r="X113" i="2"/>
  <c r="T113" i="2"/>
  <c r="P113" i="2"/>
  <c r="L113" i="2"/>
  <c r="H113" i="2"/>
  <c r="D113" i="2"/>
  <c r="U102" i="3"/>
  <c r="U80" i="3"/>
  <c r="K102" i="3"/>
  <c r="K80" i="3"/>
  <c r="D102" i="3"/>
  <c r="D80" i="3"/>
  <c r="L102" i="3"/>
  <c r="L80" i="3"/>
  <c r="T102" i="3"/>
  <c r="T80" i="3"/>
  <c r="P99" i="1"/>
  <c r="R17" i="7" s="1"/>
  <c r="P110" i="1"/>
  <c r="T17" i="7" s="1"/>
  <c r="H99" i="1"/>
  <c r="H110" i="1"/>
  <c r="J88" i="1"/>
  <c r="B88" i="1"/>
  <c r="R88" i="1"/>
  <c r="P19" i="7" s="1"/>
  <c r="S99" i="1"/>
  <c r="R20" i="7" s="1"/>
  <c r="S110" i="1"/>
  <c r="T20" i="7" s="1"/>
  <c r="K110" i="1"/>
  <c r="C99" i="1"/>
  <c r="C110" i="1"/>
  <c r="I102" i="3"/>
  <c r="I80" i="3"/>
  <c r="Y102" i="3"/>
  <c r="Y80" i="3"/>
  <c r="F102" i="3"/>
  <c r="F80" i="3"/>
  <c r="V102" i="3"/>
  <c r="V80" i="3"/>
  <c r="R110" i="1"/>
  <c r="T19" i="7" s="1"/>
  <c r="J110" i="1"/>
  <c r="B110" i="1"/>
  <c r="O102" i="3"/>
  <c r="O80" i="3"/>
  <c r="Q99" i="1"/>
  <c r="R18" i="7" s="1"/>
  <c r="Q110" i="1"/>
  <c r="T18" i="7" s="1"/>
  <c r="M99" i="1"/>
  <c r="M110" i="1"/>
  <c r="M102" i="3"/>
  <c r="M80" i="3"/>
  <c r="J102" i="3"/>
  <c r="J80" i="3"/>
  <c r="Z102" i="3"/>
  <c r="Z80" i="3"/>
  <c r="C102" i="3"/>
  <c r="C80" i="3"/>
  <c r="S102" i="3"/>
  <c r="S80" i="3"/>
  <c r="P102" i="3"/>
  <c r="P80" i="3"/>
  <c r="X102" i="3"/>
  <c r="X80" i="3"/>
  <c r="I99" i="1"/>
  <c r="I110" i="1"/>
  <c r="E102" i="3"/>
  <c r="E80" i="3"/>
  <c r="R102" i="3"/>
  <c r="R80" i="3"/>
  <c r="E99" i="1"/>
  <c r="E110" i="1"/>
  <c r="L99" i="1"/>
  <c r="L110" i="1"/>
  <c r="D99" i="1"/>
  <c r="D110" i="1"/>
  <c r="O99" i="1"/>
  <c r="R16" i="7" s="1"/>
  <c r="O110" i="1"/>
  <c r="T16" i="7" s="1"/>
  <c r="G110" i="1"/>
  <c r="Q102" i="3"/>
  <c r="Q80" i="3"/>
  <c r="N102" i="3"/>
  <c r="N80" i="3"/>
  <c r="N110" i="1"/>
  <c r="T15" i="7" s="1"/>
  <c r="F110" i="1"/>
  <c r="G102" i="3"/>
  <c r="G80" i="3"/>
  <c r="W102" i="3"/>
  <c r="W80" i="3"/>
  <c r="H102" i="3"/>
  <c r="H80" i="3"/>
  <c r="G99" i="1"/>
  <c r="K99" i="1"/>
  <c r="S88" i="1"/>
  <c r="P20" i="7" s="1"/>
  <c r="S66" i="1"/>
  <c r="O20" i="7" s="1"/>
  <c r="P88" i="1"/>
  <c r="P17" i="7" s="1"/>
  <c r="P66" i="1"/>
  <c r="O17" i="7" s="1"/>
  <c r="I88" i="1"/>
  <c r="I66" i="1"/>
  <c r="F88" i="1"/>
  <c r="L88" i="1"/>
  <c r="L66" i="1"/>
  <c r="C88" i="1"/>
  <c r="C66" i="1"/>
  <c r="O88" i="1"/>
  <c r="P16" i="7" s="1"/>
  <c r="O66" i="1"/>
  <c r="O16" i="7" s="1"/>
  <c r="G88" i="1"/>
  <c r="G66" i="1"/>
  <c r="M88" i="1"/>
  <c r="M66" i="1"/>
  <c r="K88" i="1"/>
  <c r="K66" i="1"/>
  <c r="H88" i="1"/>
  <c r="H66" i="1"/>
  <c r="N88" i="1"/>
  <c r="P15" i="7" s="1"/>
  <c r="Q88" i="1"/>
  <c r="P18" i="7" s="1"/>
  <c r="Q66" i="1"/>
  <c r="O18" i="7" s="1"/>
  <c r="E88" i="1"/>
  <c r="E66" i="1"/>
  <c r="D88" i="1"/>
  <c r="D66" i="1"/>
  <c r="J17" i="7" l="1"/>
  <c r="AN96" i="2"/>
  <c r="AO96" i="2" s="1"/>
  <c r="AP96" i="2" s="1"/>
  <c r="AQ96" i="2" s="1"/>
  <c r="AR96" i="2" s="1"/>
  <c r="AS96" i="2" s="1"/>
  <c r="AT96" i="2" s="1"/>
  <c r="AU96" i="2" s="1"/>
  <c r="AV96" i="2" s="1"/>
  <c r="AW96" i="2" s="1"/>
  <c r="AX96" i="2" s="1"/>
  <c r="AY96" i="2"/>
  <c r="AA109" i="2"/>
  <c r="AA120" i="2"/>
  <c r="J18" i="7"/>
  <c r="AN95" i="2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C92" i="2"/>
  <c r="AB22" i="2"/>
  <c r="AA103" i="2"/>
  <c r="AA114" i="2"/>
  <c r="AN97" i="2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M93" i="2"/>
  <c r="AM94" i="2"/>
  <c r="AC98" i="2"/>
  <c r="AB28" i="2"/>
  <c r="X35" i="3"/>
  <c r="AI39" i="3"/>
  <c r="V38" i="11"/>
  <c r="V11" i="1"/>
  <c r="V58" i="11"/>
  <c r="Z37" i="3"/>
  <c r="Z52" i="3" s="1"/>
  <c r="J15" i="7"/>
  <c r="C43" i="9"/>
  <c r="C17" i="9"/>
  <c r="C15" i="9" s="1"/>
  <c r="C42" i="9"/>
  <c r="C40" i="9"/>
  <c r="C45" i="9"/>
  <c r="C44" i="9"/>
  <c r="C41" i="9"/>
  <c r="AI54" i="3"/>
  <c r="AI76" i="3" s="1"/>
  <c r="AI28" i="3" s="1"/>
  <c r="AI109" i="3" s="1"/>
  <c r="Y36" i="3"/>
  <c r="Y51" i="3" s="1"/>
  <c r="W40" i="3"/>
  <c r="X42" i="3" s="1"/>
  <c r="X13" i="3"/>
  <c r="X15" i="3" s="1"/>
  <c r="X34" i="3" s="1"/>
  <c r="Y35" i="3" s="1"/>
  <c r="Y50" i="3" s="1"/>
  <c r="Y10" i="3"/>
  <c r="Y9" i="3"/>
  <c r="AB38" i="3"/>
  <c r="AH48" i="2"/>
  <c r="AI33" i="2"/>
  <c r="AG33" i="1"/>
  <c r="AG70" i="2"/>
  <c r="AF48" i="1"/>
  <c r="AF59" i="1" s="1"/>
  <c r="AA27" i="2"/>
  <c r="AF76" i="1"/>
  <c r="AF87" i="1" s="1"/>
  <c r="J20" i="7"/>
  <c r="S44" i="1"/>
  <c r="K20" i="7" s="1"/>
  <c r="W35" i="2"/>
  <c r="X36" i="2"/>
  <c r="V40" i="2"/>
  <c r="V43" i="2" s="1"/>
  <c r="Y37" i="2"/>
  <c r="AB38" i="2"/>
  <c r="U34" i="1"/>
  <c r="J16" i="7"/>
  <c r="O44" i="1"/>
  <c r="K16" i="7" s="1"/>
  <c r="C23" i="5"/>
  <c r="X7" i="2"/>
  <c r="X9" i="2" s="1"/>
  <c r="W9" i="1" s="1"/>
  <c r="W44" i="11" s="1"/>
  <c r="W13" i="2"/>
  <c r="E22" i="7"/>
  <c r="U14" i="1"/>
  <c r="H22" i="7" s="1"/>
  <c r="J21" i="7"/>
  <c r="T44" i="1"/>
  <c r="K21" i="7" s="1"/>
  <c r="U99" i="2"/>
  <c r="C28" i="5" s="1"/>
  <c r="Y54" i="3"/>
  <c r="T52" i="1"/>
  <c r="X52" i="3"/>
  <c r="W52" i="1" s="1"/>
  <c r="Y53" i="3"/>
  <c r="X53" i="1" s="1"/>
  <c r="Y48" i="3"/>
  <c r="Y52" i="3"/>
  <c r="X54" i="3"/>
  <c r="W54" i="1" s="1"/>
  <c r="W54" i="3"/>
  <c r="V54" i="1" s="1"/>
  <c r="T54" i="1"/>
  <c r="T49" i="1"/>
  <c r="W52" i="3"/>
  <c r="V52" i="1" s="1"/>
  <c r="W48" i="3"/>
  <c r="V48" i="1" s="1"/>
  <c r="W49" i="3"/>
  <c r="X50" i="3"/>
  <c r="U52" i="1"/>
  <c r="Z53" i="3"/>
  <c r="T50" i="1"/>
  <c r="X51" i="3"/>
  <c r="Z54" i="3"/>
  <c r="Y54" i="1" s="1"/>
  <c r="Z48" i="3"/>
  <c r="W53" i="3"/>
  <c r="V53" i="1" s="1"/>
  <c r="X48" i="3"/>
  <c r="W48" i="1" s="1"/>
  <c r="W51" i="3"/>
  <c r="V51" i="1" s="1"/>
  <c r="W50" i="3"/>
  <c r="X53" i="3"/>
  <c r="W53" i="1" s="1"/>
  <c r="U54" i="1"/>
  <c r="U53" i="1"/>
  <c r="AD98" i="2" l="1"/>
  <c r="AC28" i="2"/>
  <c r="AN94" i="2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5" i="2"/>
  <c r="AD92" i="2"/>
  <c r="AC22" i="2"/>
  <c r="AN93" i="2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Z96" i="2"/>
  <c r="BA96" i="2" s="1"/>
  <c r="BB96" i="2" s="1"/>
  <c r="BC96" i="2" s="1"/>
  <c r="BD96" i="2" s="1"/>
  <c r="BE96" i="2" s="1"/>
  <c r="BF96" i="2" s="1"/>
  <c r="BG96" i="2" s="1"/>
  <c r="BH96" i="2" s="1"/>
  <c r="BI96" i="2" s="1"/>
  <c r="BJ96" i="2" s="1"/>
  <c r="AB109" i="2"/>
  <c r="AB120" i="2"/>
  <c r="AY97" i="2"/>
  <c r="AB103" i="2"/>
  <c r="AB114" i="2"/>
  <c r="AJ39" i="3"/>
  <c r="L23" i="7"/>
  <c r="V22" i="11"/>
  <c r="V55" i="11"/>
  <c r="V54" i="11"/>
  <c r="V57" i="11"/>
  <c r="V53" i="11"/>
  <c r="V17" i="11" s="1"/>
  <c r="V56" i="11"/>
  <c r="V43" i="11"/>
  <c r="V40" i="11"/>
  <c r="V42" i="11"/>
  <c r="V41" i="11"/>
  <c r="V19" i="11" s="1"/>
  <c r="X49" i="3"/>
  <c r="X55" i="3" s="1"/>
  <c r="X40" i="3"/>
  <c r="W43" i="3"/>
  <c r="Z36" i="3"/>
  <c r="Z51" i="3" s="1"/>
  <c r="AJ54" i="3"/>
  <c r="AJ76" i="3" s="1"/>
  <c r="AJ28" i="3" s="1"/>
  <c r="AJ109" i="3" s="1"/>
  <c r="AA37" i="3"/>
  <c r="Y11" i="3"/>
  <c r="Y13" i="3" s="1"/>
  <c r="Y15" i="3" s="1"/>
  <c r="Y34" i="3" s="1"/>
  <c r="AF70" i="1"/>
  <c r="AF81" i="1" s="1"/>
  <c r="AI48" i="2"/>
  <c r="AJ33" i="2"/>
  <c r="AH33" i="1"/>
  <c r="AH70" i="2"/>
  <c r="AG48" i="1"/>
  <c r="AG59" i="1" s="1"/>
  <c r="I22" i="7"/>
  <c r="U40" i="1"/>
  <c r="U43" i="1" s="1"/>
  <c r="AH54" i="2"/>
  <c r="AG39" i="1"/>
  <c r="W42" i="2"/>
  <c r="V42" i="1" s="1"/>
  <c r="C23" i="7" s="1"/>
  <c r="X10" i="2"/>
  <c r="W10" i="1" s="1"/>
  <c r="W58" i="11" s="1"/>
  <c r="W7" i="1"/>
  <c r="W50" i="2"/>
  <c r="W72" i="2" s="1"/>
  <c r="W24" i="2" s="1"/>
  <c r="V35" i="1"/>
  <c r="AB53" i="2"/>
  <c r="AA38" i="1"/>
  <c r="Y52" i="2"/>
  <c r="Y74" i="2" s="1"/>
  <c r="Y26" i="2" s="1"/>
  <c r="X37" i="1"/>
  <c r="V55" i="2"/>
  <c r="W15" i="2"/>
  <c r="V13" i="1"/>
  <c r="X51" i="2"/>
  <c r="X73" i="2" s="1"/>
  <c r="X25" i="2" s="1"/>
  <c r="W36" i="1"/>
  <c r="AA108" i="2"/>
  <c r="AA119" i="2"/>
  <c r="T61" i="1"/>
  <c r="U63" i="1"/>
  <c r="V59" i="1"/>
  <c r="V62" i="1"/>
  <c r="T48" i="1"/>
  <c r="T51" i="1"/>
  <c r="X48" i="1"/>
  <c r="V64" i="1"/>
  <c r="V63" i="1"/>
  <c r="T65" i="1"/>
  <c r="U65" i="1"/>
  <c r="U48" i="1"/>
  <c r="U50" i="1"/>
  <c r="V65" i="1"/>
  <c r="X64" i="1"/>
  <c r="Y65" i="1"/>
  <c r="T63" i="1"/>
  <c r="U64" i="1"/>
  <c r="U49" i="1"/>
  <c r="V55" i="3"/>
  <c r="W64" i="1"/>
  <c r="U51" i="1"/>
  <c r="T53" i="1"/>
  <c r="W63" i="1"/>
  <c r="W65" i="1"/>
  <c r="W59" i="1"/>
  <c r="Y53" i="1"/>
  <c r="T60" i="1"/>
  <c r="U55" i="3"/>
  <c r="X54" i="1"/>
  <c r="W55" i="3"/>
  <c r="Y48" i="1"/>
  <c r="AZ97" i="2" l="1"/>
  <c r="BA97" i="2" s="1"/>
  <c r="BB97" i="2" s="1"/>
  <c r="BC97" i="2" s="1"/>
  <c r="BD97" i="2" s="1"/>
  <c r="BE97" i="2" s="1"/>
  <c r="BF97" i="2" s="1"/>
  <c r="BG97" i="2" s="1"/>
  <c r="BH97" i="2" s="1"/>
  <c r="BI97" i="2" s="1"/>
  <c r="BJ97" i="2" s="1"/>
  <c r="BK97" i="2"/>
  <c r="AY93" i="2"/>
  <c r="AE92" i="2"/>
  <c r="AD22" i="2"/>
  <c r="AC114" i="2"/>
  <c r="AC103" i="2"/>
  <c r="BK95" i="2"/>
  <c r="AZ95" i="2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AC109" i="2"/>
  <c r="AC120" i="2"/>
  <c r="BK96" i="2"/>
  <c r="AY94" i="2"/>
  <c r="AE98" i="2"/>
  <c r="AD28" i="2"/>
  <c r="AK39" i="3"/>
  <c r="AK54" i="3" s="1"/>
  <c r="AK76" i="3" s="1"/>
  <c r="AK28" i="3" s="1"/>
  <c r="AK109" i="3" s="1"/>
  <c r="X43" i="3"/>
  <c r="V20" i="11"/>
  <c r="V21" i="11"/>
  <c r="W57" i="11"/>
  <c r="W56" i="11"/>
  <c r="W53" i="11"/>
  <c r="W55" i="11"/>
  <c r="W54" i="11"/>
  <c r="V18" i="11"/>
  <c r="Y42" i="3"/>
  <c r="Z7" i="3"/>
  <c r="Z10" i="3" s="1"/>
  <c r="Y40" i="3"/>
  <c r="Y43" i="3" s="1"/>
  <c r="Z35" i="3"/>
  <c r="Z50" i="3" s="1"/>
  <c r="AA36" i="3"/>
  <c r="AB37" i="3"/>
  <c r="Y49" i="3"/>
  <c r="Y55" i="3" s="1"/>
  <c r="AG70" i="1"/>
  <c r="AG81" i="1" s="1"/>
  <c r="AJ48" i="2"/>
  <c r="AK33" i="2"/>
  <c r="AI33" i="1"/>
  <c r="AI70" i="2"/>
  <c r="AH48" i="1"/>
  <c r="AH59" i="1" s="1"/>
  <c r="F23" i="7"/>
  <c r="V12" i="1"/>
  <c r="G23" i="7" s="1"/>
  <c r="V77" i="2"/>
  <c r="V88" i="2" s="1"/>
  <c r="D27" i="5" s="1"/>
  <c r="W116" i="2"/>
  <c r="E20" i="5"/>
  <c r="I20" i="5" s="1"/>
  <c r="W105" i="2"/>
  <c r="M22" i="7"/>
  <c r="V66" i="2"/>
  <c r="D26" i="5" s="1"/>
  <c r="J22" i="7"/>
  <c r="U44" i="1"/>
  <c r="K22" i="7" s="1"/>
  <c r="W34" i="2"/>
  <c r="V15" i="1"/>
  <c r="AB75" i="2"/>
  <c r="X11" i="2"/>
  <c r="X13" i="2" s="1"/>
  <c r="W51" i="1"/>
  <c r="W62" i="1" s="1"/>
  <c r="X117" i="2"/>
  <c r="X106" i="2"/>
  <c r="V50" i="1"/>
  <c r="V61" i="1" s="1"/>
  <c r="Y118" i="2"/>
  <c r="Y107" i="2"/>
  <c r="W11" i="1"/>
  <c r="AH76" i="2"/>
  <c r="AG54" i="1"/>
  <c r="AG65" i="1" s="1"/>
  <c r="X52" i="1"/>
  <c r="X63" i="1" s="1"/>
  <c r="W66" i="3"/>
  <c r="O26" i="5" s="1"/>
  <c r="U60" i="1"/>
  <c r="X59" i="1"/>
  <c r="T55" i="1"/>
  <c r="N21" i="7" s="1"/>
  <c r="T59" i="1"/>
  <c r="X66" i="3"/>
  <c r="P26" i="5" s="1"/>
  <c r="Y64" i="1"/>
  <c r="U62" i="1"/>
  <c r="T64" i="1"/>
  <c r="V66" i="3"/>
  <c r="N26" i="5" s="1"/>
  <c r="U61" i="1"/>
  <c r="T62" i="1"/>
  <c r="U66" i="3"/>
  <c r="M26" i="5" s="1"/>
  <c r="Y59" i="1"/>
  <c r="X65" i="1"/>
  <c r="U55" i="1"/>
  <c r="N22" i="7" s="1"/>
  <c r="U59" i="1"/>
  <c r="AD109" i="2" l="1"/>
  <c r="AD120" i="2"/>
  <c r="BL95" i="2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/>
  <c r="AF92" i="2"/>
  <c r="AE22" i="2"/>
  <c r="AF98" i="2"/>
  <c r="AE28" i="2"/>
  <c r="AZ93" i="2"/>
  <c r="AZ94" i="2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BL97" i="2"/>
  <c r="BM97" i="2" s="1"/>
  <c r="BN97" i="2" s="1"/>
  <c r="BO97" i="2" s="1"/>
  <c r="BP97" i="2" s="1"/>
  <c r="BQ97" i="2" s="1"/>
  <c r="BR97" i="2" s="1"/>
  <c r="BS97" i="2" s="1"/>
  <c r="BT97" i="2" s="1"/>
  <c r="BU97" i="2" s="1"/>
  <c r="BV97" i="2" s="1"/>
  <c r="BW97" i="2"/>
  <c r="BL96" i="2"/>
  <c r="BM96" i="2" s="1"/>
  <c r="BN96" i="2" s="1"/>
  <c r="BO96" i="2" s="1"/>
  <c r="BP96" i="2" s="1"/>
  <c r="BQ96" i="2" s="1"/>
  <c r="BR96" i="2" s="1"/>
  <c r="BS96" i="2" s="1"/>
  <c r="BT96" i="2" s="1"/>
  <c r="BU96" i="2" s="1"/>
  <c r="BV96" i="2" s="1"/>
  <c r="AD114" i="2"/>
  <c r="AD103" i="2"/>
  <c r="AI39" i="2"/>
  <c r="L24" i="7"/>
  <c r="W22" i="11"/>
  <c r="W38" i="11"/>
  <c r="Z9" i="3"/>
  <c r="Z11" i="3" s="1"/>
  <c r="Y66" i="3"/>
  <c r="Q26" i="5" s="1"/>
  <c r="Z42" i="3"/>
  <c r="AC38" i="3"/>
  <c r="AK48" i="2"/>
  <c r="AL33" i="2"/>
  <c r="AJ33" i="1"/>
  <c r="AJ70" i="2"/>
  <c r="AI48" i="1"/>
  <c r="AI59" i="1" s="1"/>
  <c r="AH70" i="1"/>
  <c r="AH81" i="1" s="1"/>
  <c r="AB27" i="2"/>
  <c r="E23" i="7"/>
  <c r="V14" i="1"/>
  <c r="H23" i="7" s="1"/>
  <c r="V115" i="2"/>
  <c r="V104" i="2"/>
  <c r="D21" i="5"/>
  <c r="V29" i="2"/>
  <c r="AG76" i="1"/>
  <c r="AG87" i="1" s="1"/>
  <c r="Y7" i="2"/>
  <c r="Y9" i="2" s="1"/>
  <c r="X9" i="1" s="1"/>
  <c r="X44" i="11" s="1"/>
  <c r="Y36" i="2"/>
  <c r="X35" i="2"/>
  <c r="W49" i="2"/>
  <c r="W40" i="2"/>
  <c r="W43" i="2" s="1"/>
  <c r="V34" i="1"/>
  <c r="AC38" i="2"/>
  <c r="Z37" i="2"/>
  <c r="T66" i="1"/>
  <c r="U66" i="1"/>
  <c r="T72" i="1"/>
  <c r="T83" i="1" s="1"/>
  <c r="Y76" i="3"/>
  <c r="X76" i="1" s="1"/>
  <c r="T75" i="1"/>
  <c r="W71" i="3"/>
  <c r="X75" i="3"/>
  <c r="W75" i="1" s="1"/>
  <c r="U76" i="1"/>
  <c r="U87" i="1" s="1"/>
  <c r="Z76" i="3"/>
  <c r="Y76" i="1" s="1"/>
  <c r="T74" i="1"/>
  <c r="Z73" i="3"/>
  <c r="U74" i="1"/>
  <c r="W76" i="3"/>
  <c r="V76" i="1" s="1"/>
  <c r="V87" i="1" s="1"/>
  <c r="Z74" i="3"/>
  <c r="T71" i="1"/>
  <c r="T82" i="1" s="1"/>
  <c r="X72" i="3"/>
  <c r="Z75" i="3"/>
  <c r="Y75" i="1" s="1"/>
  <c r="Y86" i="1" s="1"/>
  <c r="T73" i="1"/>
  <c r="U70" i="1"/>
  <c r="X73" i="3"/>
  <c r="W73" i="1" s="1"/>
  <c r="W84" i="1" s="1"/>
  <c r="X74" i="3"/>
  <c r="W74" i="1" s="1"/>
  <c r="W85" i="1" s="1"/>
  <c r="Y75" i="3"/>
  <c r="X75" i="1" s="1"/>
  <c r="X86" i="1" s="1"/>
  <c r="Y70" i="3"/>
  <c r="X70" i="1" s="1"/>
  <c r="X76" i="3"/>
  <c r="W76" i="1" s="1"/>
  <c r="T76" i="1"/>
  <c r="Y72" i="3"/>
  <c r="X70" i="3"/>
  <c r="W70" i="3"/>
  <c r="W72" i="3"/>
  <c r="V72" i="1" s="1"/>
  <c r="V83" i="1" s="1"/>
  <c r="Z70" i="3"/>
  <c r="Y70" i="1" s="1"/>
  <c r="Y81" i="1" s="1"/>
  <c r="Y73" i="3"/>
  <c r="W75" i="3"/>
  <c r="V75" i="1" s="1"/>
  <c r="V86" i="1" s="1"/>
  <c r="Z72" i="3"/>
  <c r="Y71" i="3"/>
  <c r="X71" i="3"/>
  <c r="W73" i="3"/>
  <c r="V73" i="1" s="1"/>
  <c r="Y74" i="3"/>
  <c r="X74" i="1" s="1"/>
  <c r="U71" i="1"/>
  <c r="W74" i="3"/>
  <c r="V74" i="1" s="1"/>
  <c r="V85" i="1" s="1"/>
  <c r="BX97" i="2" l="1"/>
  <c r="BY97" i="2" s="1"/>
  <c r="BZ97" i="2" s="1"/>
  <c r="CA97" i="2" s="1"/>
  <c r="CB97" i="2" s="1"/>
  <c r="CC97" i="2" s="1"/>
  <c r="CD97" i="2" s="1"/>
  <c r="CE97" i="2" s="1"/>
  <c r="CF97" i="2" s="1"/>
  <c r="CG97" i="2" s="1"/>
  <c r="CH97" i="2" s="1"/>
  <c r="AG98" i="2"/>
  <c r="AF28" i="2"/>
  <c r="AE109" i="2"/>
  <c r="AE120" i="2"/>
  <c r="BA93" i="2"/>
  <c r="AE103" i="2"/>
  <c r="AE114" i="2"/>
  <c r="BX95" i="2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BW96" i="2"/>
  <c r="BK94" i="2"/>
  <c r="AG92" i="2"/>
  <c r="AF22" i="2"/>
  <c r="W40" i="11"/>
  <c r="W43" i="11"/>
  <c r="W21" i="11" s="1"/>
  <c r="W42" i="11"/>
  <c r="W20" i="11" s="1"/>
  <c r="W41" i="11"/>
  <c r="W19" i="11" s="1"/>
  <c r="W17" i="11"/>
  <c r="Z13" i="3"/>
  <c r="Z15" i="3" s="1"/>
  <c r="Z34" i="3" s="1"/>
  <c r="AA7" i="3"/>
  <c r="AK70" i="2"/>
  <c r="AJ48" i="1"/>
  <c r="AJ59" i="1" s="1"/>
  <c r="AI70" i="1"/>
  <c r="AI81" i="1" s="1"/>
  <c r="AL48" i="2"/>
  <c r="AK33" i="1"/>
  <c r="AC53" i="2"/>
  <c r="AB38" i="1"/>
  <c r="X50" i="2"/>
  <c r="W35" i="1"/>
  <c r="D22" i="5"/>
  <c r="I23" i="7"/>
  <c r="V40" i="1"/>
  <c r="Y51" i="2"/>
  <c r="X36" i="1"/>
  <c r="Y10" i="2"/>
  <c r="X10" i="1" s="1"/>
  <c r="X58" i="11" s="1"/>
  <c r="X7" i="1"/>
  <c r="X42" i="2"/>
  <c r="W42" i="1" s="1"/>
  <c r="C24" i="7" s="1"/>
  <c r="AB108" i="2"/>
  <c r="AB119" i="2"/>
  <c r="AI54" i="2"/>
  <c r="AH39" i="1"/>
  <c r="Z52" i="2"/>
  <c r="Y37" i="1"/>
  <c r="W71" i="2"/>
  <c r="W55" i="2"/>
  <c r="V49" i="1"/>
  <c r="W13" i="1"/>
  <c r="X15" i="2"/>
  <c r="V121" i="2"/>
  <c r="V99" i="2"/>
  <c r="D28" i="5" s="1"/>
  <c r="V110" i="2"/>
  <c r="D12" i="5"/>
  <c r="O22" i="7"/>
  <c r="C12" i="5"/>
  <c r="O21" i="7"/>
  <c r="X77" i="3"/>
  <c r="X88" i="3" s="1"/>
  <c r="P27" i="5" s="1"/>
  <c r="X87" i="1"/>
  <c r="T87" i="1"/>
  <c r="U81" i="1"/>
  <c r="T85" i="1"/>
  <c r="W87" i="1"/>
  <c r="U85" i="1"/>
  <c r="Y87" i="1"/>
  <c r="T84" i="1"/>
  <c r="T86" i="1"/>
  <c r="W86" i="1"/>
  <c r="X81" i="1"/>
  <c r="V77" i="3"/>
  <c r="V88" i="3" s="1"/>
  <c r="N27" i="5" s="1"/>
  <c r="X85" i="1"/>
  <c r="V84" i="1"/>
  <c r="U75" i="1"/>
  <c r="U72" i="1"/>
  <c r="V70" i="1"/>
  <c r="W77" i="3"/>
  <c r="W88" i="3" s="1"/>
  <c r="O27" i="5" s="1"/>
  <c r="U77" i="3"/>
  <c r="U88" i="3" s="1"/>
  <c r="M27" i="5" s="1"/>
  <c r="W70" i="1"/>
  <c r="U82" i="1"/>
  <c r="Y77" i="3"/>
  <c r="Y88" i="3" s="1"/>
  <c r="Q27" i="5" s="1"/>
  <c r="U73" i="1"/>
  <c r="T70" i="1"/>
  <c r="AF109" i="2" l="1"/>
  <c r="AF120" i="2"/>
  <c r="CI95" i="2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BB93" i="2"/>
  <c r="BC93" i="2" s="1"/>
  <c r="BD93" i="2" s="1"/>
  <c r="BE93" i="2" s="1"/>
  <c r="BF93" i="2" s="1"/>
  <c r="BG93" i="2" s="1"/>
  <c r="BH93" i="2" s="1"/>
  <c r="BI93" i="2" s="1"/>
  <c r="BJ93" i="2" s="1"/>
  <c r="AH98" i="2"/>
  <c r="AG28" i="2"/>
  <c r="AH92" i="2"/>
  <c r="AG22" i="2"/>
  <c r="BL94" i="2"/>
  <c r="BM94" i="2" s="1"/>
  <c r="BN94" i="2" s="1"/>
  <c r="BO94" i="2" s="1"/>
  <c r="BP94" i="2" s="1"/>
  <c r="BQ94" i="2" s="1"/>
  <c r="BR94" i="2" s="1"/>
  <c r="BS94" i="2" s="1"/>
  <c r="BT94" i="2" s="1"/>
  <c r="BU94" i="2" s="1"/>
  <c r="BV94" i="2" s="1"/>
  <c r="BW94" i="2"/>
  <c r="CI97" i="2"/>
  <c r="CJ97" i="2" s="1"/>
  <c r="CK97" i="2" s="1"/>
  <c r="CL97" i="2" s="1"/>
  <c r="CM97" i="2" s="1"/>
  <c r="CN97" i="2" s="1"/>
  <c r="CO97" i="2" s="1"/>
  <c r="CP97" i="2" s="1"/>
  <c r="CQ97" i="2" s="1"/>
  <c r="CR97" i="2" s="1"/>
  <c r="CS97" i="2" s="1"/>
  <c r="CT97" i="2" s="1"/>
  <c r="AF103" i="2"/>
  <c r="AF114" i="2"/>
  <c r="BX96" i="2"/>
  <c r="BY96" i="2" s="1"/>
  <c r="BZ96" i="2" s="1"/>
  <c r="CA96" i="2" s="1"/>
  <c r="CB96" i="2" s="1"/>
  <c r="CC96" i="2" s="1"/>
  <c r="CD96" i="2" s="1"/>
  <c r="CE96" i="2" s="1"/>
  <c r="CF96" i="2" s="1"/>
  <c r="CG96" i="2" s="1"/>
  <c r="CH96" i="2" s="1"/>
  <c r="AL39" i="3"/>
  <c r="AL54" i="3" s="1"/>
  <c r="AL76" i="3" s="1"/>
  <c r="AL28" i="3" s="1"/>
  <c r="AL109" i="3" s="1"/>
  <c r="V43" i="1"/>
  <c r="V44" i="1" s="1"/>
  <c r="W18" i="11"/>
  <c r="X53" i="11"/>
  <c r="X55" i="11"/>
  <c r="X56" i="11"/>
  <c r="X57" i="11"/>
  <c r="X54" i="11"/>
  <c r="AA10" i="3"/>
  <c r="AA9" i="3"/>
  <c r="Z40" i="3"/>
  <c r="Z43" i="3" s="1"/>
  <c r="AA35" i="3"/>
  <c r="AB36" i="3"/>
  <c r="Z49" i="3"/>
  <c r="AC37" i="3"/>
  <c r="AJ70" i="1"/>
  <c r="AJ81" i="1" s="1"/>
  <c r="AL70" i="2"/>
  <c r="AK48" i="1"/>
  <c r="AK59" i="1" s="1"/>
  <c r="AM48" i="2"/>
  <c r="AN33" i="2"/>
  <c r="AL33" i="1"/>
  <c r="Y11" i="2"/>
  <c r="Z7" i="2" s="1"/>
  <c r="Z9" i="2" s="1"/>
  <c r="Y9" i="1" s="1"/>
  <c r="Y44" i="11" s="1"/>
  <c r="X11" i="1"/>
  <c r="AI76" i="2"/>
  <c r="AH54" i="1"/>
  <c r="AH65" i="1" s="1"/>
  <c r="V55" i="1"/>
  <c r="V60" i="1"/>
  <c r="Z74" i="2"/>
  <c r="Y52" i="1"/>
  <c r="Y63" i="1" s="1"/>
  <c r="Y73" i="2"/>
  <c r="X51" i="1"/>
  <c r="X62" i="1" s="1"/>
  <c r="X72" i="2"/>
  <c r="W50" i="1"/>
  <c r="F24" i="7"/>
  <c r="W12" i="1"/>
  <c r="G24" i="7" s="1"/>
  <c r="W66" i="2"/>
  <c r="E26" i="5" s="1"/>
  <c r="X34" i="2"/>
  <c r="W15" i="1"/>
  <c r="W23" i="2"/>
  <c r="W77" i="2"/>
  <c r="W88" i="2" s="1"/>
  <c r="E27" i="5" s="1"/>
  <c r="V71" i="1"/>
  <c r="V82" i="1" s="1"/>
  <c r="M23" i="7"/>
  <c r="D23" i="5"/>
  <c r="AC75" i="2"/>
  <c r="U84" i="1"/>
  <c r="T77" i="1"/>
  <c r="Q21" i="7" s="1"/>
  <c r="V81" i="1"/>
  <c r="U83" i="1"/>
  <c r="U77" i="1"/>
  <c r="Q22" i="7" s="1"/>
  <c r="T81" i="1"/>
  <c r="W81" i="1"/>
  <c r="U86" i="1"/>
  <c r="BX94" i="2" l="1"/>
  <c r="BY94" i="2" s="1"/>
  <c r="BZ94" i="2" s="1"/>
  <c r="CA94" i="2" s="1"/>
  <c r="CB94" i="2" s="1"/>
  <c r="CC94" i="2" s="1"/>
  <c r="CD94" i="2" s="1"/>
  <c r="CE94" i="2" s="1"/>
  <c r="CF94" i="2" s="1"/>
  <c r="CG94" i="2" s="1"/>
  <c r="CH94" i="2" s="1"/>
  <c r="AF28" i="1"/>
  <c r="AG109" i="2"/>
  <c r="AG120" i="2"/>
  <c r="AI98" i="2"/>
  <c r="AJ98" i="2" s="1"/>
  <c r="AK98" i="2" s="1"/>
  <c r="AL98" i="2" s="1"/>
  <c r="AH28" i="2"/>
  <c r="AM98" i="2"/>
  <c r="AI92" i="2"/>
  <c r="AH22" i="2"/>
  <c r="CI96" i="2"/>
  <c r="CJ96" i="2" s="1"/>
  <c r="CK96" i="2" s="1"/>
  <c r="CL96" i="2" s="1"/>
  <c r="CM96" i="2" s="1"/>
  <c r="CN96" i="2" s="1"/>
  <c r="CO96" i="2" s="1"/>
  <c r="CP96" i="2" s="1"/>
  <c r="CQ96" i="2" s="1"/>
  <c r="CR96" i="2" s="1"/>
  <c r="CS96" i="2" s="1"/>
  <c r="CT96" i="2" s="1"/>
  <c r="AG103" i="2"/>
  <c r="AF22" i="1"/>
  <c r="AG114" i="2"/>
  <c r="BK93" i="2"/>
  <c r="AJ39" i="2"/>
  <c r="V77" i="1"/>
  <c r="Q23" i="7" s="1"/>
  <c r="K23" i="7"/>
  <c r="J23" i="7"/>
  <c r="X38" i="11"/>
  <c r="L25" i="7"/>
  <c r="X22" i="11"/>
  <c r="AA11" i="3"/>
  <c r="AA13" i="3" s="1"/>
  <c r="AA15" i="3" s="1"/>
  <c r="AA34" i="3" s="1"/>
  <c r="AA42" i="3"/>
  <c r="Z55" i="3"/>
  <c r="Z66" i="3" s="1"/>
  <c r="R26" i="5" s="1"/>
  <c r="Z71" i="3"/>
  <c r="Z77" i="3" s="1"/>
  <c r="Y13" i="2"/>
  <c r="X13" i="1" s="1"/>
  <c r="AD38" i="3"/>
  <c r="AK70" i="1"/>
  <c r="AK81" i="1" s="1"/>
  <c r="AN48" i="2"/>
  <c r="AO33" i="2"/>
  <c r="AM33" i="1"/>
  <c r="AM70" i="2"/>
  <c r="AL48" i="1"/>
  <c r="AL59" i="1" s="1"/>
  <c r="E24" i="7"/>
  <c r="W14" i="1"/>
  <c r="H24" i="7" s="1"/>
  <c r="Y7" i="1"/>
  <c r="Z10" i="2"/>
  <c r="Y10" i="1" s="1"/>
  <c r="Y58" i="11" s="1"/>
  <c r="X24" i="2"/>
  <c r="W72" i="1"/>
  <c r="W83" i="1" s="1"/>
  <c r="Z26" i="2"/>
  <c r="Y74" i="1"/>
  <c r="Y85" i="1" s="1"/>
  <c r="AI28" i="2"/>
  <c r="AH76" i="1"/>
  <c r="AH87" i="1" s="1"/>
  <c r="W115" i="2"/>
  <c r="E21" i="5"/>
  <c r="W104" i="2"/>
  <c r="W29" i="2"/>
  <c r="W61" i="1"/>
  <c r="AC27" i="2"/>
  <c r="Z36" i="2"/>
  <c r="Y35" i="2"/>
  <c r="X49" i="2"/>
  <c r="X40" i="2"/>
  <c r="X43" i="2" s="1"/>
  <c r="W34" i="1"/>
  <c r="AA37" i="2"/>
  <c r="AD38" i="2"/>
  <c r="Y25" i="2"/>
  <c r="X73" i="1"/>
  <c r="X84" i="1" s="1"/>
  <c r="N23" i="7"/>
  <c r="V66" i="1"/>
  <c r="T88" i="1"/>
  <c r="U88" i="1"/>
  <c r="W23" i="3"/>
  <c r="Y26" i="3"/>
  <c r="Y24" i="3"/>
  <c r="W22" i="3"/>
  <c r="W103" i="3" s="1"/>
  <c r="X22" i="3"/>
  <c r="X103" i="3" s="1"/>
  <c r="W28" i="3"/>
  <c r="W109" i="3" s="1"/>
  <c r="Z22" i="3"/>
  <c r="Z27" i="3"/>
  <c r="Z108" i="3" s="1"/>
  <c r="W26" i="3"/>
  <c r="W107" i="3" s="1"/>
  <c r="T27" i="1"/>
  <c r="Y22" i="3"/>
  <c r="X22" i="1" s="1"/>
  <c r="X114" i="1" s="1"/>
  <c r="X27" i="3"/>
  <c r="X108" i="3" s="1"/>
  <c r="T28" i="1"/>
  <c r="X23" i="3"/>
  <c r="X24" i="3"/>
  <c r="X105" i="3" s="1"/>
  <c r="U25" i="1"/>
  <c r="U117" i="1" s="1"/>
  <c r="Z25" i="3"/>
  <c r="Z106" i="3" s="1"/>
  <c r="W25" i="3"/>
  <c r="W27" i="3"/>
  <c r="W108" i="3" s="1"/>
  <c r="Z24" i="3"/>
  <c r="Z105" i="3" s="1"/>
  <c r="Y28" i="3"/>
  <c r="Y109" i="3" s="1"/>
  <c r="X25" i="3"/>
  <c r="W25" i="1" s="1"/>
  <c r="W117" i="1" s="1"/>
  <c r="Z26" i="3"/>
  <c r="W24" i="3"/>
  <c r="W105" i="3" s="1"/>
  <c r="Y23" i="3"/>
  <c r="Y27" i="3"/>
  <c r="X27" i="1" s="1"/>
  <c r="X119" i="1" s="1"/>
  <c r="X28" i="3"/>
  <c r="X109" i="3" s="1"/>
  <c r="X26" i="3"/>
  <c r="Y25" i="3"/>
  <c r="Z28" i="3"/>
  <c r="Y28" i="1" s="1"/>
  <c r="Y120" i="1" s="1"/>
  <c r="U28" i="1"/>
  <c r="U120" i="1" s="1"/>
  <c r="V88" i="1" l="1"/>
  <c r="BL93" i="2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AH109" i="2"/>
  <c r="AG28" i="1"/>
  <c r="AH120" i="2"/>
  <c r="AF109" i="1"/>
  <c r="AF120" i="1"/>
  <c r="AF98" i="1"/>
  <c r="AH114" i="2"/>
  <c r="AG22" i="1"/>
  <c r="AH103" i="2"/>
  <c r="CI94" i="2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CT94" i="2" s="1"/>
  <c r="AN98" i="2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F103" i="1"/>
  <c r="AF114" i="1"/>
  <c r="AF92" i="1"/>
  <c r="AJ92" i="2"/>
  <c r="AI22" i="2"/>
  <c r="AM39" i="3"/>
  <c r="AM54" i="3" s="1"/>
  <c r="AM76" i="3" s="1"/>
  <c r="AM28" i="3" s="1"/>
  <c r="AM109" i="3" s="1"/>
  <c r="Y22" i="1"/>
  <c r="Y114" i="1" s="1"/>
  <c r="Y54" i="11"/>
  <c r="Y57" i="11"/>
  <c r="Y53" i="11"/>
  <c r="Y56" i="11"/>
  <c r="Y55" i="11"/>
  <c r="X42" i="11"/>
  <c r="X20" i="11" s="1"/>
  <c r="X43" i="11"/>
  <c r="X21" i="11" s="1"/>
  <c r="X40" i="11"/>
  <c r="X41" i="11"/>
  <c r="X19" i="11" s="1"/>
  <c r="X17" i="11"/>
  <c r="AB7" i="3"/>
  <c r="AB9" i="3" s="1"/>
  <c r="Y15" i="2"/>
  <c r="Y34" i="2" s="1"/>
  <c r="Z23" i="3"/>
  <c r="R21" i="5" s="1"/>
  <c r="Z88" i="3"/>
  <c r="R27" i="5" s="1"/>
  <c r="AC36" i="3"/>
  <c r="AA40" i="3"/>
  <c r="AB35" i="3"/>
  <c r="AD37" i="3"/>
  <c r="T120" i="1"/>
  <c r="T119" i="1"/>
  <c r="X25" i="1"/>
  <c r="X117" i="1" s="1"/>
  <c r="AO48" i="2"/>
  <c r="AP33" i="2"/>
  <c r="AN33" i="1"/>
  <c r="AN70" i="2"/>
  <c r="AM48" i="1"/>
  <c r="AM59" i="1" s="1"/>
  <c r="AL70" i="1"/>
  <c r="AL81" i="1" s="1"/>
  <c r="AA52" i="2"/>
  <c r="Z37" i="1"/>
  <c r="AC108" i="2"/>
  <c r="AC119" i="2"/>
  <c r="Y117" i="2"/>
  <c r="Y106" i="2"/>
  <c r="AD53" i="2"/>
  <c r="AC38" i="1"/>
  <c r="Y50" i="2"/>
  <c r="X35" i="1"/>
  <c r="W121" i="2"/>
  <c r="W99" i="2"/>
  <c r="E28" i="5" s="1"/>
  <c r="W110" i="2"/>
  <c r="Y11" i="1"/>
  <c r="X12" i="1"/>
  <c r="G25" i="7" s="1"/>
  <c r="F25" i="7"/>
  <c r="Z118" i="2"/>
  <c r="Z107" i="2"/>
  <c r="E12" i="5"/>
  <c r="O23" i="7"/>
  <c r="AJ54" i="2"/>
  <c r="AI39" i="1"/>
  <c r="I24" i="7"/>
  <c r="W40" i="1"/>
  <c r="Z51" i="2"/>
  <c r="Y36" i="1"/>
  <c r="AI109" i="2"/>
  <c r="AH28" i="1"/>
  <c r="AI120" i="2"/>
  <c r="X116" i="2"/>
  <c r="X105" i="2"/>
  <c r="F20" i="5"/>
  <c r="X71" i="2"/>
  <c r="X55" i="2"/>
  <c r="W49" i="1"/>
  <c r="Y42" i="2"/>
  <c r="X42" i="1" s="1"/>
  <c r="C25" i="7" s="1"/>
  <c r="X15" i="1"/>
  <c r="E22" i="5"/>
  <c r="I21" i="5"/>
  <c r="Z11" i="2"/>
  <c r="E13" i="5"/>
  <c r="P23" i="7"/>
  <c r="D13" i="5"/>
  <c r="P22" i="7"/>
  <c r="C13" i="5"/>
  <c r="P21" i="7"/>
  <c r="V27" i="1"/>
  <c r="T24" i="1"/>
  <c r="M20" i="5"/>
  <c r="C4" i="5" s="1"/>
  <c r="Y104" i="3"/>
  <c r="Q21" i="5"/>
  <c r="X104" i="3"/>
  <c r="P21" i="5"/>
  <c r="W104" i="3"/>
  <c r="O21" i="5"/>
  <c r="E5" i="5" s="1"/>
  <c r="N21" i="5"/>
  <c r="D5" i="5" s="1"/>
  <c r="Y107" i="3"/>
  <c r="Q20" i="5"/>
  <c r="X107" i="3"/>
  <c r="P20" i="5"/>
  <c r="N20" i="5"/>
  <c r="Y26" i="1"/>
  <c r="R20" i="5"/>
  <c r="T23" i="1"/>
  <c r="M21" i="5"/>
  <c r="V25" i="1"/>
  <c r="O20" i="5"/>
  <c r="U27" i="1"/>
  <c r="U97" i="1" s="1"/>
  <c r="X26" i="1"/>
  <c r="X118" i="1" s="1"/>
  <c r="V23" i="1"/>
  <c r="V26" i="1"/>
  <c r="X106" i="3"/>
  <c r="T25" i="1"/>
  <c r="V29" i="3"/>
  <c r="U23" i="1"/>
  <c r="U115" i="1" s="1"/>
  <c r="U98" i="1"/>
  <c r="U109" i="1"/>
  <c r="W95" i="1"/>
  <c r="W106" i="1"/>
  <c r="Y109" i="1"/>
  <c r="Y98" i="1"/>
  <c r="U95" i="1"/>
  <c r="U106" i="1"/>
  <c r="T98" i="1"/>
  <c r="T109" i="1"/>
  <c r="X108" i="1"/>
  <c r="X97" i="1"/>
  <c r="X92" i="1"/>
  <c r="X103" i="1"/>
  <c r="T108" i="1"/>
  <c r="T97" i="1"/>
  <c r="U26" i="1"/>
  <c r="U118" i="1" s="1"/>
  <c r="W27" i="1"/>
  <c r="W119" i="1" s="1"/>
  <c r="T26" i="1"/>
  <c r="T118" i="1" s="1"/>
  <c r="V24" i="1"/>
  <c r="V116" i="1" s="1"/>
  <c r="Z107" i="3"/>
  <c r="W24" i="1"/>
  <c r="W116" i="1" s="1"/>
  <c r="X28" i="1"/>
  <c r="X120" i="1" s="1"/>
  <c r="Y27" i="1"/>
  <c r="Y119" i="1" s="1"/>
  <c r="Y29" i="3"/>
  <c r="Y108" i="3"/>
  <c r="Y106" i="3"/>
  <c r="W28" i="1"/>
  <c r="W120" i="1" s="1"/>
  <c r="U24" i="1"/>
  <c r="Y103" i="3"/>
  <c r="Z103" i="3"/>
  <c r="V28" i="1"/>
  <c r="V120" i="1" s="1"/>
  <c r="U29" i="3"/>
  <c r="W106" i="3"/>
  <c r="U22" i="1"/>
  <c r="U114" i="1" s="1"/>
  <c r="Y105" i="3"/>
  <c r="Z109" i="3"/>
  <c r="W26" i="1"/>
  <c r="V22" i="1"/>
  <c r="X29" i="3"/>
  <c r="T22" i="1"/>
  <c r="T114" i="1" s="1"/>
  <c r="W29" i="3"/>
  <c r="W22" i="1"/>
  <c r="W114" i="1" s="1"/>
  <c r="Y103" i="1" l="1"/>
  <c r="Y92" i="1"/>
  <c r="AG98" i="1"/>
  <c r="AG109" i="1"/>
  <c r="AG120" i="1"/>
  <c r="AH22" i="1"/>
  <c r="AI114" i="2"/>
  <c r="AI103" i="2"/>
  <c r="AK92" i="2"/>
  <c r="AJ22" i="2"/>
  <c r="AY98" i="2"/>
  <c r="AG103" i="1"/>
  <c r="AG92" i="1"/>
  <c r="AG114" i="1"/>
  <c r="BW93" i="2"/>
  <c r="AK39" i="2"/>
  <c r="Z29" i="3"/>
  <c r="Z99" i="3" s="1"/>
  <c r="L26" i="7"/>
  <c r="L27" i="7" s="1"/>
  <c r="L4" i="7" s="1"/>
  <c r="D3" i="9" s="1"/>
  <c r="F8" i="8" s="1"/>
  <c r="Y22" i="11"/>
  <c r="W43" i="1"/>
  <c r="J24" i="7" s="1"/>
  <c r="Y38" i="11"/>
  <c r="Y17" i="11" s="1"/>
  <c r="X18" i="11"/>
  <c r="AB10" i="3"/>
  <c r="AB11" i="3" s="1"/>
  <c r="AC7" i="3" s="1"/>
  <c r="Z104" i="3"/>
  <c r="X106" i="1"/>
  <c r="V114" i="1"/>
  <c r="D34" i="9"/>
  <c r="AB42" i="3"/>
  <c r="AA43" i="3"/>
  <c r="D32" i="9"/>
  <c r="D33" i="9"/>
  <c r="X95" i="1"/>
  <c r="U116" i="1"/>
  <c r="AE38" i="3"/>
  <c r="W118" i="1"/>
  <c r="D31" i="9"/>
  <c r="AO70" i="2"/>
  <c r="AN48" i="1"/>
  <c r="AN59" i="1" s="1"/>
  <c r="AM70" i="1"/>
  <c r="AM81" i="1" s="1"/>
  <c r="AP48" i="2"/>
  <c r="AQ33" i="2"/>
  <c r="AO33" i="1"/>
  <c r="AH109" i="1"/>
  <c r="AH98" i="1"/>
  <c r="AH120" i="1"/>
  <c r="AJ76" i="2"/>
  <c r="AI54" i="1"/>
  <c r="AI65" i="1" s="1"/>
  <c r="F4" i="5"/>
  <c r="E25" i="7"/>
  <c r="X14" i="1"/>
  <c r="H25" i="7" s="1"/>
  <c r="W60" i="1"/>
  <c r="W55" i="1"/>
  <c r="M24" i="7"/>
  <c r="Y72" i="2"/>
  <c r="X50" i="1"/>
  <c r="X61" i="1" s="1"/>
  <c r="AA7" i="2"/>
  <c r="AA9" i="2" s="1"/>
  <c r="Z9" i="1" s="1"/>
  <c r="Z44" i="11" s="1"/>
  <c r="Z13" i="2"/>
  <c r="AA36" i="2"/>
  <c r="Z35" i="2"/>
  <c r="Y49" i="2"/>
  <c r="Y40" i="2"/>
  <c r="X34" i="1"/>
  <c r="AB37" i="2"/>
  <c r="AE38" i="2"/>
  <c r="X66" i="2"/>
  <c r="F26" i="5" s="1"/>
  <c r="AD75" i="2"/>
  <c r="E23" i="5"/>
  <c r="I22" i="5"/>
  <c r="I23" i="5" s="1"/>
  <c r="X23" i="2"/>
  <c r="X77" i="2"/>
  <c r="W71" i="1"/>
  <c r="W82" i="1" s="1"/>
  <c r="Z73" i="2"/>
  <c r="Y51" i="1"/>
  <c r="Y62" i="1" s="1"/>
  <c r="AA74" i="2"/>
  <c r="V106" i="1"/>
  <c r="V117" i="1"/>
  <c r="Y107" i="1"/>
  <c r="Y118" i="1"/>
  <c r="V96" i="1"/>
  <c r="V118" i="1"/>
  <c r="U108" i="1"/>
  <c r="U119" i="1"/>
  <c r="T93" i="1"/>
  <c r="T115" i="1"/>
  <c r="T105" i="1"/>
  <c r="T116" i="1"/>
  <c r="T106" i="1"/>
  <c r="T117" i="1"/>
  <c r="V93" i="1"/>
  <c r="V115" i="1"/>
  <c r="V97" i="1"/>
  <c r="V119" i="1"/>
  <c r="V108" i="1"/>
  <c r="S21" i="5"/>
  <c r="S20" i="5"/>
  <c r="C5" i="5"/>
  <c r="D4" i="5"/>
  <c r="D6" i="5" s="1"/>
  <c r="T94" i="1"/>
  <c r="V107" i="1"/>
  <c r="V95" i="1"/>
  <c r="O22" i="5"/>
  <c r="O23" i="5" s="1"/>
  <c r="E4" i="5"/>
  <c r="R22" i="5"/>
  <c r="Y96" i="1"/>
  <c r="T104" i="1"/>
  <c r="P22" i="5"/>
  <c r="M22" i="5"/>
  <c r="M23" i="5" s="1"/>
  <c r="Q22" i="5"/>
  <c r="N22" i="5"/>
  <c r="N23" i="5" s="1"/>
  <c r="V104" i="1"/>
  <c r="T95" i="1"/>
  <c r="X107" i="1"/>
  <c r="X96" i="1"/>
  <c r="Y110" i="3"/>
  <c r="Y99" i="3"/>
  <c r="Q28" i="5" s="1"/>
  <c r="V110" i="3"/>
  <c r="V99" i="3"/>
  <c r="N28" i="5" s="1"/>
  <c r="W110" i="3"/>
  <c r="W99" i="3"/>
  <c r="O28" i="5" s="1"/>
  <c r="X110" i="3"/>
  <c r="X99" i="3"/>
  <c r="P28" i="5" s="1"/>
  <c r="R28" i="5"/>
  <c r="U110" i="3"/>
  <c r="U99" i="3"/>
  <c r="M28" i="5" s="1"/>
  <c r="U104" i="1"/>
  <c r="U93" i="1"/>
  <c r="U92" i="1"/>
  <c r="U103" i="1"/>
  <c r="U29" i="1"/>
  <c r="V109" i="1"/>
  <c r="V98" i="1"/>
  <c r="W109" i="1"/>
  <c r="W98" i="1"/>
  <c r="Y108" i="1"/>
  <c r="Y97" i="1"/>
  <c r="V94" i="1"/>
  <c r="V105" i="1"/>
  <c r="V92" i="1"/>
  <c r="V29" i="1"/>
  <c r="V103" i="1"/>
  <c r="X109" i="1"/>
  <c r="X98" i="1"/>
  <c r="T103" i="1"/>
  <c r="T29" i="1"/>
  <c r="T92" i="1"/>
  <c r="U105" i="1"/>
  <c r="U94" i="1"/>
  <c r="W105" i="1"/>
  <c r="W94" i="1"/>
  <c r="T96" i="1"/>
  <c r="T107" i="1"/>
  <c r="W97" i="1"/>
  <c r="W108" i="1"/>
  <c r="W92" i="1"/>
  <c r="W103" i="1"/>
  <c r="W96" i="1"/>
  <c r="W107" i="1"/>
  <c r="U107" i="1"/>
  <c r="U96" i="1"/>
  <c r="W44" i="1" l="1"/>
  <c r="AH114" i="1"/>
  <c r="AH103" i="1"/>
  <c r="AH92" i="1"/>
  <c r="AL92" i="2"/>
  <c r="AK22" i="2"/>
  <c r="AJ103" i="2"/>
  <c r="AI22" i="1"/>
  <c r="AJ114" i="2"/>
  <c r="BX93" i="2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AZ98" i="2"/>
  <c r="BA98" i="2" s="1"/>
  <c r="BB98" i="2" s="1"/>
  <c r="BC98" i="2" s="1"/>
  <c r="BD98" i="2" s="1"/>
  <c r="BE98" i="2" s="1"/>
  <c r="BF98" i="2" s="1"/>
  <c r="BG98" i="2" s="1"/>
  <c r="BH98" i="2" s="1"/>
  <c r="BI98" i="2" s="1"/>
  <c r="BJ98" i="2" s="1"/>
  <c r="BK98" i="2"/>
  <c r="Y43" i="2"/>
  <c r="Z110" i="3"/>
  <c r="Y40" i="11"/>
  <c r="Y41" i="11"/>
  <c r="Y19" i="11" s="1"/>
  <c r="Y42" i="11"/>
  <c r="Y20" i="11" s="1"/>
  <c r="Y43" i="11"/>
  <c r="Y21" i="11" s="1"/>
  <c r="K24" i="7"/>
  <c r="AB13" i="3"/>
  <c r="AB15" i="3" s="1"/>
  <c r="AB34" i="3" s="1"/>
  <c r="AC10" i="3"/>
  <c r="AC9" i="3"/>
  <c r="AQ48" i="2"/>
  <c r="AR33" i="2"/>
  <c r="AP33" i="1"/>
  <c r="AP70" i="2"/>
  <c r="AO48" i="1"/>
  <c r="AO59" i="1" s="1"/>
  <c r="AN70" i="1"/>
  <c r="AN81" i="1" s="1"/>
  <c r="AA10" i="2"/>
  <c r="Z10" i="1" s="1"/>
  <c r="Z58" i="11" s="1"/>
  <c r="Z7" i="1"/>
  <c r="N24" i="7"/>
  <c r="W66" i="1"/>
  <c r="Z25" i="2"/>
  <c r="Y73" i="1"/>
  <c r="Y84" i="1" s="1"/>
  <c r="Z50" i="2"/>
  <c r="Y35" i="1"/>
  <c r="AA26" i="2"/>
  <c r="X115" i="2"/>
  <c r="X29" i="2"/>
  <c r="F21" i="5"/>
  <c r="X104" i="2"/>
  <c r="W23" i="1"/>
  <c r="Y71" i="2"/>
  <c r="Y55" i="2"/>
  <c r="X49" i="1"/>
  <c r="AJ28" i="2"/>
  <c r="AI76" i="1"/>
  <c r="AI87" i="1" s="1"/>
  <c r="AE53" i="2"/>
  <c r="AD38" i="1"/>
  <c r="AB52" i="2"/>
  <c r="AA37" i="1"/>
  <c r="I25" i="7"/>
  <c r="X40" i="1"/>
  <c r="AA51" i="2"/>
  <c r="Z36" i="1"/>
  <c r="Y24" i="2"/>
  <c r="X72" i="1"/>
  <c r="X83" i="1" s="1"/>
  <c r="X88" i="2"/>
  <c r="F27" i="5" s="1"/>
  <c r="W77" i="1"/>
  <c r="AD27" i="2"/>
  <c r="AK54" i="2"/>
  <c r="AJ39" i="1"/>
  <c r="Z42" i="2"/>
  <c r="Y42" i="1" s="1"/>
  <c r="C26" i="7" s="1"/>
  <c r="C27" i="7" s="1"/>
  <c r="C4" i="7" s="1"/>
  <c r="Y13" i="1"/>
  <c r="Z15" i="2"/>
  <c r="V121" i="1"/>
  <c r="U23" i="7" s="1"/>
  <c r="S23" i="7"/>
  <c r="T121" i="1"/>
  <c r="U21" i="7" s="1"/>
  <c r="S21" i="7"/>
  <c r="U121" i="1"/>
  <c r="U22" i="7" s="1"/>
  <c r="S22" i="7"/>
  <c r="D8" i="5"/>
  <c r="J4" i="6"/>
  <c r="S22" i="5"/>
  <c r="S23" i="5" s="1"/>
  <c r="C6" i="5"/>
  <c r="I5" i="5"/>
  <c r="I4" i="5"/>
  <c r="E6" i="5"/>
  <c r="V110" i="1"/>
  <c r="T23" i="7" s="1"/>
  <c r="V99" i="1"/>
  <c r="T110" i="1"/>
  <c r="T21" i="7" s="1"/>
  <c r="T99" i="1"/>
  <c r="U110" i="1"/>
  <c r="T22" i="7" s="1"/>
  <c r="U99" i="1"/>
  <c r="AM92" i="2" l="1"/>
  <c r="AL22" i="2"/>
  <c r="AI114" i="1"/>
  <c r="AI103" i="1"/>
  <c r="AI92" i="1"/>
  <c r="BL98" i="2"/>
  <c r="BM98" i="2" s="1"/>
  <c r="BN98" i="2" s="1"/>
  <c r="BO98" i="2" s="1"/>
  <c r="BP98" i="2" s="1"/>
  <c r="BQ98" i="2" s="1"/>
  <c r="BR98" i="2" s="1"/>
  <c r="BS98" i="2" s="1"/>
  <c r="BT98" i="2" s="1"/>
  <c r="BU98" i="2" s="1"/>
  <c r="BV98" i="2" s="1"/>
  <c r="BW98" i="2"/>
  <c r="CI93" i="2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AK114" i="2"/>
  <c r="AJ22" i="1"/>
  <c r="AK103" i="2"/>
  <c r="AD36" i="3"/>
  <c r="AN39" i="3"/>
  <c r="Y18" i="11"/>
  <c r="X43" i="1"/>
  <c r="X44" i="1" s="1"/>
  <c r="Z56" i="11"/>
  <c r="Z55" i="11"/>
  <c r="Z57" i="11"/>
  <c r="Z54" i="11"/>
  <c r="Z53" i="11"/>
  <c r="AN54" i="3"/>
  <c r="AN76" i="3" s="1"/>
  <c r="AN28" i="3" s="1"/>
  <c r="AN109" i="3" s="1"/>
  <c r="AC35" i="3"/>
  <c r="AB40" i="3"/>
  <c r="AC42" i="3" s="1"/>
  <c r="AE37" i="3"/>
  <c r="AC11" i="3"/>
  <c r="AC13" i="3" s="1"/>
  <c r="AC15" i="3" s="1"/>
  <c r="AC34" i="3" s="1"/>
  <c r="AA11" i="2"/>
  <c r="AA13" i="2" s="1"/>
  <c r="AO70" i="1"/>
  <c r="AO81" i="1" s="1"/>
  <c r="AR48" i="2"/>
  <c r="AS33" i="2"/>
  <c r="AQ33" i="1"/>
  <c r="AQ70" i="2"/>
  <c r="AP48" i="1"/>
  <c r="AP59" i="1" s="1"/>
  <c r="Z11" i="1"/>
  <c r="F26" i="7"/>
  <c r="Y12" i="1"/>
  <c r="G26" i="7" s="1"/>
  <c r="AK76" i="2"/>
  <c r="AJ54" i="1"/>
  <c r="AJ65" i="1" s="1"/>
  <c r="AA73" i="2"/>
  <c r="X55" i="1"/>
  <c r="X60" i="1"/>
  <c r="Y15" i="1"/>
  <c r="Z34" i="2"/>
  <c r="AL39" i="2" s="1"/>
  <c r="W88" i="1"/>
  <c r="Q24" i="7"/>
  <c r="AE75" i="2"/>
  <c r="W115" i="1"/>
  <c r="W93" i="1"/>
  <c r="W29" i="1"/>
  <c r="W104" i="1"/>
  <c r="Z72" i="2"/>
  <c r="Y50" i="1"/>
  <c r="Y61" i="1" s="1"/>
  <c r="M25" i="7"/>
  <c r="AB74" i="2"/>
  <c r="AJ109" i="2"/>
  <c r="AI28" i="1"/>
  <c r="AJ120" i="2"/>
  <c r="Y66" i="2"/>
  <c r="G26" i="5" s="1"/>
  <c r="F22" i="5"/>
  <c r="F5" i="5"/>
  <c r="F6" i="5" s="1"/>
  <c r="AA107" i="2"/>
  <c r="AA118" i="2"/>
  <c r="Z117" i="2"/>
  <c r="Z106" i="2"/>
  <c r="Y25" i="1"/>
  <c r="D30" i="9" s="1"/>
  <c r="AD108" i="2"/>
  <c r="AD119" i="2"/>
  <c r="Y116" i="2"/>
  <c r="Y105" i="2"/>
  <c r="G20" i="5"/>
  <c r="G4" i="5" s="1"/>
  <c r="X24" i="1"/>
  <c r="Y23" i="2"/>
  <c r="Y77" i="2"/>
  <c r="X71" i="1"/>
  <c r="X82" i="1" s="1"/>
  <c r="X121" i="2"/>
  <c r="X99" i="2"/>
  <c r="F28" i="5" s="1"/>
  <c r="X110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BX98" i="2" l="1"/>
  <c r="BY98" i="2" s="1"/>
  <c r="BZ98" i="2" s="1"/>
  <c r="CA98" i="2" s="1"/>
  <c r="CB98" i="2" s="1"/>
  <c r="CC98" i="2" s="1"/>
  <c r="CD98" i="2" s="1"/>
  <c r="CE98" i="2" s="1"/>
  <c r="CF98" i="2" s="1"/>
  <c r="CG98" i="2" s="1"/>
  <c r="CH98" i="2" s="1"/>
  <c r="AJ103" i="1"/>
  <c r="AJ92" i="1"/>
  <c r="AJ114" i="1"/>
  <c r="AL103" i="2"/>
  <c r="AL114" i="2"/>
  <c r="AK22" i="1"/>
  <c r="AN92" i="2"/>
  <c r="AM22" i="2"/>
  <c r="J25" i="7"/>
  <c r="AO39" i="3"/>
  <c r="K25" i="7"/>
  <c r="Z38" i="11"/>
  <c r="L30" i="7"/>
  <c r="Z22" i="11"/>
  <c r="AD7" i="3"/>
  <c r="AD10" i="3" s="1"/>
  <c r="AB43" i="3"/>
  <c r="AB7" i="2"/>
  <c r="AB9" i="2" s="1"/>
  <c r="AA9" i="1" s="1"/>
  <c r="AA44" i="11" s="1"/>
  <c r="AA15" i="2"/>
  <c r="AA34" i="2" s="1"/>
  <c r="Z13" i="1"/>
  <c r="F30" i="7" s="1"/>
  <c r="AC40" i="3"/>
  <c r="AC43" i="3" s="1"/>
  <c r="AE36" i="3"/>
  <c r="AD35" i="3"/>
  <c r="AO54" i="3"/>
  <c r="AO76" i="3" s="1"/>
  <c r="AO28" i="3" s="1"/>
  <c r="AO109" i="3" s="1"/>
  <c r="AF37" i="3"/>
  <c r="AF38" i="3"/>
  <c r="AS48" i="2"/>
  <c r="AT33" i="2"/>
  <c r="AR33" i="1"/>
  <c r="AP70" i="1"/>
  <c r="AP81" i="1" s="1"/>
  <c r="AR70" i="2"/>
  <c r="AQ48" i="1"/>
  <c r="AQ59" i="1" s="1"/>
  <c r="X116" i="1"/>
  <c r="X94" i="1"/>
  <c r="X105" i="1"/>
  <c r="AI109" i="1"/>
  <c r="AI98" i="1"/>
  <c r="AI120" i="1"/>
  <c r="AA35" i="2"/>
  <c r="Z40" i="2"/>
  <c r="Z43" i="2" s="1"/>
  <c r="Z49" i="2"/>
  <c r="AB36" i="2"/>
  <c r="Y34" i="1"/>
  <c r="AF38" i="2"/>
  <c r="AC37" i="2"/>
  <c r="Y117" i="1"/>
  <c r="Y106" i="1"/>
  <c r="Y95" i="1"/>
  <c r="W110" i="1"/>
  <c r="T24" i="7" s="1"/>
  <c r="S24" i="7"/>
  <c r="W121" i="1"/>
  <c r="U24" i="7" s="1"/>
  <c r="W99" i="1"/>
  <c r="AE27" i="2"/>
  <c r="E26" i="7"/>
  <c r="Y14" i="1"/>
  <c r="H26" i="7" s="1"/>
  <c r="N25" i="7"/>
  <c r="X66" i="1"/>
  <c r="AK28" i="2"/>
  <c r="AJ76" i="1"/>
  <c r="AJ87" i="1" s="1"/>
  <c r="Y88" i="2"/>
  <c r="G27" i="5" s="1"/>
  <c r="X77" i="1"/>
  <c r="Y115" i="2"/>
  <c r="Y104" i="2"/>
  <c r="Y29" i="2"/>
  <c r="G21" i="5"/>
  <c r="X23" i="1"/>
  <c r="AB26" i="2"/>
  <c r="Z24" i="2"/>
  <c r="Y72" i="1"/>
  <c r="Y83" i="1" s="1"/>
  <c r="F13" i="5"/>
  <c r="P24" i="7"/>
  <c r="AA25" i="2"/>
  <c r="F27" i="7"/>
  <c r="F4" i="7" s="1"/>
  <c r="G27" i="7"/>
  <c r="G4" i="7" s="1"/>
  <c r="D4" i="9" s="1"/>
  <c r="F9" i="8" s="1"/>
  <c r="L4" i="6"/>
  <c r="L5" i="6" s="1"/>
  <c r="AM114" i="2" l="1"/>
  <c r="AM103" i="2"/>
  <c r="AL22" i="1"/>
  <c r="CI98" i="2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CT98" i="2" s="1"/>
  <c r="AK103" i="1"/>
  <c r="AK92" i="1"/>
  <c r="AK114" i="1"/>
  <c r="AO92" i="2"/>
  <c r="AN22" i="2"/>
  <c r="AM39" i="2"/>
  <c r="E27" i="7"/>
  <c r="E4" i="7" s="1"/>
  <c r="Z43" i="11"/>
  <c r="Z21" i="11" s="1"/>
  <c r="Z17" i="11"/>
  <c r="Z41" i="11"/>
  <c r="Z19" i="11" s="1"/>
  <c r="Z42" i="11"/>
  <c r="Z20" i="11" s="1"/>
  <c r="Z40" i="11"/>
  <c r="Z18" i="11" s="1"/>
  <c r="AA7" i="1"/>
  <c r="AD9" i="3"/>
  <c r="AD11" i="3" s="1"/>
  <c r="AE7" i="3" s="1"/>
  <c r="Z15" i="1"/>
  <c r="AB10" i="2"/>
  <c r="AA10" i="1" s="1"/>
  <c r="AA58" i="11" s="1"/>
  <c r="Z12" i="1"/>
  <c r="G30" i="7" s="1"/>
  <c r="AD42" i="3"/>
  <c r="AG38" i="3"/>
  <c r="AS70" i="2"/>
  <c r="AR48" i="1"/>
  <c r="AR59" i="1" s="1"/>
  <c r="AQ70" i="1"/>
  <c r="AQ81" i="1" s="1"/>
  <c r="AT48" i="2"/>
  <c r="AU33" i="2"/>
  <c r="AS33" i="1"/>
  <c r="AF53" i="2"/>
  <c r="AE38" i="1"/>
  <c r="AA42" i="2"/>
  <c r="Z42" i="1" s="1"/>
  <c r="C30" i="7" s="1"/>
  <c r="X115" i="1"/>
  <c r="X93" i="1"/>
  <c r="X29" i="1"/>
  <c r="X104" i="1"/>
  <c r="AE108" i="2"/>
  <c r="AE119" i="2"/>
  <c r="AC52" i="2"/>
  <c r="AB37" i="1"/>
  <c r="AG38" i="2"/>
  <c r="Y40" i="1"/>
  <c r="I26" i="7"/>
  <c r="Z35" i="1"/>
  <c r="AA50" i="2"/>
  <c r="AA106" i="2"/>
  <c r="AA117" i="2"/>
  <c r="AB107" i="2"/>
  <c r="AB118" i="2"/>
  <c r="G22" i="5"/>
  <c r="G5" i="5"/>
  <c r="G6" i="5" s="1"/>
  <c r="F14" i="5"/>
  <c r="R24" i="7"/>
  <c r="AL54" i="2"/>
  <c r="AK39" i="1"/>
  <c r="AA36" i="1"/>
  <c r="AB51" i="2"/>
  <c r="Z116" i="2"/>
  <c r="H20" i="5"/>
  <c r="H4" i="5" s="1"/>
  <c r="Z105" i="2"/>
  <c r="Y24" i="1"/>
  <c r="D29" i="9" s="1"/>
  <c r="O25" i="7"/>
  <c r="G12" i="5"/>
  <c r="AB35" i="2"/>
  <c r="AA40" i="2"/>
  <c r="AB42" i="2" s="1"/>
  <c r="AA42" i="1" s="1"/>
  <c r="C31" i="7" s="1"/>
  <c r="AC36" i="2"/>
  <c r="AA49" i="2"/>
  <c r="Z34" i="1"/>
  <c r="Y121" i="2"/>
  <c r="Y99" i="2"/>
  <c r="G28" i="5" s="1"/>
  <c r="Y110" i="2"/>
  <c r="Q25" i="7"/>
  <c r="X88" i="1"/>
  <c r="AK109" i="2"/>
  <c r="AJ28" i="1"/>
  <c r="AK120" i="2"/>
  <c r="AD37" i="2"/>
  <c r="Z55" i="2"/>
  <c r="Z66" i="2" s="1"/>
  <c r="H26" i="5" s="1"/>
  <c r="Z71" i="2"/>
  <c r="Y49" i="1"/>
  <c r="AL103" i="1" l="1"/>
  <c r="AL92" i="1"/>
  <c r="AL114" i="1"/>
  <c r="AM22" i="1"/>
  <c r="AN114" i="2"/>
  <c r="AN103" i="2"/>
  <c r="AP92" i="2"/>
  <c r="AO22" i="2"/>
  <c r="Z26" i="11"/>
  <c r="Z24" i="11"/>
  <c r="H27" i="7"/>
  <c r="H4" i="7" s="1"/>
  <c r="D5" i="9" s="1"/>
  <c r="F10" i="8" s="1"/>
  <c r="AA57" i="11"/>
  <c r="AA56" i="11"/>
  <c r="AA55" i="11"/>
  <c r="AA53" i="11"/>
  <c r="AA54" i="11"/>
  <c r="Y43" i="1"/>
  <c r="Y44" i="1" s="1"/>
  <c r="Z14" i="1"/>
  <c r="H30" i="7" s="1"/>
  <c r="AA38" i="11"/>
  <c r="I27" i="7"/>
  <c r="I4" i="7" s="1"/>
  <c r="D6" i="9" s="1"/>
  <c r="F12" i="8" s="1"/>
  <c r="AB11" i="2"/>
  <c r="AC7" i="2" s="1"/>
  <c r="AC9" i="2" s="1"/>
  <c r="AB9" i="1" s="1"/>
  <c r="AB44" i="11" s="1"/>
  <c r="AA11" i="1"/>
  <c r="E30" i="7"/>
  <c r="AD13" i="3"/>
  <c r="AD15" i="3" s="1"/>
  <c r="AD34" i="3" s="1"/>
  <c r="AE10" i="3"/>
  <c r="AE9" i="3"/>
  <c r="AG53" i="3"/>
  <c r="AG75" i="3" s="1"/>
  <c r="AG27" i="3" s="1"/>
  <c r="AG108" i="3" s="1"/>
  <c r="AT70" i="2"/>
  <c r="AS48" i="1"/>
  <c r="AS59" i="1" s="1"/>
  <c r="AU48" i="2"/>
  <c r="AV33" i="2"/>
  <c r="AT33" i="1"/>
  <c r="AR70" i="1"/>
  <c r="AR81" i="1" s="1"/>
  <c r="AA43" i="2"/>
  <c r="AG53" i="2"/>
  <c r="AF38" i="1"/>
  <c r="Y60" i="1"/>
  <c r="Y55" i="1"/>
  <c r="AD52" i="2"/>
  <c r="AC37" i="1"/>
  <c r="AJ120" i="1"/>
  <c r="AJ98" i="1"/>
  <c r="AJ109" i="1"/>
  <c r="AB13" i="2"/>
  <c r="AL76" i="2"/>
  <c r="AK54" i="1"/>
  <c r="AK65" i="1" s="1"/>
  <c r="X110" i="1"/>
  <c r="T25" i="7" s="1"/>
  <c r="X121" i="1"/>
  <c r="U25" i="7" s="1"/>
  <c r="X99" i="1"/>
  <c r="S25" i="7"/>
  <c r="AB36" i="1"/>
  <c r="AC51" i="2"/>
  <c r="Z23" i="2"/>
  <c r="Z77" i="2"/>
  <c r="Y71" i="1"/>
  <c r="Y82" i="1" s="1"/>
  <c r="I30" i="7"/>
  <c r="Z40" i="1"/>
  <c r="Z43" i="1" s="1"/>
  <c r="AA35" i="1"/>
  <c r="AB50" i="2"/>
  <c r="Y105" i="1"/>
  <c r="Y116" i="1"/>
  <c r="Y94" i="1"/>
  <c r="AB73" i="2"/>
  <c r="G13" i="5"/>
  <c r="P25" i="7"/>
  <c r="AA55" i="2"/>
  <c r="AA66" i="2" s="1"/>
  <c r="AA71" i="2"/>
  <c r="AM54" i="2"/>
  <c r="AL39" i="1"/>
  <c r="AA72" i="2"/>
  <c r="M26" i="7"/>
  <c r="M27" i="7" s="1"/>
  <c r="M4" i="7" s="1"/>
  <c r="X4" i="7" s="1"/>
  <c r="AC74" i="2"/>
  <c r="AF75" i="2"/>
  <c r="AO114" i="2" l="1"/>
  <c r="AN22" i="1"/>
  <c r="AO103" i="2"/>
  <c r="AQ92" i="2"/>
  <c r="AP22" i="2"/>
  <c r="AM103" i="1"/>
  <c r="AM92" i="1"/>
  <c r="AM114" i="1"/>
  <c r="AA41" i="11"/>
  <c r="AA40" i="11"/>
  <c r="AA18" i="11" s="1"/>
  <c r="AF36" i="3"/>
  <c r="AP39" i="3"/>
  <c r="AP54" i="3" s="1"/>
  <c r="AP76" i="3" s="1"/>
  <c r="AP28" i="3" s="1"/>
  <c r="AP109" i="3" s="1"/>
  <c r="J26" i="7"/>
  <c r="AA17" i="11"/>
  <c r="K26" i="7"/>
  <c r="L31" i="7"/>
  <c r="AA22" i="11"/>
  <c r="AA42" i="11"/>
  <c r="AA20" i="11" s="1"/>
  <c r="AA19" i="11"/>
  <c r="AA43" i="11"/>
  <c r="AA21" i="11" s="1"/>
  <c r="AE11" i="3"/>
  <c r="AE13" i="3" s="1"/>
  <c r="AE15" i="3" s="1"/>
  <c r="AE34" i="3" s="1"/>
  <c r="AQ39" i="3" s="1"/>
  <c r="AB15" i="2"/>
  <c r="AA15" i="1" s="1"/>
  <c r="AB38" i="11" s="1"/>
  <c r="AB42" i="11" s="1"/>
  <c r="AA13" i="1"/>
  <c r="AG37" i="3"/>
  <c r="AG52" i="3" s="1"/>
  <c r="AG74" i="3" s="1"/>
  <c r="AG26" i="3" s="1"/>
  <c r="AG107" i="3" s="1"/>
  <c r="AE35" i="3"/>
  <c r="AD40" i="3"/>
  <c r="AD43" i="3" s="1"/>
  <c r="D7" i="9"/>
  <c r="F13" i="8" s="1"/>
  <c r="F14" i="8" s="1"/>
  <c r="AV48" i="2"/>
  <c r="AW33" i="2"/>
  <c r="AU33" i="1"/>
  <c r="AU70" i="2"/>
  <c r="AT48" i="1"/>
  <c r="AT59" i="1" s="1"/>
  <c r="AS70" i="1"/>
  <c r="AS81" i="1" s="1"/>
  <c r="Y66" i="1"/>
  <c r="N26" i="7"/>
  <c r="N27" i="7" s="1"/>
  <c r="AF27" i="2"/>
  <c r="AA23" i="2"/>
  <c r="AA77" i="2"/>
  <c r="M30" i="7"/>
  <c r="Z104" i="2"/>
  <c r="Z29" i="2"/>
  <c r="Z115" i="2"/>
  <c r="H21" i="5"/>
  <c r="Y23" i="1"/>
  <c r="D28" i="9" s="1"/>
  <c r="D35" i="9" s="1"/>
  <c r="AL54" i="1"/>
  <c r="AL65" i="1" s="1"/>
  <c r="AM76" i="2"/>
  <c r="Z88" i="2"/>
  <c r="H27" i="5" s="1"/>
  <c r="Y77" i="1"/>
  <c r="AB7" i="1"/>
  <c r="AC10" i="2"/>
  <c r="AB10" i="1" s="1"/>
  <c r="AB58" i="11" s="1"/>
  <c r="AA24" i="2"/>
  <c r="AB25" i="2"/>
  <c r="AC73" i="2"/>
  <c r="R25" i="7"/>
  <c r="G14" i="5"/>
  <c r="AD74" i="2"/>
  <c r="Z44" i="1"/>
  <c r="K30" i="7" s="1"/>
  <c r="J30" i="7"/>
  <c r="AC26" i="2"/>
  <c r="AB72" i="2"/>
  <c r="AL28" i="2"/>
  <c r="AK76" i="1"/>
  <c r="AK87" i="1" s="1"/>
  <c r="AG75" i="2"/>
  <c r="AF53" i="1"/>
  <c r="AF64" i="1" s="1"/>
  <c r="AR92" i="2" l="1"/>
  <c r="AQ22" i="2"/>
  <c r="AN103" i="1"/>
  <c r="AN114" i="1"/>
  <c r="AN92" i="1"/>
  <c r="AP103" i="2"/>
  <c r="AO22" i="1"/>
  <c r="AP114" i="2"/>
  <c r="AB34" i="2"/>
  <c r="AN39" i="2" s="1"/>
  <c r="AB40" i="11"/>
  <c r="AA26" i="11"/>
  <c r="AA24" i="11"/>
  <c r="J27" i="7"/>
  <c r="J4" i="7" s="1"/>
  <c r="K27" i="7"/>
  <c r="K4" i="7" s="1"/>
  <c r="AB43" i="11"/>
  <c r="AB54" i="11"/>
  <c r="AB55" i="11"/>
  <c r="AB53" i="11"/>
  <c r="AB17" i="11" s="1"/>
  <c r="AB57" i="11"/>
  <c r="AB56" i="11"/>
  <c r="AB20" i="11" s="1"/>
  <c r="AB41" i="11"/>
  <c r="AF7" i="3"/>
  <c r="AF9" i="3" s="1"/>
  <c r="F31" i="7"/>
  <c r="AA12" i="1"/>
  <c r="G31" i="7" s="1"/>
  <c r="AE42" i="3"/>
  <c r="AE40" i="3"/>
  <c r="AF35" i="3"/>
  <c r="AG36" i="3"/>
  <c r="AG51" i="3" s="1"/>
  <c r="AG73" i="3" s="1"/>
  <c r="AG25" i="3" s="1"/>
  <c r="AG106" i="3" s="1"/>
  <c r="AH37" i="3"/>
  <c r="AH52" i="3" s="1"/>
  <c r="AH74" i="3" s="1"/>
  <c r="AH26" i="3" s="1"/>
  <c r="AH107" i="3" s="1"/>
  <c r="AQ54" i="3"/>
  <c r="AQ76" i="3" s="1"/>
  <c r="AQ28" i="3" s="1"/>
  <c r="AQ109" i="3" s="1"/>
  <c r="D39" i="9"/>
  <c r="F24" i="8" s="1"/>
  <c r="AH38" i="3"/>
  <c r="AW48" i="2"/>
  <c r="AX33" i="2"/>
  <c r="AV33" i="1"/>
  <c r="AC11" i="2"/>
  <c r="AD7" i="2" s="1"/>
  <c r="AD9" i="2" s="1"/>
  <c r="AC9" i="1" s="1"/>
  <c r="AC44" i="11" s="1"/>
  <c r="AV70" i="2"/>
  <c r="AU48" i="1"/>
  <c r="AU59" i="1" s="1"/>
  <c r="AT70" i="1"/>
  <c r="AT81" i="1" s="1"/>
  <c r="AB11" i="1"/>
  <c r="AC118" i="2"/>
  <c r="AC107" i="2"/>
  <c r="AG27" i="2"/>
  <c r="AF75" i="1"/>
  <c r="AF86" i="1" s="1"/>
  <c r="AM28" i="2"/>
  <c r="AL76" i="1"/>
  <c r="AL87" i="1" s="1"/>
  <c r="Z121" i="2"/>
  <c r="Z110" i="2"/>
  <c r="Z99" i="2"/>
  <c r="H28" i="5" s="1"/>
  <c r="AB24" i="2"/>
  <c r="AC35" i="2"/>
  <c r="AD36" i="2"/>
  <c r="AB40" i="2"/>
  <c r="AB49" i="2"/>
  <c r="AA34" i="1"/>
  <c r="AH38" i="2"/>
  <c r="AE37" i="2"/>
  <c r="Y104" i="1"/>
  <c r="Y115" i="1"/>
  <c r="Y29" i="1"/>
  <c r="Y93" i="1"/>
  <c r="AA88" i="2"/>
  <c r="O27" i="7"/>
  <c r="O4" i="7" s="1"/>
  <c r="D9" i="9" s="1"/>
  <c r="F17" i="8" s="1"/>
  <c r="N4" i="7"/>
  <c r="D8" i="9" s="1"/>
  <c r="AB117" i="2"/>
  <c r="AB106" i="2"/>
  <c r="AF119" i="2"/>
  <c r="AF108" i="2"/>
  <c r="AL109" i="2"/>
  <c r="AK28" i="1"/>
  <c r="AL120" i="2"/>
  <c r="AD26" i="2"/>
  <c r="AC25" i="2"/>
  <c r="AA105" i="2"/>
  <c r="AA116" i="2"/>
  <c r="Q26" i="7"/>
  <c r="Q27" i="7" s="1"/>
  <c r="Y88" i="1"/>
  <c r="AA14" i="1"/>
  <c r="H31" i="7" s="1"/>
  <c r="E31" i="7"/>
  <c r="H22" i="5"/>
  <c r="H5" i="5"/>
  <c r="H6" i="5" s="1"/>
  <c r="AA104" i="2"/>
  <c r="AA115" i="2"/>
  <c r="AA29" i="2"/>
  <c r="O26" i="7"/>
  <c r="H12" i="5"/>
  <c r="AO114" i="1" l="1"/>
  <c r="AO103" i="1"/>
  <c r="AO92" i="1"/>
  <c r="AQ103" i="2"/>
  <c r="AP22" i="1"/>
  <c r="AQ114" i="2"/>
  <c r="AS92" i="2"/>
  <c r="AR22" i="2"/>
  <c r="AB19" i="11"/>
  <c r="AB21" i="11"/>
  <c r="AB26" i="11" s="1"/>
  <c r="AB27" i="11" s="1"/>
  <c r="AB18" i="11"/>
  <c r="L32" i="7"/>
  <c r="AB22" i="11"/>
  <c r="AB23" i="11" s="1"/>
  <c r="AF10" i="3"/>
  <c r="AF11" i="3" s="1"/>
  <c r="AG7" i="3" s="1"/>
  <c r="D23" i="9"/>
  <c r="F16" i="8"/>
  <c r="AF42" i="3"/>
  <c r="AE43" i="3"/>
  <c r="AC13" i="2"/>
  <c r="AH53" i="3"/>
  <c r="AH75" i="3" s="1"/>
  <c r="AH27" i="3" s="1"/>
  <c r="AH108" i="3" s="1"/>
  <c r="D42" i="9"/>
  <c r="D43" i="9"/>
  <c r="D45" i="9"/>
  <c r="D44" i="9"/>
  <c r="D41" i="9"/>
  <c r="D40" i="9"/>
  <c r="AW70" i="2"/>
  <c r="AV48" i="1"/>
  <c r="AV59" i="1" s="1"/>
  <c r="AU70" i="1"/>
  <c r="AU81" i="1" s="1"/>
  <c r="AX48" i="2"/>
  <c r="AW33" i="1"/>
  <c r="AL28" i="1"/>
  <c r="AM120" i="2"/>
  <c r="AM109" i="2"/>
  <c r="Y121" i="1"/>
  <c r="U26" i="7" s="1"/>
  <c r="S26" i="7"/>
  <c r="Y99" i="1"/>
  <c r="Y110" i="1"/>
  <c r="T26" i="7" s="1"/>
  <c r="AD37" i="1"/>
  <c r="AE52" i="2"/>
  <c r="AH53" i="2"/>
  <c r="AG38" i="1"/>
  <c r="AB43" i="2"/>
  <c r="AC42" i="2"/>
  <c r="AB42" i="1" s="1"/>
  <c r="C32" i="7" s="1"/>
  <c r="AD10" i="2"/>
  <c r="AC10" i="1" s="1"/>
  <c r="AC58" i="11" s="1"/>
  <c r="AC7" i="1"/>
  <c r="AK120" i="1"/>
  <c r="AK109" i="1"/>
  <c r="AK98" i="1"/>
  <c r="AG119" i="2"/>
  <c r="AG108" i="2"/>
  <c r="AF27" i="1"/>
  <c r="H13" i="5"/>
  <c r="P26" i="7"/>
  <c r="AD107" i="2"/>
  <c r="AD118" i="2"/>
  <c r="AM39" i="1"/>
  <c r="AN54" i="2"/>
  <c r="AC36" i="1"/>
  <c r="AD51" i="2"/>
  <c r="AB71" i="2"/>
  <c r="AB55" i="2"/>
  <c r="AB66" i="2" s="1"/>
  <c r="AA99" i="2"/>
  <c r="AA110" i="2"/>
  <c r="AA121" i="2"/>
  <c r="Q4" i="7"/>
  <c r="P27" i="7"/>
  <c r="P4" i="7" s="1"/>
  <c r="D10" i="9" s="1"/>
  <c r="AC106" i="2"/>
  <c r="AC117" i="2"/>
  <c r="AA40" i="1"/>
  <c r="M31" i="7" s="1"/>
  <c r="I31" i="7"/>
  <c r="AB35" i="1"/>
  <c r="AC50" i="2"/>
  <c r="AB116" i="2"/>
  <c r="AB105" i="2"/>
  <c r="AT92" i="2" l="1"/>
  <c r="AS22" i="2"/>
  <c r="AR114" i="2"/>
  <c r="AQ22" i="1"/>
  <c r="AR103" i="2"/>
  <c r="AP92" i="1"/>
  <c r="AP114" i="1"/>
  <c r="AP103" i="1"/>
  <c r="AB24" i="11"/>
  <c r="AB25" i="11" s="1"/>
  <c r="S27" i="7"/>
  <c r="S4" i="7" s="1"/>
  <c r="AC55" i="11"/>
  <c r="AC54" i="11"/>
  <c r="AC57" i="11"/>
  <c r="AC53" i="11"/>
  <c r="AC56" i="11"/>
  <c r="D24" i="9"/>
  <c r="F18" i="8"/>
  <c r="AF13" i="3"/>
  <c r="AF15" i="3" s="1"/>
  <c r="AF34" i="3" s="1"/>
  <c r="AC15" i="2"/>
  <c r="AC34" i="2" s="1"/>
  <c r="AB13" i="1"/>
  <c r="AG10" i="3"/>
  <c r="AG9" i="3"/>
  <c r="AY48" i="2"/>
  <c r="AZ33" i="2"/>
  <c r="AX33" i="1"/>
  <c r="AX70" i="2"/>
  <c r="AW48" i="1"/>
  <c r="AW59" i="1" s="1"/>
  <c r="AC11" i="1"/>
  <c r="AV70" i="1"/>
  <c r="AV81" i="1" s="1"/>
  <c r="AG53" i="1"/>
  <c r="AG64" i="1" s="1"/>
  <c r="AH75" i="2"/>
  <c r="AA43" i="1"/>
  <c r="AB23" i="2"/>
  <c r="AB77" i="2"/>
  <c r="AE74" i="2"/>
  <c r="R26" i="7"/>
  <c r="H14" i="5"/>
  <c r="AL109" i="1"/>
  <c r="AL120" i="1"/>
  <c r="AL98" i="1"/>
  <c r="AN76" i="2"/>
  <c r="AM54" i="1"/>
  <c r="AM65" i="1" s="1"/>
  <c r="AF97" i="1"/>
  <c r="AF108" i="1"/>
  <c r="AF119" i="1"/>
  <c r="AD73" i="2"/>
  <c r="AD11" i="2"/>
  <c r="AC40" i="2"/>
  <c r="AC72" i="2"/>
  <c r="AQ92" i="1" l="1"/>
  <c r="AQ114" i="1"/>
  <c r="AQ103" i="1"/>
  <c r="AR22" i="1"/>
  <c r="AS114" i="2"/>
  <c r="AS103" i="2"/>
  <c r="AU92" i="2"/>
  <c r="AT22" i="2"/>
  <c r="AC49" i="2"/>
  <c r="AO39" i="2"/>
  <c r="AO54" i="2" s="1"/>
  <c r="AH36" i="3"/>
  <c r="AH51" i="3" s="1"/>
  <c r="AH73" i="3" s="1"/>
  <c r="AH25" i="3" s="1"/>
  <c r="AH106" i="3" s="1"/>
  <c r="AR39" i="3"/>
  <c r="AR54" i="3" s="1"/>
  <c r="AR76" i="3" s="1"/>
  <c r="AR28" i="3" s="1"/>
  <c r="AR109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38" i="2"/>
  <c r="AI53" i="2" s="1"/>
  <c r="AA2" i="7"/>
  <c r="D17" i="9"/>
  <c r="D18" i="9" s="1"/>
  <c r="D21" i="9" s="1"/>
  <c r="F22" i="8"/>
  <c r="AI38" i="3"/>
  <c r="AI53" i="3" s="1"/>
  <c r="AI75" i="3" s="1"/>
  <c r="AI27" i="3" s="1"/>
  <c r="AI108" i="3" s="1"/>
  <c r="AF37" i="2"/>
  <c r="AF52" i="2" s="1"/>
  <c r="AI37" i="3"/>
  <c r="AI52" i="3" s="1"/>
  <c r="AI74" i="3" s="1"/>
  <c r="AI26" i="3" s="1"/>
  <c r="AI107" i="3" s="1"/>
  <c r="AE36" i="2"/>
  <c r="AD36" i="1" s="1"/>
  <c r="AD35" i="2"/>
  <c r="AC35" i="1" s="1"/>
  <c r="AB34" i="1"/>
  <c r="AB40" i="1" s="1"/>
  <c r="AF40" i="3"/>
  <c r="AF43" i="3" s="1"/>
  <c r="AG35" i="3"/>
  <c r="AG50" i="3" s="1"/>
  <c r="AG72" i="3" s="1"/>
  <c r="AG24" i="3" s="1"/>
  <c r="AG105" i="3" s="1"/>
  <c r="AB15" i="1"/>
  <c r="F32" i="7"/>
  <c r="AB12" i="1"/>
  <c r="G32" i="7" s="1"/>
  <c r="AG11" i="3"/>
  <c r="AG13" i="3" s="1"/>
  <c r="AG15" i="3" s="1"/>
  <c r="AG34" i="3" s="1"/>
  <c r="AA3" i="7"/>
  <c r="AA4" i="7"/>
  <c r="AX22" i="2"/>
  <c r="AW70" i="1"/>
  <c r="AW81" i="1" s="1"/>
  <c r="AZ48" i="2"/>
  <c r="BA33" i="2"/>
  <c r="AY33" i="1"/>
  <c r="AY70" i="2"/>
  <c r="AX48" i="1"/>
  <c r="AX59" i="1" s="1"/>
  <c r="AG75" i="1"/>
  <c r="AG86" i="1" s="1"/>
  <c r="AH27" i="2"/>
  <c r="AC43" i="2"/>
  <c r="AD42" i="2"/>
  <c r="AC42" i="1" s="1"/>
  <c r="C33" i="7" s="1"/>
  <c r="AB88" i="2"/>
  <c r="AC71" i="2"/>
  <c r="AC55" i="2"/>
  <c r="AC66" i="2" s="1"/>
  <c r="AD25" i="2"/>
  <c r="AB115" i="2"/>
  <c r="AB104" i="2"/>
  <c r="AB29" i="2"/>
  <c r="AN28" i="2"/>
  <c r="AM76" i="1"/>
  <c r="AM87" i="1" s="1"/>
  <c r="AC24" i="2"/>
  <c r="AE7" i="2"/>
  <c r="AE9" i="2" s="1"/>
  <c r="AD9" i="1" s="1"/>
  <c r="AD44" i="11" s="1"/>
  <c r="AD13" i="2"/>
  <c r="AE26" i="2"/>
  <c r="J31" i="7"/>
  <c r="AA44" i="1"/>
  <c r="K31" i="7" s="1"/>
  <c r="AR103" i="1" l="1"/>
  <c r="AR114" i="1"/>
  <c r="AR92" i="1"/>
  <c r="AV92" i="2"/>
  <c r="AU22" i="2"/>
  <c r="AT103" i="2"/>
  <c r="AS22" i="1"/>
  <c r="AT114" i="2"/>
  <c r="F23" i="8"/>
  <c r="AS39" i="3"/>
  <c r="D22" i="9"/>
  <c r="E32" i="7"/>
  <c r="AC38" i="11"/>
  <c r="AE37" i="1"/>
  <c r="I32" i="7"/>
  <c r="AH38" i="1"/>
  <c r="AD50" i="2"/>
  <c r="AD72" i="2" s="1"/>
  <c r="AE51" i="2"/>
  <c r="AE73" i="2" s="1"/>
  <c r="AG42" i="3"/>
  <c r="AN39" i="1"/>
  <c r="AH7" i="3"/>
  <c r="AH9" i="3" s="1"/>
  <c r="AB14" i="1"/>
  <c r="H32" i="7" s="1"/>
  <c r="AD15" i="2"/>
  <c r="AD34" i="2" s="1"/>
  <c r="AC13" i="1"/>
  <c r="AH35" i="3"/>
  <c r="AH50" i="3" s="1"/>
  <c r="AH72" i="3" s="1"/>
  <c r="AH24" i="3" s="1"/>
  <c r="AH105" i="3" s="1"/>
  <c r="AG49" i="3"/>
  <c r="AG40" i="3"/>
  <c r="AI36" i="3"/>
  <c r="AI51" i="3" s="1"/>
  <c r="AI73" i="3" s="1"/>
  <c r="AI25" i="3" s="1"/>
  <c r="AI106" i="3" s="1"/>
  <c r="AJ37" i="3"/>
  <c r="AJ52" i="3" s="1"/>
  <c r="AJ74" i="3" s="1"/>
  <c r="AJ26" i="3" s="1"/>
  <c r="AJ107" i="3" s="1"/>
  <c r="AS54" i="3"/>
  <c r="AS76" i="3" s="1"/>
  <c r="AS28" i="3" s="1"/>
  <c r="AS109" i="3" s="1"/>
  <c r="AX70" i="1"/>
  <c r="AX81" i="1" s="1"/>
  <c r="AX103" i="2"/>
  <c r="AW22" i="1"/>
  <c r="AX114" i="2"/>
  <c r="BA48" i="2"/>
  <c r="BB33" i="2"/>
  <c r="AZ33" i="1"/>
  <c r="AZ70" i="2"/>
  <c r="AY48" i="1"/>
  <c r="AY59" i="1" s="1"/>
  <c r="AE10" i="2"/>
  <c r="AD10" i="1" s="1"/>
  <c r="AD58" i="11" s="1"/>
  <c r="AD7" i="1"/>
  <c r="AC23" i="2"/>
  <c r="AC77" i="2"/>
  <c r="AO76" i="2"/>
  <c r="AN54" i="1"/>
  <c r="AC105" i="2"/>
  <c r="AC116" i="2"/>
  <c r="AE107" i="2"/>
  <c r="AE118" i="2"/>
  <c r="AF74" i="2"/>
  <c r="AM28" i="1"/>
  <c r="AN120" i="2"/>
  <c r="AN109" i="2"/>
  <c r="AD106" i="2"/>
  <c r="AD117" i="2"/>
  <c r="AH53" i="1"/>
  <c r="AI75" i="2"/>
  <c r="AG27" i="1"/>
  <c r="AH119" i="2"/>
  <c r="AH108" i="2"/>
  <c r="AB43" i="1"/>
  <c r="M32" i="7"/>
  <c r="AB99" i="2"/>
  <c r="AB110" i="2"/>
  <c r="AB121" i="2"/>
  <c r="AS114" i="1" l="1"/>
  <c r="AS103" i="1"/>
  <c r="AS92" i="1"/>
  <c r="AW92" i="2"/>
  <c r="AV22" i="2"/>
  <c r="AU103" i="2"/>
  <c r="AT22" i="1"/>
  <c r="AU114" i="2"/>
  <c r="AP39" i="2"/>
  <c r="AD55" i="11"/>
  <c r="AD54" i="11"/>
  <c r="AD57" i="11"/>
  <c r="AD53" i="11"/>
  <c r="AD56" i="11"/>
  <c r="AC41" i="11"/>
  <c r="AC19" i="11" s="1"/>
  <c r="AC17" i="11"/>
  <c r="AC43" i="11"/>
  <c r="AC21" i="11" s="1"/>
  <c r="AC40" i="11"/>
  <c r="AC42" i="11"/>
  <c r="AC15" i="1"/>
  <c r="AH10" i="3"/>
  <c r="AH11" i="3" s="1"/>
  <c r="AH13" i="3" s="1"/>
  <c r="AH15" i="3" s="1"/>
  <c r="AH34" i="3" s="1"/>
  <c r="AH64" i="1"/>
  <c r="AN65" i="1"/>
  <c r="F33" i="7"/>
  <c r="AC12" i="1"/>
  <c r="G33" i="7" s="1"/>
  <c r="AH42" i="3"/>
  <c r="AG43" i="3"/>
  <c r="AG71" i="3"/>
  <c r="AG55" i="3"/>
  <c r="AG66" i="3" s="1"/>
  <c r="AE11" i="2"/>
  <c r="AE13" i="2" s="1"/>
  <c r="AJ38" i="3"/>
  <c r="AW92" i="1"/>
  <c r="AW114" i="1"/>
  <c r="AW103" i="1"/>
  <c r="BB48" i="2"/>
  <c r="BC33" i="2"/>
  <c r="BA33" i="1"/>
  <c r="AY70" i="1"/>
  <c r="AY81" i="1" s="1"/>
  <c r="BA70" i="2"/>
  <c r="AZ48" i="1"/>
  <c r="AZ59" i="1" s="1"/>
  <c r="AD11" i="1"/>
  <c r="AD22" i="11" s="1"/>
  <c r="AD24" i="2"/>
  <c r="AG119" i="1"/>
  <c r="AG97" i="1"/>
  <c r="AG108" i="1"/>
  <c r="AM120" i="1"/>
  <c r="AM109" i="1"/>
  <c r="AM98" i="1"/>
  <c r="AO28" i="2"/>
  <c r="AN76" i="1"/>
  <c r="AN87" i="1" s="1"/>
  <c r="J32" i="7"/>
  <c r="AB44" i="1"/>
  <c r="K32" i="7" s="1"/>
  <c r="AH75" i="1"/>
  <c r="AH86" i="1" s="1"/>
  <c r="AI27" i="2"/>
  <c r="AE25" i="2"/>
  <c r="AE35" i="2"/>
  <c r="AC34" i="1"/>
  <c r="AD49" i="2"/>
  <c r="AF36" i="2"/>
  <c r="AD40" i="2"/>
  <c r="AG37" i="2"/>
  <c r="AJ38" i="2"/>
  <c r="AC88" i="2"/>
  <c r="AF26" i="2"/>
  <c r="AC104" i="2"/>
  <c r="AC29" i="2"/>
  <c r="AC115" i="2"/>
  <c r="AT103" i="1" l="1"/>
  <c r="AT114" i="1"/>
  <c r="AT92" i="1"/>
  <c r="AY92" i="2"/>
  <c r="AW22" i="2"/>
  <c r="AU22" i="1"/>
  <c r="AV114" i="2"/>
  <c r="AV103" i="2"/>
  <c r="E33" i="7"/>
  <c r="AC20" i="11"/>
  <c r="AC26" i="11" s="1"/>
  <c r="AC18" i="11"/>
  <c r="AT39" i="3"/>
  <c r="AT54" i="3" s="1"/>
  <c r="AT76" i="3" s="1"/>
  <c r="AT28" i="3" s="1"/>
  <c r="AT109" i="3" s="1"/>
  <c r="AC14" i="1"/>
  <c r="H33" i="7" s="1"/>
  <c r="AD38" i="11"/>
  <c r="AD17" i="11" s="1"/>
  <c r="AF7" i="2"/>
  <c r="AF9" i="2" s="1"/>
  <c r="AE9" i="1" s="1"/>
  <c r="AE44" i="11" s="1"/>
  <c r="AE15" i="2"/>
  <c r="AE34" i="2" s="1"/>
  <c r="AD13" i="1"/>
  <c r="F34" i="7" s="1"/>
  <c r="AI7" i="3"/>
  <c r="AI9" i="3" s="1"/>
  <c r="AG77" i="3"/>
  <c r="AG88" i="3" s="1"/>
  <c r="AG23" i="3"/>
  <c r="AJ36" i="3"/>
  <c r="AJ51" i="3" s="1"/>
  <c r="AJ73" i="3" s="1"/>
  <c r="AJ25" i="3" s="1"/>
  <c r="AJ106" i="3" s="1"/>
  <c r="AH40" i="3"/>
  <c r="AH49" i="3"/>
  <c r="AI35" i="3"/>
  <c r="AI50" i="3" s="1"/>
  <c r="AI72" i="3" s="1"/>
  <c r="AI24" i="3" s="1"/>
  <c r="AI105" i="3" s="1"/>
  <c r="AK37" i="3"/>
  <c r="AK52" i="3" s="1"/>
  <c r="AK74" i="3" s="1"/>
  <c r="AK26" i="3" s="1"/>
  <c r="AK107" i="3" s="1"/>
  <c r="L34" i="7"/>
  <c r="AJ53" i="3"/>
  <c r="AJ75" i="3" s="1"/>
  <c r="AJ27" i="3" s="1"/>
  <c r="AJ108" i="3" s="1"/>
  <c r="BB70" i="2"/>
  <c r="BA48" i="1"/>
  <c r="BA59" i="1" s="1"/>
  <c r="AZ70" i="1"/>
  <c r="AZ81" i="1" s="1"/>
  <c r="BC48" i="2"/>
  <c r="BD33" i="2"/>
  <c r="BB33" i="1"/>
  <c r="AC110" i="2"/>
  <c r="AC121" i="2"/>
  <c r="AD71" i="2"/>
  <c r="AD55" i="2"/>
  <c r="AD66" i="2" s="1"/>
  <c r="AI108" i="2"/>
  <c r="AI119" i="2"/>
  <c r="AH27" i="1"/>
  <c r="AO109" i="2"/>
  <c r="AN28" i="1"/>
  <c r="AO120" i="2"/>
  <c r="AF118" i="2"/>
  <c r="AF107" i="2"/>
  <c r="AG52" i="2"/>
  <c r="AF37" i="1"/>
  <c r="I33" i="7"/>
  <c r="AC40" i="1"/>
  <c r="AI38" i="1"/>
  <c r="AJ53" i="2"/>
  <c r="AO39" i="1"/>
  <c r="AP54" i="2"/>
  <c r="AD43" i="2"/>
  <c r="AE42" i="2"/>
  <c r="AD42" i="1" s="1"/>
  <c r="C34" i="7" s="1"/>
  <c r="AE50" i="2"/>
  <c r="AD35" i="1"/>
  <c r="AD105" i="2"/>
  <c r="AD116" i="2"/>
  <c r="AE36" i="1"/>
  <c r="AF51" i="2"/>
  <c r="AE117" i="2"/>
  <c r="AE106" i="2"/>
  <c r="AU103" i="1" l="1"/>
  <c r="AU92" i="1"/>
  <c r="AU114" i="1"/>
  <c r="AV22" i="1"/>
  <c r="AW114" i="2"/>
  <c r="AW103" i="2"/>
  <c r="AZ92" i="2"/>
  <c r="AY22" i="2"/>
  <c r="AC24" i="11"/>
  <c r="AD15" i="1"/>
  <c r="AE38" i="11" s="1"/>
  <c r="AF10" i="2"/>
  <c r="AE10" i="1" s="1"/>
  <c r="AE58" i="11" s="1"/>
  <c r="AE56" i="11" s="1"/>
  <c r="AQ39" i="2"/>
  <c r="AD43" i="11"/>
  <c r="AD21" i="11" s="1"/>
  <c r="AD40" i="11"/>
  <c r="AD41" i="11"/>
  <c r="AD19" i="11" s="1"/>
  <c r="AD42" i="11"/>
  <c r="AE7" i="1"/>
  <c r="AD12" i="1"/>
  <c r="G34" i="7" s="1"/>
  <c r="AI10" i="3"/>
  <c r="AI11" i="3" s="1"/>
  <c r="AI13" i="3" s="1"/>
  <c r="AI15" i="3" s="1"/>
  <c r="AI34" i="3" s="1"/>
  <c r="AI42" i="3"/>
  <c r="AH43" i="3"/>
  <c r="AG104" i="3"/>
  <c r="AG29" i="3"/>
  <c r="AH71" i="3"/>
  <c r="AH55" i="3"/>
  <c r="AH66" i="3" s="1"/>
  <c r="AK38" i="3"/>
  <c r="BC70" i="2"/>
  <c r="BB48" i="1"/>
  <c r="BB59" i="1" s="1"/>
  <c r="BA70" i="1"/>
  <c r="BA81" i="1" s="1"/>
  <c r="BD48" i="2"/>
  <c r="BE33" i="2"/>
  <c r="BC33" i="1"/>
  <c r="AP76" i="2"/>
  <c r="AO54" i="1"/>
  <c r="AO65" i="1" s="1"/>
  <c r="AN109" i="1"/>
  <c r="AN120" i="1"/>
  <c r="AN98" i="1"/>
  <c r="AF73" i="2"/>
  <c r="AG74" i="2"/>
  <c r="AF52" i="1"/>
  <c r="AF63" i="1" s="1"/>
  <c r="AD23" i="2"/>
  <c r="AD77" i="2"/>
  <c r="AE72" i="2"/>
  <c r="AD14" i="1"/>
  <c r="H34" i="7" s="1"/>
  <c r="E34" i="7"/>
  <c r="AC43" i="1"/>
  <c r="M33" i="7"/>
  <c r="AG36" i="2"/>
  <c r="AE40" i="2"/>
  <c r="AE49" i="2"/>
  <c r="AD34" i="1"/>
  <c r="AF35" i="2"/>
  <c r="AK38" i="2"/>
  <c r="AH37" i="2"/>
  <c r="AJ75" i="2"/>
  <c r="AI53" i="1"/>
  <c r="AI64" i="1" s="1"/>
  <c r="AH97" i="1"/>
  <c r="AH119" i="1"/>
  <c r="AH108" i="1"/>
  <c r="AF11" i="2" l="1"/>
  <c r="AG7" i="2" s="1"/>
  <c r="AG9" i="2" s="1"/>
  <c r="AF9" i="1" s="1"/>
  <c r="AF44" i="11" s="1"/>
  <c r="BA92" i="2"/>
  <c r="AZ22" i="2"/>
  <c r="AV92" i="1"/>
  <c r="AV103" i="1"/>
  <c r="AV114" i="1"/>
  <c r="F34" i="9"/>
  <c r="AY114" i="2"/>
  <c r="AY103" i="2"/>
  <c r="AX22" i="1"/>
  <c r="AE42" i="11"/>
  <c r="AE41" i="11"/>
  <c r="AE11" i="1"/>
  <c r="AE22" i="11" s="1"/>
  <c r="AE23" i="11" s="1"/>
  <c r="AE43" i="11"/>
  <c r="AD20" i="11"/>
  <c r="AD26" i="11" s="1"/>
  <c r="AE40" i="11"/>
  <c r="AE54" i="11"/>
  <c r="AE55" i="11"/>
  <c r="AE53" i="11"/>
  <c r="AE17" i="11" s="1"/>
  <c r="AD18" i="11"/>
  <c r="AD24" i="11" s="1"/>
  <c r="AE57" i="11"/>
  <c r="AU39" i="3"/>
  <c r="AU54" i="3" s="1"/>
  <c r="AU76" i="3" s="1"/>
  <c r="AU28" i="3" s="1"/>
  <c r="AU109" i="3" s="1"/>
  <c r="AE20" i="11"/>
  <c r="AJ7" i="3"/>
  <c r="AJ10" i="3" s="1"/>
  <c r="AH23" i="3"/>
  <c r="AH77" i="3"/>
  <c r="AH88" i="3" s="1"/>
  <c r="AG110" i="3"/>
  <c r="AG99" i="3"/>
  <c r="AI49" i="3"/>
  <c r="AI40" i="3"/>
  <c r="AK36" i="3"/>
  <c r="AK51" i="3" s="1"/>
  <c r="AK73" i="3" s="1"/>
  <c r="AK25" i="3" s="1"/>
  <c r="AK106" i="3" s="1"/>
  <c r="AL37" i="3"/>
  <c r="AL52" i="3" s="1"/>
  <c r="AL74" i="3" s="1"/>
  <c r="AL26" i="3" s="1"/>
  <c r="AL107" i="3" s="1"/>
  <c r="AJ35" i="3"/>
  <c r="AJ50" i="3" s="1"/>
  <c r="AJ72" i="3" s="1"/>
  <c r="AJ24" i="3" s="1"/>
  <c r="AJ105" i="3" s="1"/>
  <c r="AF13" i="2"/>
  <c r="AK53" i="3"/>
  <c r="AK75" i="3" s="1"/>
  <c r="AK27" i="3" s="1"/>
  <c r="AK108" i="3" s="1"/>
  <c r="BE48" i="2"/>
  <c r="BF33" i="2"/>
  <c r="BD33" i="1"/>
  <c r="BD70" i="2"/>
  <c r="BC48" i="1"/>
  <c r="BC59" i="1" s="1"/>
  <c r="BB70" i="1"/>
  <c r="BB81" i="1" s="1"/>
  <c r="AF25" i="2"/>
  <c r="AJ27" i="2"/>
  <c r="AI75" i="1"/>
  <c r="AI86" i="1" s="1"/>
  <c r="I34" i="7"/>
  <c r="AD40" i="1"/>
  <c r="AD88" i="2"/>
  <c r="AG10" i="2"/>
  <c r="AF10" i="1" s="1"/>
  <c r="AF58" i="11" s="1"/>
  <c r="AF7" i="1"/>
  <c r="AQ54" i="2"/>
  <c r="AP39" i="1"/>
  <c r="AF36" i="1"/>
  <c r="AG51" i="2"/>
  <c r="AG37" i="1"/>
  <c r="AH52" i="2"/>
  <c r="AE55" i="2"/>
  <c r="AE66" i="2" s="1"/>
  <c r="AE71" i="2"/>
  <c r="J33" i="7"/>
  <c r="AC44" i="1"/>
  <c r="K33" i="7" s="1"/>
  <c r="AD115" i="2"/>
  <c r="AD29" i="2"/>
  <c r="AD104" i="2"/>
  <c r="AE35" i="1"/>
  <c r="AF50" i="2"/>
  <c r="AF74" i="1"/>
  <c r="AF85" i="1" s="1"/>
  <c r="AG26" i="2"/>
  <c r="L35" i="7"/>
  <c r="AJ38" i="1"/>
  <c r="AK53" i="2"/>
  <c r="AE43" i="2"/>
  <c r="AF42" i="2"/>
  <c r="AE42" i="1" s="1"/>
  <c r="C35" i="7" s="1"/>
  <c r="AE24" i="2"/>
  <c r="AP28" i="2"/>
  <c r="AO76" i="1"/>
  <c r="AO87" i="1" s="1"/>
  <c r="AE19" i="11" l="1"/>
  <c r="AX114" i="1"/>
  <c r="AX103" i="1"/>
  <c r="AX92" i="1"/>
  <c r="AY22" i="1"/>
  <c r="AZ114" i="2"/>
  <c r="AZ103" i="2"/>
  <c r="BB92" i="2"/>
  <c r="BA22" i="2"/>
  <c r="AE21" i="11"/>
  <c r="AE26" i="11" s="1"/>
  <c r="AE27" i="11" s="1"/>
  <c r="AE18" i="11"/>
  <c r="AE24" i="11" s="1"/>
  <c r="AE25" i="11" s="1"/>
  <c r="AF55" i="11"/>
  <c r="AF54" i="11"/>
  <c r="AF57" i="11"/>
  <c r="AF53" i="11"/>
  <c r="AF56" i="11"/>
  <c r="AF15" i="2"/>
  <c r="AE13" i="1"/>
  <c r="AJ9" i="3"/>
  <c r="AJ11" i="3" s="1"/>
  <c r="AJ13" i="3" s="1"/>
  <c r="AJ15" i="3" s="1"/>
  <c r="AJ34" i="3" s="1"/>
  <c r="AI43" i="3"/>
  <c r="AJ42" i="3"/>
  <c r="AI55" i="3"/>
  <c r="AI66" i="3" s="1"/>
  <c r="AI71" i="3"/>
  <c r="AH29" i="3"/>
  <c r="AH104" i="3"/>
  <c r="BE70" i="2"/>
  <c r="BD48" i="1"/>
  <c r="BD59" i="1" s="1"/>
  <c r="BC70" i="1"/>
  <c r="BC81" i="1" s="1"/>
  <c r="BF48" i="2"/>
  <c r="BG33" i="2"/>
  <c r="BE33" i="1"/>
  <c r="AJ53" i="1"/>
  <c r="AJ64" i="1" s="1"/>
  <c r="AK75" i="2"/>
  <c r="AF26" i="1"/>
  <c r="AG118" i="2"/>
  <c r="AG107" i="2"/>
  <c r="AF11" i="1"/>
  <c r="AF22" i="11" s="1"/>
  <c r="AJ108" i="2"/>
  <c r="AI27" i="1"/>
  <c r="AJ119" i="2"/>
  <c r="AP109" i="2"/>
  <c r="AO28" i="1"/>
  <c r="AP120" i="2"/>
  <c r="AE105" i="2"/>
  <c r="AE116" i="2"/>
  <c r="AD99" i="2"/>
  <c r="AD121" i="2"/>
  <c r="AD110" i="2"/>
  <c r="AH74" i="2"/>
  <c r="AG52" i="1"/>
  <c r="AG63" i="1" s="1"/>
  <c r="AQ76" i="2"/>
  <c r="AP54" i="1"/>
  <c r="AP65" i="1" s="1"/>
  <c r="AD43" i="1"/>
  <c r="M34" i="7"/>
  <c r="AF72" i="2"/>
  <c r="AE23" i="2"/>
  <c r="AE77" i="2"/>
  <c r="AF51" i="1"/>
  <c r="AF62" i="1" s="1"/>
  <c r="AG73" i="2"/>
  <c r="AG11" i="2"/>
  <c r="AF106" i="2"/>
  <c r="AF117" i="2"/>
  <c r="BC92" i="2" l="1"/>
  <c r="BB22" i="2"/>
  <c r="AZ22" i="1"/>
  <c r="BA114" i="2"/>
  <c r="BA103" i="2"/>
  <c r="AY92" i="1"/>
  <c r="AY114" i="1"/>
  <c r="AY103" i="1"/>
  <c r="AV39" i="3"/>
  <c r="AV54" i="3" s="1"/>
  <c r="AV76" i="3" s="1"/>
  <c r="AV28" i="3" s="1"/>
  <c r="AV109" i="3" s="1"/>
  <c r="F35" i="7"/>
  <c r="AE12" i="1"/>
  <c r="G35" i="7" s="1"/>
  <c r="AE15" i="1"/>
  <c r="AF34" i="2"/>
  <c r="AK7" i="3"/>
  <c r="AK10" i="3" s="1"/>
  <c r="AH99" i="3"/>
  <c r="AH110" i="3"/>
  <c r="AI77" i="3"/>
  <c r="AI88" i="3" s="1"/>
  <c r="AI23" i="3"/>
  <c r="AJ40" i="3"/>
  <c r="AL36" i="3"/>
  <c r="AL51" i="3" s="1"/>
  <c r="AL73" i="3" s="1"/>
  <c r="AL25" i="3" s="1"/>
  <c r="AL106" i="3" s="1"/>
  <c r="AJ49" i="3"/>
  <c r="AM37" i="3"/>
  <c r="AM52" i="3" s="1"/>
  <c r="AM74" i="3" s="1"/>
  <c r="AM26" i="3" s="1"/>
  <c r="AM107" i="3" s="1"/>
  <c r="AK35" i="3"/>
  <c r="AK50" i="3" s="1"/>
  <c r="AK72" i="3" s="1"/>
  <c r="AK24" i="3" s="1"/>
  <c r="AK105" i="3" s="1"/>
  <c r="BF70" i="2"/>
  <c r="BE48" i="1"/>
  <c r="BE59" i="1" s="1"/>
  <c r="BG48" i="2"/>
  <c r="BH33" i="2"/>
  <c r="BF33" i="1"/>
  <c r="BD70" i="1"/>
  <c r="BD81" i="1" s="1"/>
  <c r="AF107" i="1"/>
  <c r="AF118" i="1"/>
  <c r="AF96" i="1"/>
  <c r="AG25" i="2"/>
  <c r="AF73" i="1"/>
  <c r="AF84" i="1" s="1"/>
  <c r="L36" i="7"/>
  <c r="AE88" i="2"/>
  <c r="AF24" i="2"/>
  <c r="J34" i="7"/>
  <c r="AD44" i="1"/>
  <c r="K34" i="7" s="1"/>
  <c r="AQ28" i="2"/>
  <c r="AP76" i="1"/>
  <c r="AP87" i="1" s="1"/>
  <c r="AI108" i="1"/>
  <c r="AI119" i="1"/>
  <c r="AI97" i="1"/>
  <c r="AJ75" i="1"/>
  <c r="AJ86" i="1" s="1"/>
  <c r="AK27" i="2"/>
  <c r="AH7" i="2"/>
  <c r="AH9" i="2" s="1"/>
  <c r="AG9" i="1" s="1"/>
  <c r="AG44" i="11" s="1"/>
  <c r="AG13" i="2"/>
  <c r="AE104" i="2"/>
  <c r="AE115" i="2"/>
  <c r="AE29" i="2"/>
  <c r="AH26" i="2"/>
  <c r="AG74" i="1"/>
  <c r="AG85" i="1" s="1"/>
  <c r="AO98" i="1"/>
  <c r="AO109" i="1"/>
  <c r="AO120" i="1"/>
  <c r="BA22" i="1" l="1"/>
  <c r="BB114" i="2"/>
  <c r="BB103" i="2"/>
  <c r="AZ114" i="1"/>
  <c r="AZ92" i="1"/>
  <c r="AZ103" i="1"/>
  <c r="BD92" i="2"/>
  <c r="BC22" i="2"/>
  <c r="AF38" i="11"/>
  <c r="AR39" i="2"/>
  <c r="AF49" i="2"/>
  <c r="AF40" i="2"/>
  <c r="AL38" i="3"/>
  <c r="AL53" i="3" s="1"/>
  <c r="AL75" i="3" s="1"/>
  <c r="AL27" i="3" s="1"/>
  <c r="AL108" i="3" s="1"/>
  <c r="AE34" i="1"/>
  <c r="AI37" i="2"/>
  <c r="AG35" i="2"/>
  <c r="AH36" i="2"/>
  <c r="AL38" i="2"/>
  <c r="AG15" i="2"/>
  <c r="AF15" i="1" s="1"/>
  <c r="AF13" i="1"/>
  <c r="E35" i="7"/>
  <c r="AE14" i="1"/>
  <c r="H35" i="7" s="1"/>
  <c r="AK9" i="3"/>
  <c r="AK11" i="3" s="1"/>
  <c r="AK13" i="3" s="1"/>
  <c r="AK15" i="3" s="1"/>
  <c r="AK34" i="3" s="1"/>
  <c r="AK42" i="3"/>
  <c r="AJ43" i="3"/>
  <c r="AI29" i="3"/>
  <c r="AI104" i="3"/>
  <c r="AJ71" i="3"/>
  <c r="AJ55" i="3"/>
  <c r="AJ66" i="3" s="1"/>
  <c r="BH48" i="2"/>
  <c r="BI33" i="2"/>
  <c r="BG33" i="1"/>
  <c r="BG70" i="2"/>
  <c r="BF48" i="1"/>
  <c r="BF59" i="1" s="1"/>
  <c r="BE70" i="1"/>
  <c r="BE81" i="1" s="1"/>
  <c r="AE99" i="2"/>
  <c r="AE121" i="2"/>
  <c r="AE110" i="2"/>
  <c r="AH10" i="2"/>
  <c r="AG10" i="1" s="1"/>
  <c r="AG58" i="11" s="1"/>
  <c r="AG7" i="1"/>
  <c r="AK108" i="2"/>
  <c r="AJ27" i="1"/>
  <c r="AK119" i="2"/>
  <c r="AQ109" i="2"/>
  <c r="AP28" i="1"/>
  <c r="AQ120" i="2"/>
  <c r="AF116" i="2"/>
  <c r="AF105" i="2"/>
  <c r="AH107" i="2"/>
  <c r="AH118" i="2"/>
  <c r="AG26" i="1"/>
  <c r="AF25" i="1"/>
  <c r="AG106" i="2"/>
  <c r="AG117" i="2"/>
  <c r="BE92" i="2" l="1"/>
  <c r="BD22" i="2"/>
  <c r="BC103" i="2"/>
  <c r="BB22" i="1"/>
  <c r="BC114" i="2"/>
  <c r="BA92" i="1"/>
  <c r="BA103" i="1"/>
  <c r="BA114" i="1"/>
  <c r="AG38" i="11"/>
  <c r="AG41" i="11" s="1"/>
  <c r="AW39" i="3"/>
  <c r="AW54" i="3" s="1"/>
  <c r="AW76" i="3" s="1"/>
  <c r="AW28" i="3" s="1"/>
  <c r="AW109" i="3" s="1"/>
  <c r="AG56" i="11"/>
  <c r="AG55" i="11"/>
  <c r="AG54" i="11"/>
  <c r="AG53" i="11"/>
  <c r="AG57" i="11"/>
  <c r="AF42" i="11"/>
  <c r="AF17" i="11"/>
  <c r="AF40" i="11"/>
  <c r="AF41" i="11"/>
  <c r="AF19" i="11" s="1"/>
  <c r="AF43" i="11"/>
  <c r="AF21" i="11" s="1"/>
  <c r="AG34" i="2"/>
  <c r="AG36" i="1"/>
  <c r="AH51" i="2"/>
  <c r="AE40" i="1"/>
  <c r="I35" i="7"/>
  <c r="F36" i="7"/>
  <c r="AF12" i="1"/>
  <c r="G36" i="7" s="1"/>
  <c r="AQ39" i="1"/>
  <c r="AR54" i="2"/>
  <c r="AG50" i="2"/>
  <c r="AF35" i="1"/>
  <c r="AF43" i="2"/>
  <c r="AG42" i="2"/>
  <c r="AF42" i="1" s="1"/>
  <c r="C36" i="7" s="1"/>
  <c r="AK38" i="1"/>
  <c r="AL53" i="2"/>
  <c r="AI52" i="2"/>
  <c r="AH37" i="1"/>
  <c r="AF71" i="2"/>
  <c r="AF55" i="2"/>
  <c r="AF66" i="2" s="1"/>
  <c r="AL7" i="3"/>
  <c r="AL10" i="3" s="1"/>
  <c r="AJ77" i="3"/>
  <c r="AJ88" i="3" s="1"/>
  <c r="AJ23" i="3"/>
  <c r="AI110" i="3"/>
  <c r="AI99" i="3"/>
  <c r="AM36" i="3"/>
  <c r="AM51" i="3" s="1"/>
  <c r="AM73" i="3" s="1"/>
  <c r="AM25" i="3" s="1"/>
  <c r="AM106" i="3" s="1"/>
  <c r="AK40" i="3"/>
  <c r="AK49" i="3"/>
  <c r="AL35" i="3"/>
  <c r="AL50" i="3" s="1"/>
  <c r="AL72" i="3" s="1"/>
  <c r="AL24" i="3" s="1"/>
  <c r="AL105" i="3" s="1"/>
  <c r="AN37" i="3"/>
  <c r="AN52" i="3" s="1"/>
  <c r="AN74" i="3" s="1"/>
  <c r="AN26" i="3" s="1"/>
  <c r="AN107" i="3" s="1"/>
  <c r="BH70" i="2"/>
  <c r="BG48" i="1"/>
  <c r="BG59" i="1" s="1"/>
  <c r="BF70" i="1"/>
  <c r="BF81" i="1" s="1"/>
  <c r="BI48" i="2"/>
  <c r="BJ33" i="2"/>
  <c r="BH33" i="1"/>
  <c r="AH11" i="2"/>
  <c r="AI7" i="2" s="1"/>
  <c r="AI9" i="2" s="1"/>
  <c r="AH9" i="1" s="1"/>
  <c r="AH44" i="11" s="1"/>
  <c r="AF106" i="1"/>
  <c r="AF95" i="1"/>
  <c r="AF117" i="1"/>
  <c r="AG11" i="1"/>
  <c r="AG22" i="11" s="1"/>
  <c r="AP98" i="1"/>
  <c r="AP120" i="1"/>
  <c r="AP109" i="1"/>
  <c r="AG118" i="1"/>
  <c r="AG96" i="1"/>
  <c r="AG107" i="1"/>
  <c r="AJ108" i="1"/>
  <c r="AJ97" i="1"/>
  <c r="AJ119" i="1"/>
  <c r="AF14" i="1"/>
  <c r="H36" i="7" s="1"/>
  <c r="E36" i="7"/>
  <c r="BD114" i="2" l="1"/>
  <c r="BC22" i="1"/>
  <c r="BD103" i="2"/>
  <c r="BB114" i="1"/>
  <c r="BB92" i="1"/>
  <c r="BB103" i="1"/>
  <c r="BF92" i="2"/>
  <c r="BE22" i="2"/>
  <c r="AG40" i="11"/>
  <c r="AG42" i="11"/>
  <c r="AG43" i="11"/>
  <c r="AG21" i="11" s="1"/>
  <c r="AF20" i="11"/>
  <c r="AF26" i="11" s="1"/>
  <c r="AF18" i="11"/>
  <c r="AS39" i="2"/>
  <c r="AH35" i="2"/>
  <c r="AH50" i="2" s="1"/>
  <c r="AG40" i="2"/>
  <c r="AG43" i="2" s="1"/>
  <c r="AM38" i="2"/>
  <c r="AM53" i="2" s="1"/>
  <c r="AJ37" i="2"/>
  <c r="AJ52" i="2" s="1"/>
  <c r="AI36" i="2"/>
  <c r="AH36" i="1" s="1"/>
  <c r="AG49" i="2"/>
  <c r="AG71" i="2" s="1"/>
  <c r="AM38" i="3"/>
  <c r="AL38" i="1" s="1"/>
  <c r="AG19" i="11"/>
  <c r="AG17" i="11"/>
  <c r="AG20" i="11"/>
  <c r="AF34" i="1"/>
  <c r="AF40" i="1" s="1"/>
  <c r="AR76" i="2"/>
  <c r="AQ54" i="1"/>
  <c r="AQ65" i="1" s="1"/>
  <c r="AI74" i="2"/>
  <c r="AH52" i="1"/>
  <c r="AH63" i="1" s="1"/>
  <c r="AE43" i="1"/>
  <c r="M35" i="7"/>
  <c r="AL75" i="2"/>
  <c r="AK53" i="1"/>
  <c r="AK64" i="1" s="1"/>
  <c r="AH73" i="2"/>
  <c r="AG51" i="1"/>
  <c r="AG62" i="1" s="1"/>
  <c r="AF23" i="2"/>
  <c r="AF77" i="2"/>
  <c r="AF88" i="2" s="1"/>
  <c r="AG72" i="2"/>
  <c r="AF50" i="1"/>
  <c r="AF61" i="1" s="1"/>
  <c r="AL9" i="3"/>
  <c r="AL11" i="3" s="1"/>
  <c r="AL13" i="3" s="1"/>
  <c r="AL15" i="3" s="1"/>
  <c r="AL34" i="3" s="1"/>
  <c r="AK71" i="3"/>
  <c r="AK55" i="3"/>
  <c r="AK66" i="3" s="1"/>
  <c r="AJ29" i="3"/>
  <c r="AJ104" i="3"/>
  <c r="AK43" i="3"/>
  <c r="AL42" i="3"/>
  <c r="AH13" i="2"/>
  <c r="BJ48" i="2"/>
  <c r="BI33" i="1"/>
  <c r="BI70" i="2"/>
  <c r="BH48" i="1"/>
  <c r="BH59" i="1" s="1"/>
  <c r="BG70" i="1"/>
  <c r="BG81" i="1" s="1"/>
  <c r="AR39" i="1"/>
  <c r="AS54" i="2"/>
  <c r="L37" i="7"/>
  <c r="AH7" i="1"/>
  <c r="AI10" i="2"/>
  <c r="AH10" i="1" s="1"/>
  <c r="AH58" i="11" s="1"/>
  <c r="BE103" i="2" l="1"/>
  <c r="BE114" i="2"/>
  <c r="BD22" i="1"/>
  <c r="BG92" i="2"/>
  <c r="BF22" i="2"/>
  <c r="AF49" i="1"/>
  <c r="BC103" i="1"/>
  <c r="BC92" i="1"/>
  <c r="BC114" i="1"/>
  <c r="AG55" i="2"/>
  <c r="AG66" i="2" s="1"/>
  <c r="AF24" i="11"/>
  <c r="AG18" i="11"/>
  <c r="AG24" i="11" s="1"/>
  <c r="AG26" i="11"/>
  <c r="AH42" i="2"/>
  <c r="AG42" i="1" s="1"/>
  <c r="C37" i="7" s="1"/>
  <c r="AI51" i="2"/>
  <c r="AI73" i="2" s="1"/>
  <c r="AX39" i="3"/>
  <c r="AX54" i="3" s="1"/>
  <c r="AX76" i="3" s="1"/>
  <c r="AX28" i="3" s="1"/>
  <c r="AX109" i="3" s="1"/>
  <c r="AG35" i="1"/>
  <c r="AM53" i="3"/>
  <c r="AM75" i="3" s="1"/>
  <c r="AM27" i="3" s="1"/>
  <c r="AM108" i="3" s="1"/>
  <c r="AI37" i="1"/>
  <c r="I36" i="7"/>
  <c r="AH56" i="11"/>
  <c r="AH55" i="11"/>
  <c r="AH54" i="11"/>
  <c r="AH57" i="11"/>
  <c r="AH53" i="11"/>
  <c r="AF115" i="2"/>
  <c r="AF104" i="2"/>
  <c r="AF29" i="2"/>
  <c r="AL27" i="2"/>
  <c r="AK75" i="1"/>
  <c r="AK86" i="1" s="1"/>
  <c r="AH74" i="1"/>
  <c r="AH85" i="1" s="1"/>
  <c r="AI26" i="2"/>
  <c r="AH15" i="2"/>
  <c r="AG15" i="1" s="1"/>
  <c r="AG13" i="1"/>
  <c r="AF72" i="1"/>
  <c r="AF83" i="1" s="1"/>
  <c r="AG24" i="2"/>
  <c r="AH25" i="2"/>
  <c r="AG73" i="1"/>
  <c r="AG84" i="1" s="1"/>
  <c r="J35" i="7"/>
  <c r="AE44" i="1"/>
  <c r="K35" i="7" s="1"/>
  <c r="AR28" i="2"/>
  <c r="AQ76" i="1"/>
  <c r="AQ87" i="1" s="1"/>
  <c r="AM7" i="3"/>
  <c r="AM9" i="3" s="1"/>
  <c r="AK23" i="3"/>
  <c r="AK77" i="3"/>
  <c r="AK88" i="3" s="1"/>
  <c r="AJ110" i="3"/>
  <c r="AJ99" i="3"/>
  <c r="AM35" i="3"/>
  <c r="AM50" i="3" s="1"/>
  <c r="AM72" i="3" s="1"/>
  <c r="AM24" i="3" s="1"/>
  <c r="AM105" i="3" s="1"/>
  <c r="AN36" i="3"/>
  <c r="AN51" i="3" s="1"/>
  <c r="AN73" i="3" s="1"/>
  <c r="AN25" i="3" s="1"/>
  <c r="AN106" i="3" s="1"/>
  <c r="AL49" i="3"/>
  <c r="AL40" i="3"/>
  <c r="AO37" i="3"/>
  <c r="AO52" i="3" s="1"/>
  <c r="AO74" i="3" s="1"/>
  <c r="AO26" i="3" s="1"/>
  <c r="AO107" i="3" s="1"/>
  <c r="BH70" i="1"/>
  <c r="BH81" i="1" s="1"/>
  <c r="BK48" i="2"/>
  <c r="BL33" i="2"/>
  <c r="BJ33" i="1"/>
  <c r="AH11" i="1"/>
  <c r="AH22" i="11" s="1"/>
  <c r="AH23" i="11" s="1"/>
  <c r="BJ70" i="2"/>
  <c r="BI48" i="1"/>
  <c r="BI59" i="1" s="1"/>
  <c r="AF55" i="1"/>
  <c r="AF60" i="1"/>
  <c r="AM75" i="2"/>
  <c r="AH72" i="2"/>
  <c r="AG50" i="1"/>
  <c r="AR54" i="1"/>
  <c r="AR65" i="1" s="1"/>
  <c r="AS76" i="2"/>
  <c r="AI52" i="1"/>
  <c r="AJ74" i="2"/>
  <c r="AI11" i="2"/>
  <c r="AG23" i="2"/>
  <c r="AG77" i="2"/>
  <c r="AF71" i="1"/>
  <c r="AF82" i="1" s="1"/>
  <c r="AF43" i="1"/>
  <c r="M36" i="7"/>
  <c r="BD103" i="1" l="1"/>
  <c r="BD92" i="1"/>
  <c r="BD114" i="1"/>
  <c r="BH92" i="2"/>
  <c r="BG22" i="2"/>
  <c r="AH51" i="1"/>
  <c r="AH62" i="1" s="1"/>
  <c r="BF103" i="2"/>
  <c r="BE22" i="1"/>
  <c r="BF114" i="2"/>
  <c r="AG61" i="1"/>
  <c r="AL53" i="1"/>
  <c r="AL64" i="1" s="1"/>
  <c r="AI63" i="1"/>
  <c r="E37" i="7"/>
  <c r="AH38" i="11"/>
  <c r="AG14" i="1"/>
  <c r="H37" i="7" s="1"/>
  <c r="AH34" i="2"/>
  <c r="AR109" i="2"/>
  <c r="AQ28" i="1"/>
  <c r="AR120" i="2"/>
  <c r="AH106" i="2"/>
  <c r="AH117" i="2"/>
  <c r="AG25" i="1"/>
  <c r="AL108" i="2"/>
  <c r="AK27" i="1"/>
  <c r="AL119" i="2"/>
  <c r="AG116" i="2"/>
  <c r="AG105" i="2"/>
  <c r="AF24" i="1"/>
  <c r="AI107" i="2"/>
  <c r="AI118" i="2"/>
  <c r="AH26" i="1"/>
  <c r="AF99" i="2"/>
  <c r="AF110" i="2"/>
  <c r="AF121" i="2"/>
  <c r="F37" i="7"/>
  <c r="AG12" i="1"/>
  <c r="G37" i="7" s="1"/>
  <c r="AM10" i="3"/>
  <c r="AM11" i="3" s="1"/>
  <c r="AL43" i="3"/>
  <c r="AM42" i="3"/>
  <c r="AL55" i="3"/>
  <c r="AL66" i="3" s="1"/>
  <c r="AL71" i="3"/>
  <c r="AK29" i="3"/>
  <c r="AK104" i="3"/>
  <c r="L38" i="7"/>
  <c r="BL48" i="2"/>
  <c r="BM33" i="2"/>
  <c r="BK33" i="1"/>
  <c r="BK70" i="2"/>
  <c r="BJ48" i="1"/>
  <c r="BJ59" i="1" s="1"/>
  <c r="BI70" i="1"/>
  <c r="BI81" i="1" s="1"/>
  <c r="AI74" i="1"/>
  <c r="AI85" i="1" s="1"/>
  <c r="AJ26" i="2"/>
  <c r="AL75" i="1"/>
  <c r="AM27" i="2"/>
  <c r="AG29" i="2"/>
  <c r="AF23" i="1"/>
  <c r="AG115" i="2"/>
  <c r="AG104" i="2"/>
  <c r="N36" i="7"/>
  <c r="AF66" i="1"/>
  <c r="O36" i="7" s="1"/>
  <c r="J36" i="7"/>
  <c r="AF44" i="1"/>
  <c r="K36" i="7" s="1"/>
  <c r="AR76" i="1"/>
  <c r="AR87" i="1" s="1"/>
  <c r="AS28" i="2"/>
  <c r="AF77" i="1"/>
  <c r="AG88" i="2"/>
  <c r="AJ7" i="2"/>
  <c r="AJ9" i="2" s="1"/>
  <c r="AI9" i="1" s="1"/>
  <c r="AI44" i="11" s="1"/>
  <c r="AI13" i="2"/>
  <c r="AG72" i="1"/>
  <c r="AG83" i="1" s="1"/>
  <c r="AH24" i="2"/>
  <c r="AH73" i="1"/>
  <c r="AH84" i="1" s="1"/>
  <c r="AI25" i="2"/>
  <c r="BI92" i="2" l="1"/>
  <c r="BH22" i="2"/>
  <c r="BE103" i="1"/>
  <c r="BE92" i="1"/>
  <c r="BE114" i="1"/>
  <c r="BF22" i="1"/>
  <c r="BG114" i="2"/>
  <c r="BG103" i="2"/>
  <c r="AL86" i="1"/>
  <c r="AT39" i="2"/>
  <c r="AS39" i="1" s="1"/>
  <c r="AH43" i="11"/>
  <c r="AH21" i="11" s="1"/>
  <c r="AH42" i="11"/>
  <c r="AH41" i="11"/>
  <c r="AH19" i="11" s="1"/>
  <c r="AH40" i="11"/>
  <c r="AH17" i="11"/>
  <c r="AH49" i="2"/>
  <c r="AG49" i="1" s="1"/>
  <c r="AG55" i="1" s="1"/>
  <c r="AH40" i="2"/>
  <c r="AH43" i="2" s="1"/>
  <c r="AK37" i="2"/>
  <c r="AJ36" i="2"/>
  <c r="AJ51" i="2" s="1"/>
  <c r="AI51" i="1" s="1"/>
  <c r="AI35" i="2"/>
  <c r="AG34" i="1"/>
  <c r="AN38" i="3"/>
  <c r="AN53" i="3" s="1"/>
  <c r="AN75" i="3" s="1"/>
  <c r="AN27" i="3" s="1"/>
  <c r="AN108" i="3" s="1"/>
  <c r="AN38" i="2"/>
  <c r="AF116" i="1"/>
  <c r="AF94" i="1"/>
  <c r="AF105" i="1"/>
  <c r="AK119" i="1"/>
  <c r="AK97" i="1"/>
  <c r="AK108" i="1"/>
  <c r="AH107" i="1"/>
  <c r="AH118" i="1"/>
  <c r="AH96" i="1"/>
  <c r="AI15" i="2"/>
  <c r="AI34" i="2" s="1"/>
  <c r="AH13" i="1"/>
  <c r="AG106" i="1"/>
  <c r="AG95" i="1"/>
  <c r="AG117" i="1"/>
  <c r="AQ120" i="1"/>
  <c r="AQ98" i="1"/>
  <c r="AQ109" i="1"/>
  <c r="AN7" i="3"/>
  <c r="AM13" i="3"/>
  <c r="AM15" i="3" s="1"/>
  <c r="AM34" i="3" s="1"/>
  <c r="AK110" i="3"/>
  <c r="AK99" i="3"/>
  <c r="AL23" i="3"/>
  <c r="AL77" i="3"/>
  <c r="AL88" i="3" s="1"/>
  <c r="BJ70" i="1"/>
  <c r="BJ81" i="1" s="1"/>
  <c r="BM48" i="2"/>
  <c r="BN33" i="2"/>
  <c r="BL33" i="1"/>
  <c r="BL70" i="2"/>
  <c r="BK48" i="1"/>
  <c r="BK59" i="1" s="1"/>
  <c r="AJ10" i="2"/>
  <c r="AI10" i="1" s="1"/>
  <c r="AI58" i="11" s="1"/>
  <c r="AI7" i="1"/>
  <c r="AI117" i="2"/>
  <c r="AI106" i="2"/>
  <c r="AH25" i="1"/>
  <c r="AG99" i="2"/>
  <c r="AG121" i="2"/>
  <c r="AG110" i="2"/>
  <c r="AH116" i="2"/>
  <c r="AG24" i="1"/>
  <c r="AH105" i="2"/>
  <c r="AF88" i="1"/>
  <c r="P36" i="7" s="1"/>
  <c r="Q36" i="7"/>
  <c r="AJ107" i="2"/>
  <c r="AJ118" i="2"/>
  <c r="AI26" i="1"/>
  <c r="AM119" i="2"/>
  <c r="AM108" i="2"/>
  <c r="AL27" i="1"/>
  <c r="AR28" i="1"/>
  <c r="AS109" i="2"/>
  <c r="AS120" i="2"/>
  <c r="AF29" i="1"/>
  <c r="AF93" i="1"/>
  <c r="AF115" i="1"/>
  <c r="AF104" i="1"/>
  <c r="BF114" i="1" l="1"/>
  <c r="BF103" i="1"/>
  <c r="BF92" i="1"/>
  <c r="BH103" i="2"/>
  <c r="BG22" i="1"/>
  <c r="BH114" i="2"/>
  <c r="BJ92" i="2"/>
  <c r="BI22" i="2"/>
  <c r="AH20" i="11"/>
  <c r="AH26" i="11" s="1"/>
  <c r="AH27" i="11" s="1"/>
  <c r="AH18" i="11"/>
  <c r="AU39" i="2"/>
  <c r="AY39" i="3"/>
  <c r="AY54" i="3" s="1"/>
  <c r="AY76" i="3" s="1"/>
  <c r="AY28" i="3" s="1"/>
  <c r="AY109" i="3" s="1"/>
  <c r="AH71" i="2"/>
  <c r="AH23" i="2" s="1"/>
  <c r="AG23" i="1" s="1"/>
  <c r="AI56" i="11"/>
  <c r="AI57" i="11"/>
  <c r="AI54" i="11"/>
  <c r="AI53" i="11"/>
  <c r="AI55" i="11"/>
  <c r="AH55" i="2"/>
  <c r="AH66" i="2" s="1"/>
  <c r="AG60" i="1"/>
  <c r="AI36" i="1"/>
  <c r="AI62" i="1" s="1"/>
  <c r="AI42" i="2"/>
  <c r="AH42" i="1" s="1"/>
  <c r="C38" i="7" s="1"/>
  <c r="AH15" i="1"/>
  <c r="AT54" i="2"/>
  <c r="AS54" i="1" s="1"/>
  <c r="AS65" i="1" s="1"/>
  <c r="AJ73" i="2"/>
  <c r="AJ25" i="2" s="1"/>
  <c r="AJ37" i="1"/>
  <c r="AK52" i="2"/>
  <c r="I37" i="7"/>
  <c r="AG40" i="1"/>
  <c r="AG66" i="1" s="1"/>
  <c r="O37" i="7" s="1"/>
  <c r="AN53" i="2"/>
  <c r="AM38" i="1"/>
  <c r="AI50" i="2"/>
  <c r="AH35" i="1"/>
  <c r="F38" i="7"/>
  <c r="AH12" i="1"/>
  <c r="G38" i="7" s="1"/>
  <c r="AN35" i="3"/>
  <c r="AN50" i="3" s="1"/>
  <c r="AN72" i="3" s="1"/>
  <c r="AN24" i="3" s="1"/>
  <c r="AN105" i="3" s="1"/>
  <c r="AP37" i="3"/>
  <c r="AP52" i="3" s="1"/>
  <c r="AP74" i="3" s="1"/>
  <c r="AP26" i="3" s="1"/>
  <c r="AP107" i="3" s="1"/>
  <c r="AO36" i="3"/>
  <c r="AO51" i="3" s="1"/>
  <c r="AO73" i="3" s="1"/>
  <c r="AO25" i="3" s="1"/>
  <c r="AO106" i="3" s="1"/>
  <c r="AM40" i="3"/>
  <c r="AN42" i="3" s="1"/>
  <c r="AM49" i="3"/>
  <c r="AL29" i="3"/>
  <c r="AL104" i="3"/>
  <c r="AN10" i="3"/>
  <c r="AN9" i="3"/>
  <c r="AO38" i="3"/>
  <c r="AJ11" i="2"/>
  <c r="AJ13" i="2" s="1"/>
  <c r="BN48" i="2"/>
  <c r="BO33" i="2"/>
  <c r="BM33" i="1"/>
  <c r="BK70" i="1"/>
  <c r="BK81" i="1" s="1"/>
  <c r="BM70" i="2"/>
  <c r="BL48" i="1"/>
  <c r="BL59" i="1" s="1"/>
  <c r="AI11" i="1"/>
  <c r="AH117" i="1"/>
  <c r="AH95" i="1"/>
  <c r="AH106" i="1"/>
  <c r="AL119" i="1"/>
  <c r="AL108" i="1"/>
  <c r="AL97" i="1"/>
  <c r="N37" i="7"/>
  <c r="AR120" i="1"/>
  <c r="AR98" i="1"/>
  <c r="AR109" i="1"/>
  <c r="AK36" i="2"/>
  <c r="AJ35" i="2"/>
  <c r="AI40" i="2"/>
  <c r="AI49" i="2"/>
  <c r="AH34" i="1"/>
  <c r="AO38" i="2"/>
  <c r="AL37" i="2"/>
  <c r="AI107" i="1"/>
  <c r="AI96" i="1"/>
  <c r="AI118" i="1"/>
  <c r="AF121" i="1"/>
  <c r="U36" i="7" s="1"/>
  <c r="S36" i="7"/>
  <c r="AF110" i="1"/>
  <c r="T36" i="7" s="1"/>
  <c r="AF99" i="1"/>
  <c r="R36" i="7" s="1"/>
  <c r="AH29" i="2"/>
  <c r="AG94" i="1"/>
  <c r="AG105" i="1"/>
  <c r="AG116" i="1"/>
  <c r="BI114" i="2" l="1"/>
  <c r="BH22" i="1"/>
  <c r="BI103" i="2"/>
  <c r="BK92" i="2"/>
  <c r="BJ22" i="2"/>
  <c r="BG103" i="1"/>
  <c r="BG92" i="1"/>
  <c r="BG114" i="1"/>
  <c r="AH24" i="11"/>
  <c r="AH25" i="11" s="1"/>
  <c r="AH77" i="2"/>
  <c r="AG77" i="1" s="1"/>
  <c r="AG88" i="1" s="1"/>
  <c r="P37" i="7" s="1"/>
  <c r="AG71" i="1"/>
  <c r="AG82" i="1" s="1"/>
  <c r="AH115" i="2"/>
  <c r="AH104" i="2"/>
  <c r="AH14" i="1"/>
  <c r="H38" i="7" s="1"/>
  <c r="AI38" i="11"/>
  <c r="L39" i="7"/>
  <c r="AI22" i="11"/>
  <c r="AI73" i="1"/>
  <c r="AI84" i="1" s="1"/>
  <c r="AT76" i="2"/>
  <c r="AS76" i="1" s="1"/>
  <c r="AS87" i="1" s="1"/>
  <c r="E38" i="7"/>
  <c r="AJ52" i="1"/>
  <c r="AJ63" i="1" s="1"/>
  <c r="AK74" i="2"/>
  <c r="AN75" i="2"/>
  <c r="AM53" i="1"/>
  <c r="AM64" i="1" s="1"/>
  <c r="M37" i="7"/>
  <c r="AG43" i="1"/>
  <c r="AI72" i="2"/>
  <c r="AH50" i="1"/>
  <c r="AH61" i="1" s="1"/>
  <c r="AJ15" i="2"/>
  <c r="AJ34" i="2" s="1"/>
  <c r="AI13" i="1"/>
  <c r="F39" i="7" s="1"/>
  <c r="AN11" i="3"/>
  <c r="AN13" i="3" s="1"/>
  <c r="AN15" i="3" s="1"/>
  <c r="AN34" i="3" s="1"/>
  <c r="AM43" i="3"/>
  <c r="AL99" i="3"/>
  <c r="AL110" i="3"/>
  <c r="AM71" i="3"/>
  <c r="AM55" i="3"/>
  <c r="AM66" i="3" s="1"/>
  <c r="AK7" i="2"/>
  <c r="AK10" i="2" s="1"/>
  <c r="AJ10" i="1" s="1"/>
  <c r="AJ58" i="11" s="1"/>
  <c r="AO53" i="3"/>
  <c r="AO75" i="3" s="1"/>
  <c r="AO27" i="3" s="1"/>
  <c r="AO108" i="3" s="1"/>
  <c r="BN70" i="2"/>
  <c r="BM48" i="1"/>
  <c r="BM59" i="1" s="1"/>
  <c r="BL70" i="1"/>
  <c r="BL81" i="1" s="1"/>
  <c r="BO48" i="2"/>
  <c r="BP33" i="2"/>
  <c r="BN33" i="1"/>
  <c r="AG104" i="1"/>
  <c r="AG29" i="1"/>
  <c r="AG115" i="1"/>
  <c r="AK37" i="1"/>
  <c r="AL52" i="2"/>
  <c r="AU54" i="2"/>
  <c r="AT39" i="1"/>
  <c r="AI55" i="2"/>
  <c r="AI66" i="2" s="1"/>
  <c r="AH49" i="1"/>
  <c r="AI71" i="2"/>
  <c r="AH99" i="2"/>
  <c r="AH110" i="2"/>
  <c r="AH121" i="2"/>
  <c r="AO53" i="2"/>
  <c r="AN38" i="1"/>
  <c r="AI43" i="2"/>
  <c r="AJ42" i="2"/>
  <c r="AI42" i="1" s="1"/>
  <c r="C39" i="7" s="1"/>
  <c r="AJ117" i="2"/>
  <c r="AJ106" i="2"/>
  <c r="AI25" i="1"/>
  <c r="AJ36" i="1"/>
  <c r="AK51" i="2"/>
  <c r="AH40" i="1"/>
  <c r="I38" i="7"/>
  <c r="AJ50" i="2"/>
  <c r="AI35" i="1"/>
  <c r="Q37" i="7"/>
  <c r="AH88" i="2" l="1"/>
  <c r="BH92" i="1"/>
  <c r="BH103" i="1"/>
  <c r="BH114" i="1"/>
  <c r="BL92" i="2"/>
  <c r="BK22" i="2"/>
  <c r="BJ114" i="2"/>
  <c r="BJ103" i="2"/>
  <c r="BI22" i="1"/>
  <c r="AG93" i="1"/>
  <c r="AV39" i="2"/>
  <c r="AZ39" i="3"/>
  <c r="AZ54" i="3" s="1"/>
  <c r="AZ76" i="3" s="1"/>
  <c r="AZ28" i="3" s="1"/>
  <c r="AZ109" i="3" s="1"/>
  <c r="AI42" i="11"/>
  <c r="AI41" i="11"/>
  <c r="AI19" i="11" s="1"/>
  <c r="AI40" i="11"/>
  <c r="AI43" i="11"/>
  <c r="AI21" i="11" s="1"/>
  <c r="AI17" i="11"/>
  <c r="AJ56" i="11"/>
  <c r="AJ53" i="11"/>
  <c r="AJ54" i="11"/>
  <c r="AJ57" i="11"/>
  <c r="AJ55" i="11"/>
  <c r="AT28" i="2"/>
  <c r="AT120" i="2" s="1"/>
  <c r="AK26" i="2"/>
  <c r="AJ74" i="1"/>
  <c r="AJ85" i="1" s="1"/>
  <c r="AG44" i="1"/>
  <c r="K37" i="7" s="1"/>
  <c r="J37" i="7"/>
  <c r="AI15" i="1"/>
  <c r="AI12" i="1"/>
  <c r="G39" i="7" s="1"/>
  <c r="AH72" i="1"/>
  <c r="AH83" i="1" s="1"/>
  <c r="AI24" i="2"/>
  <c r="AN27" i="2"/>
  <c r="AM75" i="1"/>
  <c r="AM86" i="1" s="1"/>
  <c r="AO7" i="3"/>
  <c r="AO10" i="3" s="1"/>
  <c r="AM23" i="3"/>
  <c r="AM77" i="3"/>
  <c r="AM88" i="3" s="1"/>
  <c r="AN40" i="3"/>
  <c r="AQ37" i="3"/>
  <c r="AQ52" i="3" s="1"/>
  <c r="AQ74" i="3" s="1"/>
  <c r="AQ26" i="3" s="1"/>
  <c r="AQ107" i="3" s="1"/>
  <c r="AP36" i="3"/>
  <c r="AP51" i="3" s="1"/>
  <c r="AP73" i="3" s="1"/>
  <c r="AP25" i="3" s="1"/>
  <c r="AP106" i="3" s="1"/>
  <c r="AO35" i="3"/>
  <c r="AO50" i="3" s="1"/>
  <c r="AO72" i="3" s="1"/>
  <c r="AO24" i="3" s="1"/>
  <c r="AO105" i="3" s="1"/>
  <c r="AN49" i="3"/>
  <c r="AJ7" i="1"/>
  <c r="AK9" i="2"/>
  <c r="AJ9" i="1" s="1"/>
  <c r="AJ44" i="11" s="1"/>
  <c r="AP38" i="3"/>
  <c r="BP48" i="2"/>
  <c r="BQ33" i="2"/>
  <c r="BO33" i="1"/>
  <c r="BO70" i="2"/>
  <c r="BN48" i="1"/>
  <c r="BN59" i="1" s="1"/>
  <c r="BM70" i="1"/>
  <c r="BM81" i="1" s="1"/>
  <c r="AH43" i="1"/>
  <c r="M38" i="7"/>
  <c r="AK73" i="2"/>
  <c r="AJ51" i="1"/>
  <c r="AJ62" i="1" s="1"/>
  <c r="AN53" i="1"/>
  <c r="AN64" i="1" s="1"/>
  <c r="AO75" i="2"/>
  <c r="AI23" i="2"/>
  <c r="AH71" i="1"/>
  <c r="AH82" i="1" s="1"/>
  <c r="AI77" i="2"/>
  <c r="AL36" i="2"/>
  <c r="AJ49" i="2"/>
  <c r="AK35" i="2"/>
  <c r="AM37" i="2"/>
  <c r="AI34" i="1"/>
  <c r="AJ40" i="2"/>
  <c r="AP38" i="2"/>
  <c r="AT54" i="1"/>
  <c r="AT65" i="1" s="1"/>
  <c r="AU76" i="2"/>
  <c r="AH55" i="1"/>
  <c r="AH60" i="1"/>
  <c r="S37" i="7"/>
  <c r="AG99" i="1"/>
  <c r="R37" i="7" s="1"/>
  <c r="AG121" i="1"/>
  <c r="U37" i="7" s="1"/>
  <c r="AG110" i="1"/>
  <c r="T37" i="7" s="1"/>
  <c r="AI50" i="1"/>
  <c r="AI61" i="1" s="1"/>
  <c r="AJ72" i="2"/>
  <c r="AI106" i="1"/>
  <c r="AI95" i="1"/>
  <c r="AI117" i="1"/>
  <c r="AL74" i="2"/>
  <c r="AK52" i="1"/>
  <c r="AK63" i="1" s="1"/>
  <c r="BM92" i="2" l="1"/>
  <c r="BL22" i="2"/>
  <c r="BK114" i="2"/>
  <c r="BK103" i="2"/>
  <c r="BJ22" i="1"/>
  <c r="G34" i="9"/>
  <c r="BI114" i="1"/>
  <c r="BI92" i="1"/>
  <c r="BI103" i="1"/>
  <c r="AI20" i="11"/>
  <c r="AI26" i="11" s="1"/>
  <c r="AI18" i="11"/>
  <c r="E39" i="7"/>
  <c r="AJ38" i="11"/>
  <c r="AJ42" i="11" s="1"/>
  <c r="AS28" i="1"/>
  <c r="AS109" i="1" s="1"/>
  <c r="AT109" i="2"/>
  <c r="AI14" i="1"/>
  <c r="H39" i="7" s="1"/>
  <c r="AJ26" i="1"/>
  <c r="AK118" i="2"/>
  <c r="AK107" i="2"/>
  <c r="AN119" i="2"/>
  <c r="AN108" i="2"/>
  <c r="AM27" i="1"/>
  <c r="AH24" i="1"/>
  <c r="AI105" i="2"/>
  <c r="AI116" i="2"/>
  <c r="AJ11" i="1"/>
  <c r="AO9" i="3"/>
  <c r="AO11" i="3" s="1"/>
  <c r="AP7" i="3" s="1"/>
  <c r="AP10" i="3" s="1"/>
  <c r="AK11" i="2"/>
  <c r="AM29" i="3"/>
  <c r="AM99" i="3" s="1"/>
  <c r="AM104" i="3"/>
  <c r="AN71" i="3"/>
  <c r="AN55" i="3"/>
  <c r="AN66" i="3" s="1"/>
  <c r="AO42" i="3"/>
  <c r="AN43" i="3"/>
  <c r="AP53" i="3"/>
  <c r="AP75" i="3" s="1"/>
  <c r="AP27" i="3" s="1"/>
  <c r="AP108" i="3" s="1"/>
  <c r="BN70" i="1"/>
  <c r="BN81" i="1" s="1"/>
  <c r="BQ48" i="2"/>
  <c r="BR33" i="2"/>
  <c r="BP33" i="1"/>
  <c r="BP70" i="2"/>
  <c r="BO48" i="1"/>
  <c r="BO59" i="1" s="1"/>
  <c r="AJ24" i="2"/>
  <c r="AI72" i="1"/>
  <c r="AI83" i="1" s="1"/>
  <c r="AK74" i="1"/>
  <c r="AK85" i="1" s="1"/>
  <c r="AL26" i="2"/>
  <c r="AU28" i="2"/>
  <c r="AT76" i="1"/>
  <c r="AT87" i="1" s="1"/>
  <c r="AM52" i="2"/>
  <c r="AL37" i="1"/>
  <c r="AL51" i="2"/>
  <c r="AK36" i="1"/>
  <c r="AO27" i="2"/>
  <c r="AN75" i="1"/>
  <c r="AN86" i="1" s="1"/>
  <c r="AI40" i="1"/>
  <c r="M39" i="7" s="1"/>
  <c r="I39" i="7"/>
  <c r="AI29" i="2"/>
  <c r="AH23" i="1"/>
  <c r="AI104" i="2"/>
  <c r="AI115" i="2"/>
  <c r="AP53" i="2"/>
  <c r="AO38" i="1"/>
  <c r="AK50" i="2"/>
  <c r="AJ35" i="1"/>
  <c r="AI88" i="2"/>
  <c r="AH77" i="1"/>
  <c r="J38" i="7"/>
  <c r="AH44" i="1"/>
  <c r="K38" i="7" s="1"/>
  <c r="AU39" i="1"/>
  <c r="AV54" i="2"/>
  <c r="AK25" i="2"/>
  <c r="AJ73" i="1"/>
  <c r="AJ84" i="1" s="1"/>
  <c r="N38" i="7"/>
  <c r="AH66" i="1"/>
  <c r="O38" i="7" s="1"/>
  <c r="AJ43" i="2"/>
  <c r="AK42" i="2"/>
  <c r="AJ42" i="1" s="1"/>
  <c r="C40" i="7" s="1"/>
  <c r="AI49" i="1"/>
  <c r="AJ55" i="2"/>
  <c r="AJ66" i="2" s="1"/>
  <c r="AJ71" i="2"/>
  <c r="AI24" i="11" l="1"/>
  <c r="BK22" i="1"/>
  <c r="BL103" i="2"/>
  <c r="BL114" i="2"/>
  <c r="BJ92" i="1"/>
  <c r="BJ103" i="1"/>
  <c r="BJ114" i="1"/>
  <c r="BN92" i="2"/>
  <c r="BM22" i="2"/>
  <c r="AJ20" i="11"/>
  <c r="AJ43" i="11"/>
  <c r="AJ21" i="11" s="1"/>
  <c r="L40" i="7"/>
  <c r="AJ22" i="11"/>
  <c r="AJ17" i="11"/>
  <c r="AJ41" i="11"/>
  <c r="AJ19" i="11" s="1"/>
  <c r="AJ40" i="11"/>
  <c r="AS98" i="1"/>
  <c r="AS120" i="1"/>
  <c r="AJ118" i="1"/>
  <c r="AJ96" i="1"/>
  <c r="AJ107" i="1"/>
  <c r="AM119" i="1"/>
  <c r="AM108" i="1"/>
  <c r="AM97" i="1"/>
  <c r="AH105" i="1"/>
  <c r="AH116" i="1"/>
  <c r="AH94" i="1"/>
  <c r="AP9" i="3"/>
  <c r="AP11" i="3" s="1"/>
  <c r="AO13" i="3"/>
  <c r="AO15" i="3" s="1"/>
  <c r="AO34" i="3" s="1"/>
  <c r="AK13" i="2"/>
  <c r="AL7" i="2"/>
  <c r="AM110" i="3"/>
  <c r="AN77" i="3"/>
  <c r="AN88" i="3" s="1"/>
  <c r="AN23" i="3"/>
  <c r="AI43" i="1"/>
  <c r="AI44" i="1" s="1"/>
  <c r="K39" i="7" s="1"/>
  <c r="BR48" i="2"/>
  <c r="BS33" i="2"/>
  <c r="BQ33" i="1"/>
  <c r="BO70" i="1"/>
  <c r="BO81" i="1" s="1"/>
  <c r="BQ70" i="2"/>
  <c r="BP48" i="1"/>
  <c r="BP59" i="1" s="1"/>
  <c r="AI99" i="2"/>
  <c r="AI110" i="2"/>
  <c r="AI121" i="2"/>
  <c r="AO108" i="2"/>
  <c r="AN27" i="1"/>
  <c r="AO119" i="2"/>
  <c r="AL52" i="1"/>
  <c r="AL63" i="1" s="1"/>
  <c r="AM74" i="2"/>
  <c r="AL107" i="2"/>
  <c r="AK26" i="1"/>
  <c r="AL118" i="2"/>
  <c r="AO53" i="1"/>
  <c r="AO64" i="1" s="1"/>
  <c r="AP75" i="2"/>
  <c r="AU120" i="2"/>
  <c r="AU109" i="2"/>
  <c r="AT28" i="1"/>
  <c r="AI60" i="1"/>
  <c r="AI55" i="1"/>
  <c r="AJ25" i="1"/>
  <c r="AK106" i="2"/>
  <c r="AK117" i="2"/>
  <c r="AJ50" i="1"/>
  <c r="AJ61" i="1" s="1"/>
  <c r="AK72" i="2"/>
  <c r="AJ23" i="2"/>
  <c r="AJ77" i="2"/>
  <c r="AI71" i="1"/>
  <c r="AI82" i="1" s="1"/>
  <c r="AV76" i="2"/>
  <c r="AU54" i="1"/>
  <c r="AU65" i="1" s="1"/>
  <c r="AH88" i="1"/>
  <c r="P38" i="7" s="1"/>
  <c r="Q38" i="7"/>
  <c r="AH29" i="1"/>
  <c r="AH104" i="1"/>
  <c r="AH93" i="1"/>
  <c r="AH115" i="1"/>
  <c r="AK51" i="1"/>
  <c r="AK62" i="1" s="1"/>
  <c r="AL73" i="2"/>
  <c r="AJ116" i="2"/>
  <c r="AJ105" i="2"/>
  <c r="AI24" i="1"/>
  <c r="BM103" i="2" l="1"/>
  <c r="BL22" i="1"/>
  <c r="BM114" i="2"/>
  <c r="BO92" i="2"/>
  <c r="BN22" i="2"/>
  <c r="BK92" i="1"/>
  <c r="BK114" i="1"/>
  <c r="BK103" i="1"/>
  <c r="AJ26" i="11"/>
  <c r="AJ18" i="11"/>
  <c r="AJ24" i="11" s="1"/>
  <c r="BA39" i="3"/>
  <c r="BA54" i="3" s="1"/>
  <c r="BA76" i="3" s="1"/>
  <c r="BA28" i="3" s="1"/>
  <c r="BA109" i="3" s="1"/>
  <c r="AK15" i="2"/>
  <c r="AK34" i="2" s="1"/>
  <c r="AJ13" i="1"/>
  <c r="AP13" i="3"/>
  <c r="AP15" i="3" s="1"/>
  <c r="AP34" i="3" s="1"/>
  <c r="AQ7" i="3"/>
  <c r="AQ10" i="3" s="1"/>
  <c r="AP35" i="3"/>
  <c r="AP50" i="3" s="1"/>
  <c r="AP72" i="3" s="1"/>
  <c r="AP24" i="3" s="1"/>
  <c r="AP105" i="3" s="1"/>
  <c r="AQ36" i="3"/>
  <c r="AQ51" i="3" s="1"/>
  <c r="AQ73" i="3" s="1"/>
  <c r="AQ25" i="3" s="1"/>
  <c r="AQ106" i="3" s="1"/>
  <c r="AO49" i="3"/>
  <c r="AO40" i="3"/>
  <c r="AP42" i="3" s="1"/>
  <c r="AR37" i="3"/>
  <c r="AR52" i="3" s="1"/>
  <c r="AR74" i="3" s="1"/>
  <c r="AR26" i="3" s="1"/>
  <c r="AR107" i="3" s="1"/>
  <c r="AL9" i="2"/>
  <c r="AK7" i="1"/>
  <c r="AL10" i="2"/>
  <c r="AK10" i="1" s="1"/>
  <c r="AK58" i="11" s="1"/>
  <c r="AN29" i="3"/>
  <c r="AN99" i="3" s="1"/>
  <c r="AN104" i="3"/>
  <c r="J39" i="7"/>
  <c r="BP70" i="1"/>
  <c r="BP81" i="1" s="1"/>
  <c r="BS48" i="2"/>
  <c r="BT33" i="2"/>
  <c r="BR33" i="1"/>
  <c r="BR70" i="2"/>
  <c r="BQ48" i="1"/>
  <c r="BQ59" i="1" s="1"/>
  <c r="AJ117" i="1"/>
  <c r="AJ106" i="1"/>
  <c r="AJ95" i="1"/>
  <c r="N39" i="7"/>
  <c r="AI66" i="1"/>
  <c r="O39" i="7" s="1"/>
  <c r="AI94" i="1"/>
  <c r="AI116" i="1"/>
  <c r="AI105" i="1"/>
  <c r="AV28" i="2"/>
  <c r="AU76" i="1"/>
  <c r="AU87" i="1" s="1"/>
  <c r="AJ72" i="1"/>
  <c r="AJ83" i="1" s="1"/>
  <c r="AK24" i="2"/>
  <c r="AI77" i="1"/>
  <c r="AJ88" i="2"/>
  <c r="AO75" i="1"/>
  <c r="AO86" i="1" s="1"/>
  <c r="AP27" i="2"/>
  <c r="AK118" i="1"/>
  <c r="AK96" i="1"/>
  <c r="AK107" i="1"/>
  <c r="S38" i="7"/>
  <c r="AH99" i="1"/>
  <c r="R38" i="7" s="1"/>
  <c r="AH121" i="1"/>
  <c r="U38" i="7" s="1"/>
  <c r="AH110" i="1"/>
  <c r="T38" i="7" s="1"/>
  <c r="AM26" i="2"/>
  <c r="AL74" i="1"/>
  <c r="AL85" i="1" s="1"/>
  <c r="AK73" i="1"/>
  <c r="AK84" i="1" s="1"/>
  <c r="AL25" i="2"/>
  <c r="AJ104" i="2"/>
  <c r="AJ115" i="2"/>
  <c r="AJ29" i="2"/>
  <c r="AI23" i="1"/>
  <c r="AT109" i="1"/>
  <c r="AT120" i="1"/>
  <c r="AT98" i="1"/>
  <c r="AN119" i="1"/>
  <c r="AN108" i="1"/>
  <c r="AN97" i="1"/>
  <c r="BL103" i="1" l="1"/>
  <c r="BL114" i="1"/>
  <c r="BL92" i="1"/>
  <c r="BP92" i="2"/>
  <c r="BO22" i="2"/>
  <c r="BN114" i="2"/>
  <c r="BM22" i="1"/>
  <c r="BN103" i="2"/>
  <c r="AW39" i="2"/>
  <c r="AP49" i="3"/>
  <c r="AP55" i="3" s="1"/>
  <c r="BB39" i="3"/>
  <c r="BB54" i="3" s="1"/>
  <c r="BB76" i="3" s="1"/>
  <c r="BB28" i="3" s="1"/>
  <c r="BB109" i="3" s="1"/>
  <c r="AK57" i="11"/>
  <c r="AK53" i="11"/>
  <c r="AK56" i="11"/>
  <c r="AK55" i="11"/>
  <c r="AK54" i="11"/>
  <c r="AJ15" i="1"/>
  <c r="AQ35" i="3"/>
  <c r="AQ50" i="3" s="1"/>
  <c r="AQ72" i="3" s="1"/>
  <c r="AQ24" i="3" s="1"/>
  <c r="AQ105" i="3" s="1"/>
  <c r="F40" i="7"/>
  <c r="AJ12" i="1"/>
  <c r="G40" i="7" s="1"/>
  <c r="AS37" i="3"/>
  <c r="AS52" i="3" s="1"/>
  <c r="AS74" i="3" s="1"/>
  <c r="AS26" i="3" s="1"/>
  <c r="AS107" i="3" s="1"/>
  <c r="AR36" i="3"/>
  <c r="AR51" i="3" s="1"/>
  <c r="AR73" i="3" s="1"/>
  <c r="AR25" i="3" s="1"/>
  <c r="AR106" i="3" s="1"/>
  <c r="AP40" i="3"/>
  <c r="AQ42" i="3" s="1"/>
  <c r="AO71" i="3"/>
  <c r="AO55" i="3"/>
  <c r="AO66" i="3" s="1"/>
  <c r="AO43" i="3"/>
  <c r="AJ34" i="1"/>
  <c r="AL35" i="2"/>
  <c r="AM36" i="2"/>
  <c r="AK49" i="2"/>
  <c r="AN37" i="2"/>
  <c r="AQ38" i="3"/>
  <c r="AK40" i="2"/>
  <c r="AQ38" i="2"/>
  <c r="AK9" i="1"/>
  <c r="AL11" i="2"/>
  <c r="AN110" i="3"/>
  <c r="BQ70" i="1"/>
  <c r="BQ81" i="1" s="1"/>
  <c r="BT48" i="2"/>
  <c r="BU33" i="2"/>
  <c r="BS33" i="1"/>
  <c r="BS70" i="2"/>
  <c r="BR48" i="1"/>
  <c r="BR59" i="1" s="1"/>
  <c r="AM107" i="2"/>
  <c r="AL26" i="1"/>
  <c r="AM118" i="2"/>
  <c r="AK105" i="2"/>
  <c r="AJ24" i="1"/>
  <c r="AK116" i="2"/>
  <c r="AI104" i="1"/>
  <c r="AI115" i="1"/>
  <c r="AI93" i="1"/>
  <c r="AI29" i="1"/>
  <c r="AK25" i="1"/>
  <c r="AL117" i="2"/>
  <c r="AL106" i="2"/>
  <c r="AJ99" i="2"/>
  <c r="AJ110" i="2"/>
  <c r="AJ121" i="2"/>
  <c r="AP119" i="2"/>
  <c r="AO27" i="1"/>
  <c r="AP108" i="2"/>
  <c r="Q39" i="7"/>
  <c r="AI88" i="1"/>
  <c r="P39" i="7" s="1"/>
  <c r="AV109" i="2"/>
  <c r="AV120" i="2"/>
  <c r="AU28" i="1"/>
  <c r="BM92" i="1" l="1"/>
  <c r="BM114" i="1"/>
  <c r="BM103" i="1"/>
  <c r="BO103" i="2"/>
  <c r="BN22" i="1"/>
  <c r="BO114" i="2"/>
  <c r="BQ92" i="2"/>
  <c r="BP22" i="2"/>
  <c r="AJ14" i="1"/>
  <c r="H40" i="7" s="1"/>
  <c r="AP71" i="3"/>
  <c r="AP77" i="3" s="1"/>
  <c r="AP88" i="3" s="1"/>
  <c r="AK11" i="1"/>
  <c r="AK22" i="11" s="1"/>
  <c r="AK23" i="11" s="1"/>
  <c r="AK44" i="11"/>
  <c r="E40" i="7"/>
  <c r="AK38" i="11"/>
  <c r="AP43" i="3"/>
  <c r="AO77" i="3"/>
  <c r="AO88" i="3" s="1"/>
  <c r="AO23" i="3"/>
  <c r="AJ49" i="1"/>
  <c r="AK71" i="2"/>
  <c r="AK55" i="2"/>
  <c r="AK66" i="2" s="1"/>
  <c r="AL42" i="2"/>
  <c r="AK42" i="1" s="1"/>
  <c r="C41" i="7" s="1"/>
  <c r="C42" i="7" s="1"/>
  <c r="C5" i="7" s="1"/>
  <c r="AK43" i="2"/>
  <c r="AL36" i="1"/>
  <c r="AM51" i="2"/>
  <c r="AM7" i="2"/>
  <c r="AL13" i="2"/>
  <c r="AQ9" i="3"/>
  <c r="AQ11" i="3" s="1"/>
  <c r="AQ53" i="3"/>
  <c r="AQ75" i="3" s="1"/>
  <c r="AQ27" i="3" s="1"/>
  <c r="AQ108" i="3" s="1"/>
  <c r="AL50" i="2"/>
  <c r="AK35" i="1"/>
  <c r="AW54" i="2"/>
  <c r="AV39" i="1"/>
  <c r="AQ53" i="2"/>
  <c r="AP38" i="1"/>
  <c r="AM37" i="1"/>
  <c r="AN52" i="2"/>
  <c r="I40" i="7"/>
  <c r="AJ40" i="1"/>
  <c r="AP66" i="3"/>
  <c r="BU48" i="2"/>
  <c r="BV33" i="2"/>
  <c r="BT33" i="1"/>
  <c r="BR70" i="1"/>
  <c r="BR81" i="1" s="1"/>
  <c r="BT70" i="2"/>
  <c r="BS48" i="1"/>
  <c r="BS59" i="1" s="1"/>
  <c r="AL96" i="1"/>
  <c r="AL118" i="1"/>
  <c r="AL107" i="1"/>
  <c r="AK106" i="1"/>
  <c r="AK117" i="1"/>
  <c r="AK95" i="1"/>
  <c r="AO97" i="1"/>
  <c r="AO108" i="1"/>
  <c r="AO119" i="1"/>
  <c r="AI121" i="1"/>
  <c r="U39" i="7" s="1"/>
  <c r="AI99" i="1"/>
  <c r="R39" i="7" s="1"/>
  <c r="AI110" i="1"/>
  <c r="T39" i="7" s="1"/>
  <c r="S39" i="7"/>
  <c r="AU120" i="1"/>
  <c r="AU109" i="1"/>
  <c r="AU98" i="1"/>
  <c r="AJ116" i="1"/>
  <c r="AJ94" i="1"/>
  <c r="AJ105" i="1"/>
  <c r="BP103" i="2" l="1"/>
  <c r="BO22" i="1"/>
  <c r="BP114" i="2"/>
  <c r="BR92" i="2"/>
  <c r="BQ22" i="2"/>
  <c r="BN114" i="1"/>
  <c r="BN103" i="1"/>
  <c r="BN92" i="1"/>
  <c r="AP23" i="3"/>
  <c r="L41" i="7"/>
  <c r="AK43" i="11"/>
  <c r="AK21" i="11" s="1"/>
  <c r="AK40" i="11"/>
  <c r="AK42" i="11"/>
  <c r="AK41" i="11"/>
  <c r="AK19" i="11" s="1"/>
  <c r="AK17" i="11"/>
  <c r="AL15" i="2"/>
  <c r="AL34" i="2" s="1"/>
  <c r="AK13" i="1"/>
  <c r="AO104" i="3"/>
  <c r="AO29" i="3"/>
  <c r="AJ43" i="1"/>
  <c r="M40" i="7"/>
  <c r="L42" i="7"/>
  <c r="L5" i="7" s="1"/>
  <c r="E3" i="9" s="1"/>
  <c r="G8" i="8" s="1"/>
  <c r="AL51" i="1"/>
  <c r="AL62" i="1" s="1"/>
  <c r="AM73" i="2"/>
  <c r="AR7" i="3"/>
  <c r="AR10" i="3" s="1"/>
  <c r="AQ13" i="3"/>
  <c r="AQ15" i="3" s="1"/>
  <c r="AQ34" i="3" s="1"/>
  <c r="AP53" i="1"/>
  <c r="AP64" i="1" s="1"/>
  <c r="AQ75" i="2"/>
  <c r="AK50" i="1"/>
  <c r="AK61" i="1" s="1"/>
  <c r="AL72" i="2"/>
  <c r="AK77" i="2"/>
  <c r="AK23" i="2"/>
  <c r="AJ71" i="1"/>
  <c r="AJ82" i="1" s="1"/>
  <c r="AW76" i="2"/>
  <c r="AV54" i="1"/>
  <c r="AV65" i="1" s="1"/>
  <c r="AM9" i="2"/>
  <c r="AM10" i="2"/>
  <c r="AL10" i="1" s="1"/>
  <c r="AL58" i="11" s="1"/>
  <c r="AL7" i="1"/>
  <c r="AN74" i="2"/>
  <c r="AM52" i="1"/>
  <c r="AM63" i="1" s="1"/>
  <c r="AJ55" i="1"/>
  <c r="AJ60" i="1"/>
  <c r="AP104" i="3"/>
  <c r="AP29" i="3"/>
  <c r="AP99" i="3" s="1"/>
  <c r="BU70" i="2"/>
  <c r="BT48" i="1"/>
  <c r="BT59" i="1" s="1"/>
  <c r="BS70" i="1"/>
  <c r="BS81" i="1" s="1"/>
  <c r="BV48" i="2"/>
  <c r="BU33" i="1"/>
  <c r="BS92" i="2" l="1"/>
  <c r="BR22" i="2"/>
  <c r="BO103" i="1"/>
  <c r="BO92" i="1"/>
  <c r="BO114" i="1"/>
  <c r="BQ114" i="2"/>
  <c r="BQ103" i="2"/>
  <c r="BP22" i="1"/>
  <c r="AK20" i="11"/>
  <c r="AK26" i="11" s="1"/>
  <c r="AK27" i="11" s="1"/>
  <c r="AK18" i="11"/>
  <c r="AX39" i="2"/>
  <c r="BC39" i="3"/>
  <c r="AL57" i="11"/>
  <c r="AL53" i="11"/>
  <c r="AL56" i="11"/>
  <c r="AL55" i="11"/>
  <c r="AL54" i="11"/>
  <c r="AK15" i="1"/>
  <c r="F41" i="7"/>
  <c r="AK12" i="1"/>
  <c r="G41" i="7" s="1"/>
  <c r="AO99" i="3"/>
  <c r="AO110" i="3"/>
  <c r="AV76" i="1"/>
  <c r="AV87" i="1" s="1"/>
  <c r="AW28" i="2"/>
  <c r="AO37" i="2"/>
  <c r="AR38" i="2"/>
  <c r="AR38" i="3"/>
  <c r="AL49" i="2"/>
  <c r="AL40" i="2"/>
  <c r="AM42" i="2" s="1"/>
  <c r="AL42" i="1" s="1"/>
  <c r="C45" i="7" s="1"/>
  <c r="AK34" i="1"/>
  <c r="AM35" i="2"/>
  <c r="AN36" i="2"/>
  <c r="AL24" i="2"/>
  <c r="AK72" i="1"/>
  <c r="AK83" i="1" s="1"/>
  <c r="AL9" i="1"/>
  <c r="AM11" i="2"/>
  <c r="AK29" i="2"/>
  <c r="AJ23" i="1"/>
  <c r="AK104" i="2"/>
  <c r="AK115" i="2"/>
  <c r="AQ27" i="2"/>
  <c r="AP75" i="1"/>
  <c r="AP86" i="1" s="1"/>
  <c r="AM25" i="2"/>
  <c r="AL73" i="1"/>
  <c r="AL84" i="1" s="1"/>
  <c r="AS36" i="3"/>
  <c r="AS51" i="3" s="1"/>
  <c r="AS73" i="3" s="1"/>
  <c r="AS25" i="3" s="1"/>
  <c r="AS106" i="3" s="1"/>
  <c r="AR35" i="3"/>
  <c r="AR50" i="3" s="1"/>
  <c r="AR72" i="3" s="1"/>
  <c r="AR24" i="3" s="1"/>
  <c r="AR105" i="3" s="1"/>
  <c r="AQ49" i="3"/>
  <c r="BC54" i="3"/>
  <c r="BC76" i="3" s="1"/>
  <c r="BC28" i="3" s="1"/>
  <c r="BC109" i="3" s="1"/>
  <c r="AQ40" i="3"/>
  <c r="AR42" i="3" s="1"/>
  <c r="AT37" i="3"/>
  <c r="AT52" i="3" s="1"/>
  <c r="AT74" i="3" s="1"/>
  <c r="AT26" i="3" s="1"/>
  <c r="AT107" i="3" s="1"/>
  <c r="N40" i="7"/>
  <c r="AJ66" i="1"/>
  <c r="O40" i="7" s="1"/>
  <c r="AM74" i="1"/>
  <c r="AM85" i="1" s="1"/>
  <c r="AN26" i="2"/>
  <c r="AK88" i="2"/>
  <c r="AJ77" i="1"/>
  <c r="J40" i="7"/>
  <c r="AJ44" i="1"/>
  <c r="K40" i="7" s="1"/>
  <c r="AP110" i="3"/>
  <c r="BW48" i="2"/>
  <c r="BX33" i="2"/>
  <c r="BV33" i="1"/>
  <c r="BV70" i="2"/>
  <c r="BU48" i="1"/>
  <c r="BU59" i="1" s="1"/>
  <c r="BT70" i="1"/>
  <c r="BT81" i="1" s="1"/>
  <c r="BP92" i="1" l="1"/>
  <c r="BP114" i="1"/>
  <c r="BP103" i="1"/>
  <c r="BQ22" i="1"/>
  <c r="BR114" i="2"/>
  <c r="BR103" i="2"/>
  <c r="BT92" i="2"/>
  <c r="BS22" i="2"/>
  <c r="AK24" i="11"/>
  <c r="AK25" i="11" s="1"/>
  <c r="AL11" i="1"/>
  <c r="AL22" i="11" s="1"/>
  <c r="AL44" i="11"/>
  <c r="AK14" i="1"/>
  <c r="H41" i="7" s="1"/>
  <c r="AL38" i="11"/>
  <c r="E41" i="7"/>
  <c r="F42" i="7"/>
  <c r="F5" i="7" s="1"/>
  <c r="G42" i="7"/>
  <c r="G5" i="7" s="1"/>
  <c r="E4" i="9" s="1"/>
  <c r="G9" i="8" s="1"/>
  <c r="AQ119" i="2"/>
  <c r="AQ108" i="2"/>
  <c r="AP27" i="1"/>
  <c r="AL105" i="2"/>
  <c r="AL116" i="2"/>
  <c r="AK24" i="1"/>
  <c r="AN37" i="1"/>
  <c r="AO52" i="2"/>
  <c r="AM13" i="2"/>
  <c r="AN7" i="2"/>
  <c r="AW39" i="1"/>
  <c r="AX54" i="2"/>
  <c r="AL55" i="2"/>
  <c r="AL66" i="2" s="1"/>
  <c r="AK49" i="1"/>
  <c r="AL71" i="2"/>
  <c r="AW120" i="2"/>
  <c r="AW109" i="2"/>
  <c r="AV28" i="1"/>
  <c r="AJ88" i="1"/>
  <c r="P40" i="7" s="1"/>
  <c r="Q40" i="7"/>
  <c r="AK121" i="2"/>
  <c r="AK110" i="2"/>
  <c r="AK99" i="2"/>
  <c r="AN51" i="2"/>
  <c r="AM36" i="1"/>
  <c r="AM26" i="1"/>
  <c r="AN118" i="2"/>
  <c r="AN107" i="2"/>
  <c r="AL43" i="2"/>
  <c r="AQ71" i="3"/>
  <c r="AQ55" i="3"/>
  <c r="AQ66" i="3" s="1"/>
  <c r="AM117" i="2"/>
  <c r="AM106" i="2"/>
  <c r="AL25" i="1"/>
  <c r="AL35" i="1"/>
  <c r="AM50" i="2"/>
  <c r="AR9" i="3"/>
  <c r="AR11" i="3" s="1"/>
  <c r="AR53" i="3"/>
  <c r="AR75" i="3" s="1"/>
  <c r="AR27" i="3" s="1"/>
  <c r="AR108" i="3" s="1"/>
  <c r="AJ115" i="1"/>
  <c r="AJ93" i="1"/>
  <c r="AJ104" i="1"/>
  <c r="AJ29" i="1"/>
  <c r="I41" i="7"/>
  <c r="I42" i="7" s="1"/>
  <c r="I5" i="7" s="1"/>
  <c r="E6" i="9" s="1"/>
  <c r="G12" i="8" s="1"/>
  <c r="AK40" i="1"/>
  <c r="AQ38" i="1"/>
  <c r="AR53" i="2"/>
  <c r="AQ43" i="3"/>
  <c r="BU70" i="1"/>
  <c r="BU81" i="1" s="1"/>
  <c r="BX48" i="2"/>
  <c r="BY33" i="2"/>
  <c r="BW33" i="1"/>
  <c r="BW70" i="2"/>
  <c r="BV48" i="1"/>
  <c r="BV59" i="1" s="1"/>
  <c r="BU92" i="2" l="1"/>
  <c r="BT22" i="2"/>
  <c r="BQ103" i="1"/>
  <c r="BQ92" i="1"/>
  <c r="BQ114" i="1"/>
  <c r="BR22" i="1"/>
  <c r="BS114" i="2"/>
  <c r="BS103" i="2"/>
  <c r="AL43" i="11"/>
  <c r="AL21" i="11" s="1"/>
  <c r="E42" i="7"/>
  <c r="E5" i="7" s="1"/>
  <c r="L45" i="7"/>
  <c r="AL17" i="11"/>
  <c r="AL40" i="11"/>
  <c r="AL18" i="11" s="1"/>
  <c r="AL41" i="11"/>
  <c r="AL19" i="11" s="1"/>
  <c r="AL42" i="11"/>
  <c r="AL20" i="11" s="1"/>
  <c r="AM15" i="2"/>
  <c r="AL15" i="1" s="1"/>
  <c r="AL13" i="1"/>
  <c r="M41" i="7"/>
  <c r="M42" i="7" s="1"/>
  <c r="M5" i="7" s="1"/>
  <c r="AK43" i="1"/>
  <c r="AL50" i="1"/>
  <c r="AL61" i="1" s="1"/>
  <c r="AM72" i="2"/>
  <c r="AQ77" i="3"/>
  <c r="AQ88" i="3" s="1"/>
  <c r="AQ23" i="3"/>
  <c r="AM118" i="1"/>
  <c r="AM107" i="1"/>
  <c r="AM96" i="1"/>
  <c r="AK60" i="1"/>
  <c r="AK55" i="1"/>
  <c r="AN9" i="2"/>
  <c r="AM9" i="1" s="1"/>
  <c r="AM44" i="11" s="1"/>
  <c r="AM7" i="1"/>
  <c r="AN10" i="2"/>
  <c r="AM10" i="1" s="1"/>
  <c r="AM58" i="11" s="1"/>
  <c r="AM34" i="2"/>
  <c r="AV120" i="1"/>
  <c r="AV98" i="1"/>
  <c r="AV109" i="1"/>
  <c r="AQ53" i="1"/>
  <c r="AQ64" i="1" s="1"/>
  <c r="AR75" i="2"/>
  <c r="AJ110" i="1"/>
  <c r="T40" i="7" s="1"/>
  <c r="S40" i="7"/>
  <c r="AJ121" i="1"/>
  <c r="U40" i="7" s="1"/>
  <c r="AJ99" i="1"/>
  <c r="R40" i="7" s="1"/>
  <c r="AM51" i="1"/>
  <c r="AM62" i="1" s="1"/>
  <c r="AN73" i="2"/>
  <c r="AX76" i="2"/>
  <c r="AW54" i="1"/>
  <c r="AW65" i="1" s="1"/>
  <c r="AN52" i="1"/>
  <c r="AN63" i="1" s="1"/>
  <c r="AO74" i="2"/>
  <c r="AL106" i="1"/>
  <c r="AL95" i="1"/>
  <c r="AL117" i="1"/>
  <c r="AK116" i="1"/>
  <c r="AK94" i="1"/>
  <c r="AK105" i="1"/>
  <c r="AR13" i="3"/>
  <c r="AR15" i="3" s="1"/>
  <c r="AR34" i="3" s="1"/>
  <c r="AS7" i="3"/>
  <c r="AS10" i="3" s="1"/>
  <c r="AK71" i="1"/>
  <c r="AK82" i="1" s="1"/>
  <c r="AL77" i="2"/>
  <c r="AL23" i="2"/>
  <c r="AP119" i="1"/>
  <c r="AP108" i="1"/>
  <c r="AP97" i="1"/>
  <c r="BY48" i="2"/>
  <c r="BZ33" i="2"/>
  <c r="BX33" i="1"/>
  <c r="BX70" i="2"/>
  <c r="BW48" i="1"/>
  <c r="BW59" i="1" s="1"/>
  <c r="BV70" i="1"/>
  <c r="BV81" i="1" s="1"/>
  <c r="BR114" i="1" l="1"/>
  <c r="BR92" i="1"/>
  <c r="BR103" i="1"/>
  <c r="BT103" i="2"/>
  <c r="BS22" i="1"/>
  <c r="BT114" i="2"/>
  <c r="BV92" i="2"/>
  <c r="BU22" i="2"/>
  <c r="AL26" i="11"/>
  <c r="AY39" i="2"/>
  <c r="BD39" i="3"/>
  <c r="BD54" i="3" s="1"/>
  <c r="BD76" i="3" s="1"/>
  <c r="BD28" i="3" s="1"/>
  <c r="BD109" i="3" s="1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6" i="1"/>
  <c r="AW87" i="1" s="1"/>
  <c r="AL14" i="1"/>
  <c r="H45" i="7" s="1"/>
  <c r="E45" i="7"/>
  <c r="AM24" i="2"/>
  <c r="AL72" i="1"/>
  <c r="AL83" i="1" s="1"/>
  <c r="AL104" i="2"/>
  <c r="AL29" i="2"/>
  <c r="AL115" i="2"/>
  <c r="AK23" i="1"/>
  <c r="AS35" i="3"/>
  <c r="AS50" i="3" s="1"/>
  <c r="AS72" i="3" s="1"/>
  <c r="AS24" i="3" s="1"/>
  <c r="AS105" i="3" s="1"/>
  <c r="AR49" i="3"/>
  <c r="AR40" i="3"/>
  <c r="AT36" i="3"/>
  <c r="AT51" i="3" s="1"/>
  <c r="AT73" i="3" s="1"/>
  <c r="AT25" i="3" s="1"/>
  <c r="AT106" i="3" s="1"/>
  <c r="AU37" i="3"/>
  <c r="AU52" i="3" s="1"/>
  <c r="AU74" i="3" s="1"/>
  <c r="AU26" i="3" s="1"/>
  <c r="AU107" i="3" s="1"/>
  <c r="AO26" i="2"/>
  <c r="AN74" i="1"/>
  <c r="AN85" i="1" s="1"/>
  <c r="AN25" i="2"/>
  <c r="AM73" i="1"/>
  <c r="AM84" i="1" s="1"/>
  <c r="AS38" i="3"/>
  <c r="AP37" i="2"/>
  <c r="AS38" i="2"/>
  <c r="AL34" i="1"/>
  <c r="AN35" i="2"/>
  <c r="AO36" i="2"/>
  <c r="AM49" i="2"/>
  <c r="AM40" i="2"/>
  <c r="AK66" i="1"/>
  <c r="O41" i="7" s="1"/>
  <c r="N41" i="7"/>
  <c r="AK77" i="1"/>
  <c r="AL88" i="2"/>
  <c r="AN11" i="2"/>
  <c r="AM11" i="1"/>
  <c r="AM22" i="11" s="1"/>
  <c r="AQ29" i="3"/>
  <c r="AQ99" i="3" s="1"/>
  <c r="AQ104" i="3"/>
  <c r="AK44" i="1"/>
  <c r="K41" i="7" s="1"/>
  <c r="J41" i="7"/>
  <c r="AR27" i="2"/>
  <c r="AQ75" i="1"/>
  <c r="AQ86" i="1" s="1"/>
  <c r="E7" i="9"/>
  <c r="G13" i="8" s="1"/>
  <c r="X5" i="7"/>
  <c r="BW70" i="1"/>
  <c r="BW81" i="1" s="1"/>
  <c r="BY70" i="2"/>
  <c r="BX48" i="1"/>
  <c r="BX59" i="1" s="1"/>
  <c r="BZ48" i="2"/>
  <c r="CA33" i="2"/>
  <c r="BY33" i="1"/>
  <c r="BW92" i="2" l="1"/>
  <c r="BV22" i="2"/>
  <c r="BT22" i="1"/>
  <c r="BU114" i="2"/>
  <c r="BU103" i="2"/>
  <c r="BS103" i="1"/>
  <c r="BS92" i="1"/>
  <c r="BS114" i="1"/>
  <c r="G14" i="8"/>
  <c r="G4" i="8"/>
  <c r="E5" i="9"/>
  <c r="G10" i="8" s="1"/>
  <c r="AM20" i="11"/>
  <c r="AM43" i="11"/>
  <c r="AM21" i="11" s="1"/>
  <c r="AM41" i="11"/>
  <c r="AM19" i="11" s="1"/>
  <c r="AM17" i="11"/>
  <c r="AM40" i="11"/>
  <c r="AM18" i="11" s="1"/>
  <c r="L46" i="7"/>
  <c r="AM55" i="2"/>
  <c r="AM66" i="2" s="1"/>
  <c r="AM71" i="2"/>
  <c r="AL49" i="1"/>
  <c r="AR38" i="1"/>
  <c r="AS53" i="2"/>
  <c r="AO7" i="2"/>
  <c r="AN13" i="2"/>
  <c r="AN36" i="1"/>
  <c r="AO51" i="2"/>
  <c r="AO37" i="1"/>
  <c r="AP52" i="2"/>
  <c r="AS42" i="3"/>
  <c r="AR43" i="3"/>
  <c r="AK93" i="1"/>
  <c r="AK104" i="1"/>
  <c r="AK115" i="1"/>
  <c r="AK29" i="1"/>
  <c r="J42" i="7"/>
  <c r="J5" i="7" s="1"/>
  <c r="K42" i="7"/>
  <c r="K5" i="7" s="1"/>
  <c r="AN106" i="2"/>
  <c r="AM25" i="1"/>
  <c r="AN117" i="2"/>
  <c r="AN42" i="2"/>
  <c r="AM42" i="1" s="1"/>
  <c r="C46" i="7" s="1"/>
  <c r="AM43" i="2"/>
  <c r="AM35" i="1"/>
  <c r="AN50" i="2"/>
  <c r="AS9" i="3"/>
  <c r="AS11" i="3" s="1"/>
  <c r="AS53" i="3"/>
  <c r="AS75" i="3" s="1"/>
  <c r="AS27" i="3" s="1"/>
  <c r="AS108" i="3" s="1"/>
  <c r="AN26" i="1"/>
  <c r="AO107" i="2"/>
  <c r="AO118" i="2"/>
  <c r="AR108" i="2"/>
  <c r="AQ27" i="1"/>
  <c r="AR119" i="2"/>
  <c r="AQ110" i="3"/>
  <c r="Q41" i="7"/>
  <c r="AK88" i="1"/>
  <c r="P41" i="7" s="1"/>
  <c r="AY54" i="2"/>
  <c r="AX39" i="1"/>
  <c r="I45" i="7"/>
  <c r="AL40" i="1"/>
  <c r="AR55" i="3"/>
  <c r="AR66" i="3" s="1"/>
  <c r="AR71" i="3"/>
  <c r="AL110" i="2"/>
  <c r="AL99" i="2"/>
  <c r="AL121" i="2"/>
  <c r="AM105" i="2"/>
  <c r="AM116" i="2"/>
  <c r="AL24" i="1"/>
  <c r="AX109" i="2"/>
  <c r="AX120" i="2"/>
  <c r="AW28" i="1"/>
  <c r="CA48" i="2"/>
  <c r="CB33" i="2"/>
  <c r="BZ33" i="1"/>
  <c r="BZ70" i="2"/>
  <c r="BY48" i="1"/>
  <c r="BY59" i="1" s="1"/>
  <c r="BX70" i="1"/>
  <c r="BX81" i="1" s="1"/>
  <c r="BT92" i="1" l="1"/>
  <c r="BT114" i="1"/>
  <c r="BT103" i="1"/>
  <c r="BU22" i="1"/>
  <c r="BV114" i="2"/>
  <c r="BV103" i="2"/>
  <c r="BX92" i="2"/>
  <c r="BW22" i="2"/>
  <c r="AM26" i="11"/>
  <c r="AN15" i="2"/>
  <c r="AN34" i="2" s="1"/>
  <c r="AM13" i="1"/>
  <c r="AL116" i="1"/>
  <c r="AL105" i="1"/>
  <c r="AL94" i="1"/>
  <c r="AL43" i="1"/>
  <c r="M45" i="7"/>
  <c r="AN72" i="2"/>
  <c r="AM50" i="1"/>
  <c r="AM61" i="1" s="1"/>
  <c r="AO9" i="2"/>
  <c r="AO10" i="2"/>
  <c r="AN10" i="1" s="1"/>
  <c r="AN58" i="11" s="1"/>
  <c r="AN7" i="1"/>
  <c r="AM77" i="2"/>
  <c r="AM23" i="2"/>
  <c r="AL71" i="1"/>
  <c r="AL82" i="1" s="1"/>
  <c r="F33" i="9"/>
  <c r="AW98" i="1"/>
  <c r="AW109" i="1"/>
  <c r="AW120" i="1"/>
  <c r="AQ108" i="1"/>
  <c r="AQ97" i="1"/>
  <c r="AQ119" i="1"/>
  <c r="AN118" i="1"/>
  <c r="AN107" i="1"/>
  <c r="AN96" i="1"/>
  <c r="AM117" i="1"/>
  <c r="AM106" i="1"/>
  <c r="AM95" i="1"/>
  <c r="AK121" i="1"/>
  <c r="U41" i="7" s="1"/>
  <c r="S41" i="7"/>
  <c r="AK110" i="1"/>
  <c r="T41" i="7" s="1"/>
  <c r="AK99" i="1"/>
  <c r="R41" i="7" s="1"/>
  <c r="AO73" i="2"/>
  <c r="AN51" i="1"/>
  <c r="AN62" i="1" s="1"/>
  <c r="AS75" i="2"/>
  <c r="AR53" i="1"/>
  <c r="AR64" i="1" s="1"/>
  <c r="AR77" i="3"/>
  <c r="AR88" i="3" s="1"/>
  <c r="AR23" i="3"/>
  <c r="AX54" i="1"/>
  <c r="AX65" i="1" s="1"/>
  <c r="AY76" i="2"/>
  <c r="AS13" i="3"/>
  <c r="AS15" i="3" s="1"/>
  <c r="AS34" i="3" s="1"/>
  <c r="AT7" i="3"/>
  <c r="AT10" i="3" s="1"/>
  <c r="AP74" i="2"/>
  <c r="AO52" i="1"/>
  <c r="AO63" i="1" s="1"/>
  <c r="AM15" i="1"/>
  <c r="AL60" i="1"/>
  <c r="AL55" i="1"/>
  <c r="CB48" i="2"/>
  <c r="CC33" i="2"/>
  <c r="CA33" i="1"/>
  <c r="CA70" i="2"/>
  <c r="BZ48" i="1"/>
  <c r="BZ59" i="1" s="1"/>
  <c r="BY70" i="1"/>
  <c r="BY81" i="1" s="1"/>
  <c r="BW103" i="2" l="1"/>
  <c r="BV22" i="1"/>
  <c r="BW114" i="2"/>
  <c r="H34" i="9"/>
  <c r="BU103" i="1"/>
  <c r="BU92" i="1"/>
  <c r="BU114" i="1"/>
  <c r="BY92" i="2"/>
  <c r="BX22" i="2"/>
  <c r="AZ39" i="2"/>
  <c r="BE39" i="3"/>
  <c r="BE54" i="3" s="1"/>
  <c r="BE76" i="3" s="1"/>
  <c r="BE28" i="3" s="1"/>
  <c r="BE109" i="3" s="1"/>
  <c r="AN54" i="11"/>
  <c r="AN53" i="11"/>
  <c r="AN56" i="11"/>
  <c r="AN57" i="11"/>
  <c r="AN55" i="11"/>
  <c r="AN38" i="11"/>
  <c r="F46" i="7"/>
  <c r="AM12" i="1"/>
  <c r="G46" i="7" s="1"/>
  <c r="AO35" i="2"/>
  <c r="AP36" i="2"/>
  <c r="AQ37" i="2"/>
  <c r="AT38" i="3"/>
  <c r="AT38" i="2"/>
  <c r="AN40" i="2"/>
  <c r="AN49" i="2"/>
  <c r="AM34" i="1"/>
  <c r="AR29" i="3"/>
  <c r="AR99" i="3" s="1"/>
  <c r="AR104" i="3"/>
  <c r="AL44" i="1"/>
  <c r="K45" i="7" s="1"/>
  <c r="J45" i="7"/>
  <c r="AM14" i="1"/>
  <c r="H46" i="7" s="1"/>
  <c r="E46" i="7"/>
  <c r="AS49" i="3"/>
  <c r="AS40" i="3"/>
  <c r="AV37" i="3"/>
  <c r="AV52" i="3" s="1"/>
  <c r="AV74" i="3" s="1"/>
  <c r="AV26" i="3" s="1"/>
  <c r="AV107" i="3" s="1"/>
  <c r="AU36" i="3"/>
  <c r="AU51" i="3" s="1"/>
  <c r="AU73" i="3" s="1"/>
  <c r="AU25" i="3" s="1"/>
  <c r="AU106" i="3" s="1"/>
  <c r="AT35" i="3"/>
  <c r="AT50" i="3" s="1"/>
  <c r="AT72" i="3" s="1"/>
  <c r="AT24" i="3" s="1"/>
  <c r="AT105" i="3" s="1"/>
  <c r="AO25" i="2"/>
  <c r="AN73" i="1"/>
  <c r="AN84" i="1" s="1"/>
  <c r="AM88" i="2"/>
  <c r="AL77" i="1"/>
  <c r="AM29" i="2"/>
  <c r="AM115" i="2"/>
  <c r="AL23" i="1"/>
  <c r="AM104" i="2"/>
  <c r="AL66" i="1"/>
  <c r="O45" i="7" s="1"/>
  <c r="N45" i="7"/>
  <c r="AY28" i="2"/>
  <c r="AX76" i="1"/>
  <c r="AX87" i="1" s="1"/>
  <c r="AN24" i="2"/>
  <c r="AM72" i="1"/>
  <c r="AM83" i="1" s="1"/>
  <c r="AN9" i="1"/>
  <c r="AO11" i="2"/>
  <c r="AO74" i="1"/>
  <c r="AO85" i="1" s="1"/>
  <c r="AP26" i="2"/>
  <c r="AS27" i="2"/>
  <c r="AR75" i="1"/>
  <c r="AR86" i="1" s="1"/>
  <c r="BZ70" i="1"/>
  <c r="BZ81" i="1" s="1"/>
  <c r="CC48" i="2"/>
  <c r="CD33" i="2"/>
  <c r="CB33" i="1"/>
  <c r="CB70" i="2"/>
  <c r="CA48" i="1"/>
  <c r="CA59" i="1" s="1"/>
  <c r="BZ92" i="2" l="1"/>
  <c r="BY22" i="2"/>
  <c r="BV114" i="1"/>
  <c r="BV103" i="1"/>
  <c r="BV92" i="1"/>
  <c r="BW22" i="1"/>
  <c r="BX103" i="2"/>
  <c r="BX114" i="2"/>
  <c r="AN17" i="11"/>
  <c r="AN11" i="1"/>
  <c r="AN22" i="11" s="1"/>
  <c r="AN44" i="11"/>
  <c r="AO26" i="1"/>
  <c r="AP118" i="2"/>
  <c r="AP107" i="2"/>
  <c r="AY109" i="2"/>
  <c r="AX28" i="1"/>
  <c r="AY120" i="2"/>
  <c r="AL29" i="1"/>
  <c r="AL104" i="1"/>
  <c r="AL93" i="1"/>
  <c r="AL115" i="1"/>
  <c r="AS55" i="3"/>
  <c r="AS66" i="3" s="1"/>
  <c r="AS71" i="3"/>
  <c r="AT9" i="3"/>
  <c r="AT11" i="3" s="1"/>
  <c r="AT53" i="3"/>
  <c r="AT75" i="3" s="1"/>
  <c r="AT27" i="3" s="1"/>
  <c r="AT108" i="3" s="1"/>
  <c r="AO42" i="2"/>
  <c r="AN42" i="1" s="1"/>
  <c r="C47" i="7" s="1"/>
  <c r="AN43" i="2"/>
  <c r="AQ52" i="2"/>
  <c r="AP37" i="1"/>
  <c r="AN105" i="2"/>
  <c r="AM24" i="1"/>
  <c r="AN116" i="2"/>
  <c r="AM99" i="2"/>
  <c r="AM110" i="2"/>
  <c r="AM121" i="2"/>
  <c r="AN25" i="1"/>
  <c r="AO106" i="2"/>
  <c r="AO117" i="2"/>
  <c r="AT42" i="3"/>
  <c r="AS43" i="3"/>
  <c r="AR110" i="3"/>
  <c r="AZ54" i="2"/>
  <c r="AY39" i="1"/>
  <c r="AP51" i="2"/>
  <c r="AO36" i="1"/>
  <c r="AM49" i="1"/>
  <c r="AN55" i="2"/>
  <c r="AN66" i="2" s="1"/>
  <c r="AN71" i="2"/>
  <c r="AS108" i="2"/>
  <c r="AS119" i="2"/>
  <c r="AR27" i="1"/>
  <c r="AO13" i="2"/>
  <c r="AP7" i="2"/>
  <c r="AL88" i="1"/>
  <c r="P45" i="7" s="1"/>
  <c r="Q45" i="7"/>
  <c r="AM40" i="1"/>
  <c r="I46" i="7"/>
  <c r="AT53" i="2"/>
  <c r="AS38" i="1"/>
  <c r="AO50" i="2"/>
  <c r="AN35" i="1"/>
  <c r="CC70" i="2"/>
  <c r="CB48" i="1"/>
  <c r="CB59" i="1" s="1"/>
  <c r="CA70" i="1"/>
  <c r="CA81" i="1" s="1"/>
  <c r="CD48" i="2"/>
  <c r="CE33" i="2"/>
  <c r="CC33" i="1"/>
  <c r="BW114" i="1" l="1"/>
  <c r="BW103" i="1"/>
  <c r="BW92" i="1"/>
  <c r="BY103" i="2"/>
  <c r="BY114" i="2"/>
  <c r="BX22" i="1"/>
  <c r="CA92" i="2"/>
  <c r="BZ22" i="2"/>
  <c r="L47" i="7"/>
  <c r="AN41" i="11"/>
  <c r="AN19" i="11" s="1"/>
  <c r="AN40" i="11"/>
  <c r="AN18" i="11" s="1"/>
  <c r="AN43" i="11"/>
  <c r="AN21" i="11" s="1"/>
  <c r="AN26" i="11" s="1"/>
  <c r="AN42" i="11"/>
  <c r="AN20" i="11" s="1"/>
  <c r="AO15" i="2"/>
  <c r="AO34" i="2" s="1"/>
  <c r="AN13" i="1"/>
  <c r="AO72" i="2"/>
  <c r="AN50" i="1"/>
  <c r="AN61" i="1" s="1"/>
  <c r="AM43" i="1"/>
  <c r="M46" i="7"/>
  <c r="AN77" i="2"/>
  <c r="AM71" i="1"/>
  <c r="AM82" i="1" s="1"/>
  <c r="AN23" i="2"/>
  <c r="AR119" i="1"/>
  <c r="AR97" i="1"/>
  <c r="AR108" i="1"/>
  <c r="AN95" i="1"/>
  <c r="AN106" i="1"/>
  <c r="AN117" i="1"/>
  <c r="AP52" i="1"/>
  <c r="AP63" i="1" s="1"/>
  <c r="AQ74" i="2"/>
  <c r="AU7" i="3"/>
  <c r="AU10" i="3" s="1"/>
  <c r="AT13" i="3"/>
  <c r="AT15" i="3" s="1"/>
  <c r="AT34" i="3" s="1"/>
  <c r="AX120" i="1"/>
  <c r="AX109" i="1"/>
  <c r="AX98" i="1"/>
  <c r="AO107" i="1"/>
  <c r="AO96" i="1"/>
  <c r="AO118" i="1"/>
  <c r="AT75" i="2"/>
  <c r="AS53" i="1"/>
  <c r="AS64" i="1" s="1"/>
  <c r="AM60" i="1"/>
  <c r="AM55" i="1"/>
  <c r="AZ76" i="2"/>
  <c r="AY54" i="1"/>
  <c r="AY65" i="1" s="1"/>
  <c r="AM105" i="1"/>
  <c r="AM94" i="1"/>
  <c r="AM116" i="1"/>
  <c r="AS77" i="3"/>
  <c r="AS88" i="3" s="1"/>
  <c r="AS23" i="3"/>
  <c r="AN15" i="1"/>
  <c r="AO51" i="1"/>
  <c r="AO62" i="1" s="1"/>
  <c r="AP73" i="2"/>
  <c r="AP9" i="2"/>
  <c r="AO7" i="1"/>
  <c r="AP10" i="2"/>
  <c r="AO10" i="1" s="1"/>
  <c r="AO58" i="11" s="1"/>
  <c r="AL99" i="1"/>
  <c r="R45" i="7" s="1"/>
  <c r="AL110" i="1"/>
  <c r="T45" i="7" s="1"/>
  <c r="S45" i="7"/>
  <c r="AL121" i="1"/>
  <c r="U45" i="7" s="1"/>
  <c r="CE48" i="2"/>
  <c r="CF33" i="2"/>
  <c r="CD33" i="1"/>
  <c r="CD70" i="2"/>
  <c r="CC48" i="1"/>
  <c r="CC59" i="1" s="1"/>
  <c r="CB70" i="1"/>
  <c r="CB81" i="1" s="1"/>
  <c r="CB92" i="2" l="1"/>
  <c r="CA22" i="2"/>
  <c r="BZ103" i="2"/>
  <c r="BY22" i="1"/>
  <c r="BZ114" i="2"/>
  <c r="BX103" i="1"/>
  <c r="BX114" i="1"/>
  <c r="BX92" i="1"/>
  <c r="BA39" i="2"/>
  <c r="BF39" i="3"/>
  <c r="AO54" i="11"/>
  <c r="AO57" i="11"/>
  <c r="AO53" i="11"/>
  <c r="AO56" i="11"/>
  <c r="AO55" i="11"/>
  <c r="AO38" i="11"/>
  <c r="F47" i="7"/>
  <c r="AN12" i="1"/>
  <c r="G47" i="7" s="1"/>
  <c r="AY76" i="1"/>
  <c r="AY87" i="1" s="1"/>
  <c r="AZ28" i="2"/>
  <c r="AT27" i="2"/>
  <c r="AS75" i="1"/>
  <c r="AS86" i="1" s="1"/>
  <c r="AO9" i="1"/>
  <c r="AP11" i="2"/>
  <c r="E47" i="7"/>
  <c r="AN14" i="1"/>
  <c r="H47" i="7" s="1"/>
  <c r="N46" i="7"/>
  <c r="AM66" i="1"/>
  <c r="O46" i="7" s="1"/>
  <c r="AQ26" i="2"/>
  <c r="AP74" i="1"/>
  <c r="AP85" i="1" s="1"/>
  <c r="AM23" i="1"/>
  <c r="AN29" i="2"/>
  <c r="AN115" i="2"/>
  <c r="AN104" i="2"/>
  <c r="J46" i="7"/>
  <c r="AM44" i="1"/>
  <c r="K46" i="7" s="1"/>
  <c r="AO73" i="1"/>
  <c r="AO84" i="1" s="1"/>
  <c r="AP25" i="2"/>
  <c r="AS104" i="3"/>
  <c r="AS29" i="3"/>
  <c r="AS99" i="3" s="1"/>
  <c r="AU38" i="3"/>
  <c r="AQ36" i="2"/>
  <c r="AN34" i="1"/>
  <c r="AO49" i="2"/>
  <c r="AP35" i="2"/>
  <c r="AU38" i="2"/>
  <c r="AO40" i="2"/>
  <c r="AP42" i="2" s="1"/>
  <c r="AO42" i="1" s="1"/>
  <c r="C48" i="7" s="1"/>
  <c r="AR37" i="2"/>
  <c r="AV36" i="3"/>
  <c r="AV51" i="3" s="1"/>
  <c r="AV73" i="3" s="1"/>
  <c r="AV25" i="3" s="1"/>
  <c r="AV106" i="3" s="1"/>
  <c r="AU35" i="3"/>
  <c r="AU50" i="3" s="1"/>
  <c r="AU72" i="3" s="1"/>
  <c r="AU24" i="3" s="1"/>
  <c r="AU105" i="3" s="1"/>
  <c r="AT40" i="3"/>
  <c r="AW37" i="3"/>
  <c r="AW52" i="3" s="1"/>
  <c r="AW74" i="3" s="1"/>
  <c r="AW26" i="3" s="1"/>
  <c r="AW107" i="3" s="1"/>
  <c r="AT49" i="3"/>
  <c r="BF54" i="3"/>
  <c r="BF76" i="3" s="1"/>
  <c r="BF28" i="3" s="1"/>
  <c r="BF109" i="3" s="1"/>
  <c r="AM77" i="1"/>
  <c r="AN88" i="2"/>
  <c r="AO24" i="2"/>
  <c r="AN72" i="1"/>
  <c r="AN83" i="1" s="1"/>
  <c r="CC70" i="1"/>
  <c r="CC81" i="1" s="1"/>
  <c r="CE70" i="2"/>
  <c r="CD48" i="1"/>
  <c r="CD59" i="1" s="1"/>
  <c r="CF48" i="2"/>
  <c r="CG33" i="2"/>
  <c r="CE33" i="1"/>
  <c r="BY114" i="1" l="1"/>
  <c r="BY103" i="1"/>
  <c r="BY92" i="1"/>
  <c r="CA114" i="2"/>
  <c r="CA103" i="2"/>
  <c r="BZ22" i="1"/>
  <c r="CC92" i="2"/>
  <c r="CB22" i="2"/>
  <c r="AO11" i="1"/>
  <c r="AO22" i="11" s="1"/>
  <c r="AO44" i="11"/>
  <c r="AO40" i="11" s="1"/>
  <c r="AO18" i="11" s="1"/>
  <c r="AO17" i="11"/>
  <c r="AO55" i="2"/>
  <c r="AO66" i="2" s="1"/>
  <c r="AO71" i="2"/>
  <c r="AN49" i="1"/>
  <c r="AS110" i="3"/>
  <c r="AN99" i="2"/>
  <c r="AN110" i="2"/>
  <c r="AN121" i="2"/>
  <c r="AQ7" i="2"/>
  <c r="AP13" i="2"/>
  <c r="AT119" i="2"/>
  <c r="AT108" i="2"/>
  <c r="AS27" i="1"/>
  <c r="AN24" i="1"/>
  <c r="AO105" i="2"/>
  <c r="AO116" i="2"/>
  <c r="AT55" i="3"/>
  <c r="AT66" i="3" s="1"/>
  <c r="AT71" i="3"/>
  <c r="AZ39" i="1"/>
  <c r="BA54" i="2"/>
  <c r="I47" i="7"/>
  <c r="AN40" i="1"/>
  <c r="AM29" i="1"/>
  <c r="AM115" i="1"/>
  <c r="AM93" i="1"/>
  <c r="AM104" i="1"/>
  <c r="AZ120" i="2"/>
  <c r="AY28" i="1"/>
  <c r="AZ109" i="2"/>
  <c r="AU53" i="2"/>
  <c r="AT38" i="1"/>
  <c r="AQ51" i="2"/>
  <c r="AP36" i="1"/>
  <c r="AO25" i="1"/>
  <c r="AP117" i="2"/>
  <c r="AP106" i="2"/>
  <c r="Q46" i="7"/>
  <c r="AM88" i="1"/>
  <c r="P46" i="7" s="1"/>
  <c r="AU42" i="3"/>
  <c r="AT43" i="3"/>
  <c r="AR52" i="2"/>
  <c r="AQ37" i="1"/>
  <c r="AO35" i="1"/>
  <c r="AP50" i="2"/>
  <c r="AU9" i="3"/>
  <c r="AU11" i="3" s="1"/>
  <c r="AU53" i="3"/>
  <c r="AU75" i="3" s="1"/>
  <c r="AU27" i="3" s="1"/>
  <c r="AU108" i="3" s="1"/>
  <c r="AQ107" i="2"/>
  <c r="AP26" i="1"/>
  <c r="AQ118" i="2"/>
  <c r="AO43" i="2"/>
  <c r="CG48" i="2"/>
  <c r="CH33" i="2"/>
  <c r="CF33" i="1"/>
  <c r="CF70" i="2"/>
  <c r="CE48" i="1"/>
  <c r="CE59" i="1" s="1"/>
  <c r="CD70" i="1"/>
  <c r="CD81" i="1" s="1"/>
  <c r="CA22" i="1" l="1"/>
  <c r="CB103" i="2"/>
  <c r="CB114" i="2"/>
  <c r="CD92" i="2"/>
  <c r="CC22" i="2"/>
  <c r="BZ103" i="1"/>
  <c r="BZ114" i="1"/>
  <c r="BZ92" i="1"/>
  <c r="L48" i="7"/>
  <c r="AO43" i="11"/>
  <c r="AO21" i="11" s="1"/>
  <c r="AO26" i="11" s="1"/>
  <c r="AO42" i="11"/>
  <c r="AO20" i="11" s="1"/>
  <c r="AO41" i="11"/>
  <c r="AO19" i="11" s="1"/>
  <c r="AP15" i="2"/>
  <c r="AP34" i="2" s="1"/>
  <c r="AO13" i="1"/>
  <c r="AU75" i="2"/>
  <c r="AT53" i="1"/>
  <c r="AT64" i="1" s="1"/>
  <c r="AZ54" i="1"/>
  <c r="AZ65" i="1" s="1"/>
  <c r="BA76" i="2"/>
  <c r="AV7" i="3"/>
  <c r="AV10" i="3" s="1"/>
  <c r="AU13" i="3"/>
  <c r="AU15" i="3" s="1"/>
  <c r="AU34" i="3" s="1"/>
  <c r="AQ52" i="1"/>
  <c r="AQ63" i="1" s="1"/>
  <c r="AR74" i="2"/>
  <c r="AM110" i="1"/>
  <c r="T46" i="7" s="1"/>
  <c r="AM121" i="1"/>
  <c r="U46" i="7" s="1"/>
  <c r="AM99" i="1"/>
  <c r="R46" i="7" s="1"/>
  <c r="S46" i="7"/>
  <c r="AN55" i="1"/>
  <c r="AN60" i="1"/>
  <c r="AY98" i="1"/>
  <c r="AY109" i="1"/>
  <c r="AY120" i="1"/>
  <c r="AP107" i="1"/>
  <c r="AP118" i="1"/>
  <c r="AP96" i="1"/>
  <c r="AP72" i="2"/>
  <c r="AO50" i="1"/>
  <c r="AO61" i="1" s="1"/>
  <c r="AQ73" i="2"/>
  <c r="AP51" i="1"/>
  <c r="AP62" i="1" s="1"/>
  <c r="M47" i="7"/>
  <c r="AN43" i="1"/>
  <c r="AT77" i="3"/>
  <c r="AT88" i="3" s="1"/>
  <c r="AT23" i="3"/>
  <c r="AN116" i="1"/>
  <c r="AN105" i="1"/>
  <c r="AN94" i="1"/>
  <c r="AN71" i="1"/>
  <c r="AN82" i="1" s="1"/>
  <c r="AO77" i="2"/>
  <c r="AO23" i="2"/>
  <c r="AO106" i="1"/>
  <c r="AO95" i="1"/>
  <c r="AO117" i="1"/>
  <c r="AS119" i="1"/>
  <c r="AS108" i="1"/>
  <c r="AS97" i="1"/>
  <c r="AQ9" i="2"/>
  <c r="AQ10" i="2"/>
  <c r="AP10" i="1" s="1"/>
  <c r="AP58" i="11" s="1"/>
  <c r="AP7" i="1"/>
  <c r="CE70" i="1"/>
  <c r="CE81" i="1" s="1"/>
  <c r="CG70" i="2"/>
  <c r="CF48" i="1"/>
  <c r="CF59" i="1" s="1"/>
  <c r="CH48" i="2"/>
  <c r="CG33" i="1"/>
  <c r="CE92" i="2" l="1"/>
  <c r="CD22" i="2"/>
  <c r="CC103" i="2"/>
  <c r="CB22" i="1"/>
  <c r="CC114" i="2"/>
  <c r="CA103" i="1"/>
  <c r="CA92" i="1"/>
  <c r="CA114" i="1"/>
  <c r="BB39" i="2"/>
  <c r="BG39" i="3"/>
  <c r="BG54" i="3" s="1"/>
  <c r="BG76" i="3" s="1"/>
  <c r="BG28" i="3" s="1"/>
  <c r="BG109" i="3" s="1"/>
  <c r="AP54" i="11"/>
  <c r="AP57" i="11"/>
  <c r="AP53" i="11"/>
  <c r="AP56" i="11"/>
  <c r="AP55" i="11"/>
  <c r="AO15" i="1"/>
  <c r="F48" i="7"/>
  <c r="AO12" i="1"/>
  <c r="G48" i="7" s="1"/>
  <c r="AO115" i="2"/>
  <c r="AO29" i="2"/>
  <c r="AN23" i="1"/>
  <c r="AO104" i="2"/>
  <c r="AT29" i="3"/>
  <c r="AT99" i="3" s="1"/>
  <c r="AT104" i="3"/>
  <c r="AR26" i="2"/>
  <c r="AQ74" i="1"/>
  <c r="AQ85" i="1" s="1"/>
  <c r="BA28" i="2"/>
  <c r="AZ76" i="1"/>
  <c r="AZ87" i="1" s="1"/>
  <c r="AP9" i="1"/>
  <c r="AQ11" i="2"/>
  <c r="AO88" i="2"/>
  <c r="AN77" i="1"/>
  <c r="AP73" i="1"/>
  <c r="AP84" i="1" s="1"/>
  <c r="AQ25" i="2"/>
  <c r="AN44" i="1"/>
  <c r="K47" i="7" s="1"/>
  <c r="J47" i="7"/>
  <c r="AV35" i="3"/>
  <c r="AV50" i="3" s="1"/>
  <c r="AV72" i="3" s="1"/>
  <c r="AV24" i="3" s="1"/>
  <c r="AV105" i="3" s="1"/>
  <c r="AU49" i="3"/>
  <c r="AU40" i="3"/>
  <c r="AX37" i="3"/>
  <c r="AX52" i="3" s="1"/>
  <c r="AX74" i="3" s="1"/>
  <c r="AX26" i="3" s="1"/>
  <c r="AX107" i="3" s="1"/>
  <c r="AW36" i="3"/>
  <c r="AW51" i="3" s="1"/>
  <c r="AW73" i="3" s="1"/>
  <c r="AW25" i="3" s="1"/>
  <c r="AW106" i="3" s="1"/>
  <c r="AP40" i="2"/>
  <c r="AQ42" i="2" s="1"/>
  <c r="AP42" i="1" s="1"/>
  <c r="C49" i="7" s="1"/>
  <c r="AR36" i="2"/>
  <c r="AP49" i="2"/>
  <c r="AO34" i="1"/>
  <c r="AV38" i="2"/>
  <c r="AS37" i="2"/>
  <c r="AV38" i="3"/>
  <c r="AQ35" i="2"/>
  <c r="AO72" i="1"/>
  <c r="AO83" i="1" s="1"/>
  <c r="AP24" i="2"/>
  <c r="AN66" i="1"/>
  <c r="O47" i="7" s="1"/>
  <c r="N47" i="7"/>
  <c r="AT75" i="1"/>
  <c r="AT86" i="1" s="1"/>
  <c r="AU27" i="2"/>
  <c r="CI48" i="2"/>
  <c r="CJ33" i="2"/>
  <c r="CH33" i="1"/>
  <c r="CF70" i="1"/>
  <c r="CF81" i="1" s="1"/>
  <c r="CH70" i="2"/>
  <c r="CG48" i="1"/>
  <c r="CG59" i="1" s="1"/>
  <c r="CB114" i="1" l="1"/>
  <c r="CB92" i="1"/>
  <c r="CB103" i="1"/>
  <c r="CD114" i="2"/>
  <c r="CD103" i="2"/>
  <c r="CC22" i="1"/>
  <c r="CF92" i="2"/>
  <c r="CE22" i="2"/>
  <c r="AP11" i="1"/>
  <c r="AP22" i="11" s="1"/>
  <c r="AP44" i="11"/>
  <c r="E48" i="7"/>
  <c r="AP38" i="11"/>
  <c r="AO14" i="1"/>
  <c r="H48" i="7" s="1"/>
  <c r="AR37" i="1"/>
  <c r="AS52" i="2"/>
  <c r="AO99" i="2"/>
  <c r="AO110" i="2"/>
  <c r="AO121" i="2"/>
  <c r="AU108" i="2"/>
  <c r="AU119" i="2"/>
  <c r="AT27" i="1"/>
  <c r="AO24" i="1"/>
  <c r="AP116" i="2"/>
  <c r="AP105" i="2"/>
  <c r="BA39" i="1"/>
  <c r="BB54" i="2"/>
  <c r="AU38" i="1"/>
  <c r="AV53" i="2"/>
  <c r="AZ28" i="1"/>
  <c r="BA109" i="2"/>
  <c r="BA120" i="2"/>
  <c r="AT110" i="3"/>
  <c r="AR51" i="2"/>
  <c r="AQ36" i="1"/>
  <c r="AN88" i="1"/>
  <c r="P47" i="7" s="1"/>
  <c r="Q47" i="7"/>
  <c r="AP35" i="1"/>
  <c r="AQ50" i="2"/>
  <c r="AO40" i="1"/>
  <c r="I48" i="7"/>
  <c r="AU71" i="3"/>
  <c r="AU55" i="3"/>
  <c r="AU66" i="3" s="1"/>
  <c r="AQ106" i="2"/>
  <c r="AP25" i="1"/>
  <c r="AQ117" i="2"/>
  <c r="AR7" i="2"/>
  <c r="AQ13" i="2"/>
  <c r="AV42" i="3"/>
  <c r="AU43" i="3"/>
  <c r="AV9" i="3"/>
  <c r="AV11" i="3" s="1"/>
  <c r="AV53" i="3"/>
  <c r="AV75" i="3" s="1"/>
  <c r="AV27" i="3" s="1"/>
  <c r="AV108" i="3" s="1"/>
  <c r="AO49" i="1"/>
  <c r="AP71" i="2"/>
  <c r="AP55" i="2"/>
  <c r="AP66" i="2" s="1"/>
  <c r="AR107" i="2"/>
  <c r="AR118" i="2"/>
  <c r="AQ26" i="1"/>
  <c r="AN115" i="1"/>
  <c r="AN104" i="1"/>
  <c r="AN29" i="1"/>
  <c r="AN93" i="1"/>
  <c r="AP43" i="2"/>
  <c r="CJ48" i="2"/>
  <c r="CK33" i="2"/>
  <c r="CI33" i="1"/>
  <c r="CI70" i="2"/>
  <c r="CH48" i="1"/>
  <c r="CH59" i="1" s="1"/>
  <c r="CG70" i="1"/>
  <c r="CG81" i="1" s="1"/>
  <c r="CG92" i="2" l="1"/>
  <c r="CF22" i="2"/>
  <c r="CE103" i="2"/>
  <c r="CD22" i="1"/>
  <c r="CE114" i="2"/>
  <c r="CC92" i="1"/>
  <c r="CC103" i="1"/>
  <c r="CC114" i="1"/>
  <c r="L49" i="7"/>
  <c r="AP42" i="11"/>
  <c r="AP20" i="11" s="1"/>
  <c r="AP41" i="11"/>
  <c r="AP19" i="11" s="1"/>
  <c r="AP40" i="11"/>
  <c r="AP18" i="11" s="1"/>
  <c r="AP43" i="11"/>
  <c r="AP21" i="11" s="1"/>
  <c r="AP17" i="11"/>
  <c r="AQ15" i="2"/>
  <c r="AP15" i="1" s="1"/>
  <c r="AP13" i="1"/>
  <c r="AQ72" i="2"/>
  <c r="AP50" i="1"/>
  <c r="AP61" i="1" s="1"/>
  <c r="AS74" i="2"/>
  <c r="AR52" i="1"/>
  <c r="AR63" i="1" s="1"/>
  <c r="AQ96" i="1"/>
  <c r="AQ107" i="1"/>
  <c r="AQ118" i="1"/>
  <c r="AP23" i="2"/>
  <c r="AO71" i="1"/>
  <c r="AO82" i="1" s="1"/>
  <c r="AP77" i="2"/>
  <c r="AU77" i="3"/>
  <c r="AU88" i="3" s="1"/>
  <c r="AU23" i="3"/>
  <c r="AR73" i="2"/>
  <c r="AQ51" i="1"/>
  <c r="AQ62" i="1" s="1"/>
  <c r="BA54" i="1"/>
  <c r="BA65" i="1" s="1"/>
  <c r="BB76" i="2"/>
  <c r="AO105" i="1"/>
  <c r="AO94" i="1"/>
  <c r="AO116" i="1"/>
  <c r="AR9" i="2"/>
  <c r="AR10" i="2"/>
  <c r="AQ10" i="1" s="1"/>
  <c r="AQ58" i="11" s="1"/>
  <c r="AQ7" i="1"/>
  <c r="AN121" i="1"/>
  <c r="U47" i="7" s="1"/>
  <c r="S47" i="7"/>
  <c r="AN99" i="1"/>
  <c r="R47" i="7" s="1"/>
  <c r="AN110" i="1"/>
  <c r="T47" i="7" s="1"/>
  <c r="AO55" i="1"/>
  <c r="AO60" i="1"/>
  <c r="AP117" i="1"/>
  <c r="AP95" i="1"/>
  <c r="AP106" i="1"/>
  <c r="AZ120" i="1"/>
  <c r="AZ109" i="1"/>
  <c r="AZ98" i="1"/>
  <c r="AT97" i="1"/>
  <c r="AT119" i="1"/>
  <c r="AT108" i="1"/>
  <c r="AV13" i="3"/>
  <c r="AV15" i="3" s="1"/>
  <c r="AV34" i="3" s="1"/>
  <c r="AW7" i="3"/>
  <c r="AW10" i="3" s="1"/>
  <c r="M48" i="7"/>
  <c r="AO43" i="1"/>
  <c r="AV75" i="2"/>
  <c r="AU53" i="1"/>
  <c r="AU64" i="1" s="1"/>
  <c r="CK48" i="2"/>
  <c r="CL33" i="2"/>
  <c r="CJ33" i="1"/>
  <c r="CH70" i="1"/>
  <c r="CH81" i="1" s="1"/>
  <c r="CJ70" i="2"/>
  <c r="CI48" i="1"/>
  <c r="CI59" i="1" s="1"/>
  <c r="CF103" i="2" l="1"/>
  <c r="CF114" i="2"/>
  <c r="CE22" i="1"/>
  <c r="CD92" i="1"/>
  <c r="CD103" i="1"/>
  <c r="CD114" i="1"/>
  <c r="CH92" i="2"/>
  <c r="CG22" i="2"/>
  <c r="AP26" i="11"/>
  <c r="BH39" i="3"/>
  <c r="BH54" i="3" s="1"/>
  <c r="BH76" i="3" s="1"/>
  <c r="BH28" i="3" s="1"/>
  <c r="BH109" i="3" s="1"/>
  <c r="AQ55" i="11"/>
  <c r="AQ54" i="11"/>
  <c r="AQ53" i="11"/>
  <c r="AQ56" i="11"/>
  <c r="AQ57" i="11"/>
  <c r="AQ38" i="11"/>
  <c r="AQ34" i="2"/>
  <c r="F49" i="7"/>
  <c r="AP12" i="1"/>
  <c r="G49" i="7" s="1"/>
  <c r="AV27" i="2"/>
  <c r="AU75" i="1"/>
  <c r="AU86" i="1" s="1"/>
  <c r="BB28" i="2"/>
  <c r="BA76" i="1"/>
  <c r="BA87" i="1" s="1"/>
  <c r="AO44" i="1"/>
  <c r="K48" i="7" s="1"/>
  <c r="J48" i="7"/>
  <c r="AO66" i="1"/>
  <c r="O48" i="7" s="1"/>
  <c r="N48" i="7"/>
  <c r="AS26" i="2"/>
  <c r="AR74" i="1"/>
  <c r="AR85" i="1" s="1"/>
  <c r="AU104" i="3"/>
  <c r="AU29" i="3"/>
  <c r="AU99" i="3" s="1"/>
  <c r="AV40" i="3"/>
  <c r="AW42" i="3" s="1"/>
  <c r="AX36" i="3"/>
  <c r="AX51" i="3" s="1"/>
  <c r="AX73" i="3" s="1"/>
  <c r="AX25" i="3" s="1"/>
  <c r="AX106" i="3" s="1"/>
  <c r="AY37" i="3"/>
  <c r="AY52" i="3" s="1"/>
  <c r="AY74" i="3" s="1"/>
  <c r="AY26" i="3" s="1"/>
  <c r="AY107" i="3" s="1"/>
  <c r="AV49" i="3"/>
  <c r="AW35" i="3"/>
  <c r="AW50" i="3" s="1"/>
  <c r="AW72" i="3" s="1"/>
  <c r="AW24" i="3" s="1"/>
  <c r="AW105" i="3" s="1"/>
  <c r="AP88" i="2"/>
  <c r="AO77" i="1"/>
  <c r="AP14" i="1"/>
  <c r="H49" i="7" s="1"/>
  <c r="E49" i="7"/>
  <c r="AQ9" i="1"/>
  <c r="AR11" i="2"/>
  <c r="AP115" i="2"/>
  <c r="AO23" i="1"/>
  <c r="AP29" i="2"/>
  <c r="AP104" i="2"/>
  <c r="AQ73" i="1"/>
  <c r="AQ84" i="1" s="1"/>
  <c r="AR25" i="2"/>
  <c r="AP72" i="1"/>
  <c r="AP83" i="1" s="1"/>
  <c r="AQ24" i="2"/>
  <c r="CK70" i="2"/>
  <c r="CJ48" i="1"/>
  <c r="CJ59" i="1" s="1"/>
  <c r="CI70" i="1"/>
  <c r="CI81" i="1" s="1"/>
  <c r="CL48" i="2"/>
  <c r="CM33" i="2"/>
  <c r="CK33" i="1"/>
  <c r="CI92" i="2" l="1"/>
  <c r="CH22" i="2"/>
  <c r="CE92" i="1"/>
  <c r="CE103" i="1"/>
  <c r="CE114" i="1"/>
  <c r="CG114" i="2"/>
  <c r="CG103" i="2"/>
  <c r="CF22" i="1"/>
  <c r="AP34" i="1"/>
  <c r="AP40" i="1" s="1"/>
  <c r="BC39" i="2"/>
  <c r="BC54" i="2" s="1"/>
  <c r="AQ17" i="11"/>
  <c r="AQ11" i="1"/>
  <c r="AQ22" i="11" s="1"/>
  <c r="AQ44" i="11"/>
  <c r="AQ42" i="11" s="1"/>
  <c r="AQ20" i="11" s="1"/>
  <c r="AS36" i="2"/>
  <c r="AR36" i="1" s="1"/>
  <c r="AT37" i="2"/>
  <c r="AS37" i="1" s="1"/>
  <c r="AQ40" i="2"/>
  <c r="AR42" i="2" s="1"/>
  <c r="AQ42" i="1" s="1"/>
  <c r="C50" i="7" s="1"/>
  <c r="AW38" i="2"/>
  <c r="AW53" i="2" s="1"/>
  <c r="AR35" i="2"/>
  <c r="AQ35" i="1" s="1"/>
  <c r="AW38" i="3"/>
  <c r="AW9" i="3" s="1"/>
  <c r="AW11" i="3" s="1"/>
  <c r="AQ49" i="2"/>
  <c r="AQ55" i="2" s="1"/>
  <c r="AV43" i="3"/>
  <c r="AS7" i="2"/>
  <c r="AR13" i="2"/>
  <c r="AV71" i="3"/>
  <c r="AV55" i="3"/>
  <c r="AV66" i="3" s="1"/>
  <c r="AU110" i="3"/>
  <c r="AQ105" i="2"/>
  <c r="AP24" i="1"/>
  <c r="AQ116" i="2"/>
  <c r="AP99" i="2"/>
  <c r="AP121" i="2"/>
  <c r="AP110" i="2"/>
  <c r="BA28" i="1"/>
  <c r="BB109" i="2"/>
  <c r="BB120" i="2"/>
  <c r="AO93" i="1"/>
  <c r="AO104" i="1"/>
  <c r="AO115" i="1"/>
  <c r="AO29" i="1"/>
  <c r="AO88" i="1"/>
  <c r="P48" i="7" s="1"/>
  <c r="Q48" i="7"/>
  <c r="AR117" i="2"/>
  <c r="AR106" i="2"/>
  <c r="AQ25" i="1"/>
  <c r="AS107" i="2"/>
  <c r="AR26" i="1"/>
  <c r="AS118" i="2"/>
  <c r="AU27" i="1"/>
  <c r="AV119" i="2"/>
  <c r="AV108" i="2"/>
  <c r="CL70" i="2"/>
  <c r="CK48" i="1"/>
  <c r="CK59" i="1" s="1"/>
  <c r="CM48" i="2"/>
  <c r="CN33" i="2"/>
  <c r="CL33" i="1"/>
  <c r="CJ70" i="1"/>
  <c r="CJ81" i="1" s="1"/>
  <c r="CG22" i="1" l="1"/>
  <c r="CH103" i="2"/>
  <c r="CH114" i="2"/>
  <c r="CF92" i="1"/>
  <c r="CF114" i="1"/>
  <c r="CF103" i="1"/>
  <c r="CJ92" i="2"/>
  <c r="CI22" i="2"/>
  <c r="I49" i="7"/>
  <c r="L50" i="7"/>
  <c r="AQ41" i="11"/>
  <c r="AQ19" i="11" s="1"/>
  <c r="AQ43" i="11"/>
  <c r="AQ21" i="11" s="1"/>
  <c r="AQ26" i="11" s="1"/>
  <c r="AQ40" i="11"/>
  <c r="AQ18" i="11" s="1"/>
  <c r="AT52" i="2"/>
  <c r="AS52" i="1" s="1"/>
  <c r="AS63" i="1" s="1"/>
  <c r="AS51" i="2"/>
  <c r="AR51" i="1" s="1"/>
  <c r="AR62" i="1" s="1"/>
  <c r="AR50" i="2"/>
  <c r="AQ50" i="1" s="1"/>
  <c r="AQ61" i="1" s="1"/>
  <c r="AQ43" i="2"/>
  <c r="AQ66" i="2"/>
  <c r="BB39" i="1"/>
  <c r="AW53" i="3"/>
  <c r="AW75" i="3" s="1"/>
  <c r="AW27" i="3" s="1"/>
  <c r="AW108" i="3" s="1"/>
  <c r="AV38" i="1"/>
  <c r="AP49" i="1"/>
  <c r="AP60" i="1" s="1"/>
  <c r="AQ71" i="2"/>
  <c r="AQ77" i="2" s="1"/>
  <c r="AR15" i="2"/>
  <c r="AQ15" i="1" s="1"/>
  <c r="AQ13" i="1"/>
  <c r="AX7" i="3"/>
  <c r="AX10" i="3" s="1"/>
  <c r="AW13" i="3"/>
  <c r="AW15" i="3" s="1"/>
  <c r="AW34" i="3" s="1"/>
  <c r="AP43" i="1"/>
  <c r="M49" i="7"/>
  <c r="AP116" i="1"/>
  <c r="AP94" i="1"/>
  <c r="AP105" i="1"/>
  <c r="AR96" i="1"/>
  <c r="AR107" i="1"/>
  <c r="AR118" i="1"/>
  <c r="BA109" i="1"/>
  <c r="BA120" i="1"/>
  <c r="BA98" i="1"/>
  <c r="AW75" i="2"/>
  <c r="AV77" i="3"/>
  <c r="AV88" i="3" s="1"/>
  <c r="AV23" i="3"/>
  <c r="BC76" i="2"/>
  <c r="BB54" i="1"/>
  <c r="AR72" i="2"/>
  <c r="AU119" i="1"/>
  <c r="AU97" i="1"/>
  <c r="AU108" i="1"/>
  <c r="AQ95" i="1"/>
  <c r="AQ117" i="1"/>
  <c r="AQ106" i="1"/>
  <c r="AO110" i="1"/>
  <c r="T48" i="7" s="1"/>
  <c r="S48" i="7"/>
  <c r="AO99" i="1"/>
  <c r="R48" i="7" s="1"/>
  <c r="AO121" i="1"/>
  <c r="U48" i="7" s="1"/>
  <c r="AS9" i="2"/>
  <c r="AR7" i="1"/>
  <c r="AS10" i="2"/>
  <c r="AR10" i="1" s="1"/>
  <c r="AR58" i="11" s="1"/>
  <c r="CN48" i="2"/>
  <c r="CO33" i="2"/>
  <c r="CM33" i="1"/>
  <c r="CM70" i="2"/>
  <c r="CL48" i="1"/>
  <c r="CL59" i="1" s="1"/>
  <c r="CK70" i="1"/>
  <c r="CK81" i="1" s="1"/>
  <c r="CI114" i="2" l="1"/>
  <c r="CH22" i="1"/>
  <c r="CI103" i="2"/>
  <c r="CK92" i="2"/>
  <c r="CJ22" i="2"/>
  <c r="I34" i="9"/>
  <c r="CG92" i="1"/>
  <c r="CG114" i="1"/>
  <c r="CG103" i="1"/>
  <c r="AT74" i="2"/>
  <c r="AS74" i="1" s="1"/>
  <c r="AS85" i="1" s="1"/>
  <c r="BI39" i="3"/>
  <c r="BI54" i="3" s="1"/>
  <c r="BI76" i="3" s="1"/>
  <c r="BI28" i="3" s="1"/>
  <c r="BI109" i="3" s="1"/>
  <c r="AR38" i="11"/>
  <c r="AR54" i="11"/>
  <c r="AR57" i="11"/>
  <c r="AR56" i="11"/>
  <c r="AR55" i="11"/>
  <c r="AR53" i="11"/>
  <c r="AS73" i="2"/>
  <c r="AR73" i="1" s="1"/>
  <c r="AR84" i="1" s="1"/>
  <c r="AP55" i="1"/>
  <c r="N49" i="7" s="1"/>
  <c r="BB65" i="1"/>
  <c r="AQ23" i="2"/>
  <c r="AQ115" i="2" s="1"/>
  <c r="AV53" i="1"/>
  <c r="AV64" i="1" s="1"/>
  <c r="AP71" i="1"/>
  <c r="AP82" i="1" s="1"/>
  <c r="AR34" i="2"/>
  <c r="F50" i="7"/>
  <c r="AQ12" i="1"/>
  <c r="G50" i="7" s="1"/>
  <c r="AR9" i="1"/>
  <c r="AS11" i="2"/>
  <c r="AQ88" i="2"/>
  <c r="AP77" i="1"/>
  <c r="AW27" i="2"/>
  <c r="AV75" i="1"/>
  <c r="J49" i="7"/>
  <c r="AP44" i="1"/>
  <c r="K49" i="7" s="1"/>
  <c r="AR24" i="2"/>
  <c r="AQ72" i="1"/>
  <c r="AQ83" i="1" s="1"/>
  <c r="AQ14" i="1"/>
  <c r="H50" i="7" s="1"/>
  <c r="E50" i="7"/>
  <c r="AY36" i="3"/>
  <c r="AY51" i="3" s="1"/>
  <c r="AY73" i="3" s="1"/>
  <c r="AY25" i="3" s="1"/>
  <c r="AY106" i="3" s="1"/>
  <c r="AW49" i="3"/>
  <c r="AZ37" i="3"/>
  <c r="AZ52" i="3" s="1"/>
  <c r="AZ74" i="3" s="1"/>
  <c r="AZ26" i="3" s="1"/>
  <c r="AZ107" i="3" s="1"/>
  <c r="AX35" i="3"/>
  <c r="AX50" i="3" s="1"/>
  <c r="AX72" i="3" s="1"/>
  <c r="AX24" i="3" s="1"/>
  <c r="AX105" i="3" s="1"/>
  <c r="AW40" i="3"/>
  <c r="BC28" i="2"/>
  <c r="BB76" i="1"/>
  <c r="BB87" i="1" s="1"/>
  <c r="AV29" i="3"/>
  <c r="AV99" i="3" s="1"/>
  <c r="AV104" i="3"/>
  <c r="CL70" i="1"/>
  <c r="CL81" i="1" s="1"/>
  <c r="CO48" i="2"/>
  <c r="CP33" i="2"/>
  <c r="CN33" i="1"/>
  <c r="CN70" i="2"/>
  <c r="CM48" i="1"/>
  <c r="CM59" i="1" s="1"/>
  <c r="CL92" i="2" l="1"/>
  <c r="CK22" i="2"/>
  <c r="CH92" i="1"/>
  <c r="CH103" i="1"/>
  <c r="CH114" i="1"/>
  <c r="CJ114" i="2"/>
  <c r="CJ103" i="2"/>
  <c r="CI22" i="1"/>
  <c r="AT26" i="2"/>
  <c r="BD39" i="2"/>
  <c r="AR11" i="1"/>
  <c r="AR22" i="11" s="1"/>
  <c r="AR44" i="11"/>
  <c r="AR42" i="11" s="1"/>
  <c r="AR20" i="11" s="1"/>
  <c r="AR17" i="11"/>
  <c r="AS25" i="2"/>
  <c r="AS106" i="2" s="1"/>
  <c r="AV86" i="1"/>
  <c r="AQ104" i="2"/>
  <c r="AQ29" i="2"/>
  <c r="AQ121" i="2" s="1"/>
  <c r="AP23" i="1"/>
  <c r="AP93" i="1" s="1"/>
  <c r="AP66" i="1"/>
  <c r="O49" i="7" s="1"/>
  <c r="AX38" i="2"/>
  <c r="AX53" i="2" s="1"/>
  <c r="AT36" i="2"/>
  <c r="AS36" i="1" s="1"/>
  <c r="AR40" i="2"/>
  <c r="AS42" i="2" s="1"/>
  <c r="AR42" i="1" s="1"/>
  <c r="C51" i="7" s="1"/>
  <c r="AQ34" i="1"/>
  <c r="AQ40" i="1" s="1"/>
  <c r="M50" i="7" s="1"/>
  <c r="AU37" i="2"/>
  <c r="AU52" i="2" s="1"/>
  <c r="AR49" i="2"/>
  <c r="AR71" i="2" s="1"/>
  <c r="AS35" i="2"/>
  <c r="AS50" i="2" s="1"/>
  <c r="AX38" i="3"/>
  <c r="AX9" i="3" s="1"/>
  <c r="AX11" i="3" s="1"/>
  <c r="AS13" i="2"/>
  <c r="AT7" i="2"/>
  <c r="AW55" i="3"/>
  <c r="AW66" i="3" s="1"/>
  <c r="AW71" i="3"/>
  <c r="AR105" i="2"/>
  <c r="AR116" i="2"/>
  <c r="AQ24" i="1"/>
  <c r="AW108" i="2"/>
  <c r="AW119" i="2"/>
  <c r="AV27" i="1"/>
  <c r="AV110" i="3"/>
  <c r="BB28" i="1"/>
  <c r="BC109" i="2"/>
  <c r="BC120" i="2"/>
  <c r="AW43" i="3"/>
  <c r="AX42" i="3"/>
  <c r="AT107" i="2"/>
  <c r="AS26" i="1"/>
  <c r="AT118" i="2"/>
  <c r="Q49" i="7"/>
  <c r="AP88" i="1"/>
  <c r="P49" i="7" s="1"/>
  <c r="BD54" i="2"/>
  <c r="BC39" i="1"/>
  <c r="CM70" i="1"/>
  <c r="CM81" i="1" s="1"/>
  <c r="CP48" i="2"/>
  <c r="CQ33" i="2"/>
  <c r="CO33" i="1"/>
  <c r="CO70" i="2"/>
  <c r="CN48" i="1"/>
  <c r="CN59" i="1" s="1"/>
  <c r="CK103" i="2" l="1"/>
  <c r="CJ22" i="1"/>
  <c r="CK114" i="2"/>
  <c r="CI114" i="1"/>
  <c r="CI103" i="1"/>
  <c r="CI92" i="1"/>
  <c r="CM92" i="2"/>
  <c r="CL22" i="2"/>
  <c r="AS117" i="2"/>
  <c r="AQ110" i="2"/>
  <c r="AR25" i="1"/>
  <c r="AR106" i="1" s="1"/>
  <c r="L51" i="7"/>
  <c r="AR41" i="11"/>
  <c r="AR19" i="11" s="1"/>
  <c r="AR40" i="11"/>
  <c r="AR18" i="11" s="1"/>
  <c r="AR43" i="11"/>
  <c r="AR21" i="11" s="1"/>
  <c r="AR26" i="11" s="1"/>
  <c r="AP29" i="1"/>
  <c r="AP99" i="1" s="1"/>
  <c r="R49" i="7" s="1"/>
  <c r="AQ99" i="2"/>
  <c r="AP104" i="1"/>
  <c r="AP115" i="1"/>
  <c r="AT51" i="2"/>
  <c r="AT73" i="2" s="1"/>
  <c r="AR55" i="2"/>
  <c r="AR66" i="2" s="1"/>
  <c r="AR35" i="1"/>
  <c r="AQ49" i="1"/>
  <c r="AQ55" i="1" s="1"/>
  <c r="AT37" i="1"/>
  <c r="AR43" i="2"/>
  <c r="AX53" i="3"/>
  <c r="AX75" i="3" s="1"/>
  <c r="AX27" i="3" s="1"/>
  <c r="AX108" i="3" s="1"/>
  <c r="I50" i="7"/>
  <c r="AW38" i="1"/>
  <c r="AS15" i="2"/>
  <c r="AR15" i="1" s="1"/>
  <c r="AR13" i="1"/>
  <c r="AQ43" i="1"/>
  <c r="AQ44" i="1" s="1"/>
  <c r="K50" i="7" s="1"/>
  <c r="AY7" i="3"/>
  <c r="AY10" i="3" s="1"/>
  <c r="AX13" i="3"/>
  <c r="AX15" i="3" s="1"/>
  <c r="AX34" i="3" s="1"/>
  <c r="BC54" i="1"/>
  <c r="BC65" i="1" s="1"/>
  <c r="BD76" i="2"/>
  <c r="BB98" i="1"/>
  <c r="BB120" i="1"/>
  <c r="BB109" i="1"/>
  <c r="AW77" i="3"/>
  <c r="AW88" i="3" s="1"/>
  <c r="AW23" i="3"/>
  <c r="AV119" i="1"/>
  <c r="AV108" i="1"/>
  <c r="AV97" i="1"/>
  <c r="AX75" i="2"/>
  <c r="AU74" i="2"/>
  <c r="AT52" i="1"/>
  <c r="AQ71" i="1"/>
  <c r="AR77" i="2"/>
  <c r="AR23" i="2"/>
  <c r="AS96" i="1"/>
  <c r="AS107" i="1"/>
  <c r="AS118" i="1"/>
  <c r="AQ94" i="1"/>
  <c r="AQ105" i="1"/>
  <c r="AQ116" i="1"/>
  <c r="AT9" i="2"/>
  <c r="AS7" i="1"/>
  <c r="AT10" i="2"/>
  <c r="AS10" i="1" s="1"/>
  <c r="AS58" i="11" s="1"/>
  <c r="AS72" i="2"/>
  <c r="AR50" i="1"/>
  <c r="CQ48" i="2"/>
  <c r="CR33" i="2"/>
  <c r="CP33" i="1"/>
  <c r="CN70" i="1"/>
  <c r="CN81" i="1" s="1"/>
  <c r="CP70" i="2"/>
  <c r="CO48" i="1"/>
  <c r="CO59" i="1" s="1"/>
  <c r="CK22" i="1" l="1"/>
  <c r="CL114" i="2"/>
  <c r="CL103" i="2"/>
  <c r="CN92" i="2"/>
  <c r="CM22" i="2"/>
  <c r="CJ92" i="1"/>
  <c r="CJ103" i="1"/>
  <c r="CJ114" i="1"/>
  <c r="BJ39" i="3"/>
  <c r="BJ54" i="3" s="1"/>
  <c r="BJ76" i="3" s="1"/>
  <c r="BJ28" i="3" s="1"/>
  <c r="BJ109" i="3" s="1"/>
  <c r="AR95" i="1"/>
  <c r="AR117" i="1"/>
  <c r="AP110" i="1"/>
  <c r="T49" i="7" s="1"/>
  <c r="AT63" i="1"/>
  <c r="AS38" i="11"/>
  <c r="AS55" i="11"/>
  <c r="AS54" i="11"/>
  <c r="AS57" i="11"/>
  <c r="AS53" i="11"/>
  <c r="AS56" i="11"/>
  <c r="S49" i="7"/>
  <c r="AP121" i="1"/>
  <c r="U49" i="7" s="1"/>
  <c r="AR61" i="1"/>
  <c r="AQ60" i="1"/>
  <c r="AS51" i="1"/>
  <c r="AS62" i="1" s="1"/>
  <c r="AQ82" i="1"/>
  <c r="AW53" i="1"/>
  <c r="AW64" i="1" s="1"/>
  <c r="AS34" i="2"/>
  <c r="F51" i="7"/>
  <c r="AR12" i="1"/>
  <c r="G51" i="7" s="1"/>
  <c r="J50" i="7"/>
  <c r="AT25" i="2"/>
  <c r="AS73" i="1"/>
  <c r="AS84" i="1" s="1"/>
  <c r="AW29" i="3"/>
  <c r="AW99" i="3" s="1"/>
  <c r="AW104" i="3"/>
  <c r="E51" i="7"/>
  <c r="AR14" i="1"/>
  <c r="H51" i="7" s="1"/>
  <c r="AS9" i="1"/>
  <c r="AT11" i="2"/>
  <c r="AR104" i="2"/>
  <c r="AR115" i="2"/>
  <c r="AR29" i="2"/>
  <c r="AQ23" i="1"/>
  <c r="AU26" i="2"/>
  <c r="AT74" i="1"/>
  <c r="AT85" i="1" s="1"/>
  <c r="BC76" i="1"/>
  <c r="BC87" i="1" s="1"/>
  <c r="BD28" i="2"/>
  <c r="AX40" i="3"/>
  <c r="AZ36" i="3"/>
  <c r="AZ51" i="3" s="1"/>
  <c r="AZ73" i="3" s="1"/>
  <c r="AZ25" i="3" s="1"/>
  <c r="AZ106" i="3" s="1"/>
  <c r="AX49" i="3"/>
  <c r="AY35" i="3"/>
  <c r="AY50" i="3" s="1"/>
  <c r="AY72" i="3" s="1"/>
  <c r="AY24" i="3" s="1"/>
  <c r="AY105" i="3" s="1"/>
  <c r="BA37" i="3"/>
  <c r="BA52" i="3" s="1"/>
  <c r="BA74" i="3" s="1"/>
  <c r="BA26" i="3" s="1"/>
  <c r="BA107" i="3" s="1"/>
  <c r="AQ66" i="1"/>
  <c r="O50" i="7" s="1"/>
  <c r="N50" i="7"/>
  <c r="AR72" i="1"/>
  <c r="AR83" i="1" s="1"/>
  <c r="AS24" i="2"/>
  <c r="AR88" i="2"/>
  <c r="AQ77" i="1"/>
  <c r="AX27" i="2"/>
  <c r="AW75" i="1"/>
  <c r="CO70" i="1"/>
  <c r="CO81" i="1" s="1"/>
  <c r="CR48" i="2"/>
  <c r="CS33" i="2"/>
  <c r="CQ33" i="1"/>
  <c r="CQ70" i="2"/>
  <c r="CP48" i="1"/>
  <c r="CP59" i="1" s="1"/>
  <c r="CO92" i="2" l="1"/>
  <c r="CN22" i="2"/>
  <c r="CM114" i="2"/>
  <c r="CM103" i="2"/>
  <c r="CL22" i="1"/>
  <c r="CK92" i="1"/>
  <c r="CK114" i="1"/>
  <c r="CK103" i="1"/>
  <c r="AY38" i="3"/>
  <c r="AY9" i="3" s="1"/>
  <c r="AY11" i="3" s="1"/>
  <c r="BE39" i="2"/>
  <c r="AS11" i="1"/>
  <c r="AS22" i="11" s="1"/>
  <c r="AS44" i="11"/>
  <c r="AS43" i="11" s="1"/>
  <c r="AS21" i="11" s="1"/>
  <c r="AS17" i="11"/>
  <c r="AW86" i="1"/>
  <c r="AV37" i="2"/>
  <c r="AU37" i="1" s="1"/>
  <c r="BD39" i="1"/>
  <c r="AR34" i="1"/>
  <c r="I51" i="7" s="1"/>
  <c r="AY38" i="2"/>
  <c r="AS49" i="2"/>
  <c r="AR49" i="1" s="1"/>
  <c r="AT35" i="2"/>
  <c r="AT50" i="2" s="1"/>
  <c r="AS40" i="2"/>
  <c r="AT42" i="2" s="1"/>
  <c r="AS42" i="1" s="1"/>
  <c r="C52" i="7" s="1"/>
  <c r="AU36" i="2"/>
  <c r="AU51" i="2" s="1"/>
  <c r="L52" i="7"/>
  <c r="AW27" i="1"/>
  <c r="AX108" i="2"/>
  <c r="AX119" i="2"/>
  <c r="Q50" i="7"/>
  <c r="AQ88" i="1"/>
  <c r="P50" i="7" s="1"/>
  <c r="BD109" i="2"/>
  <c r="BD120" i="2"/>
  <c r="BC28" i="1"/>
  <c r="AQ115" i="1"/>
  <c r="AQ104" i="1"/>
  <c r="AQ93" i="1"/>
  <c r="AQ29" i="1"/>
  <c r="AU7" i="2"/>
  <c r="AT13" i="2"/>
  <c r="AU107" i="2"/>
  <c r="AT26" i="1"/>
  <c r="AU118" i="2"/>
  <c r="AX55" i="3"/>
  <c r="AX66" i="3" s="1"/>
  <c r="AX71" i="3"/>
  <c r="AR121" i="2"/>
  <c r="AR99" i="2"/>
  <c r="AR110" i="2"/>
  <c r="AW110" i="3"/>
  <c r="AX43" i="3"/>
  <c r="AY42" i="3"/>
  <c r="AR24" i="1"/>
  <c r="AS105" i="2"/>
  <c r="AS116" i="2"/>
  <c r="AT117" i="2"/>
  <c r="AS25" i="1"/>
  <c r="AT106" i="2"/>
  <c r="CP70" i="1"/>
  <c r="CP81" i="1" s="1"/>
  <c r="CS48" i="2"/>
  <c r="CT33" i="2"/>
  <c r="CR33" i="1"/>
  <c r="CR70" i="2"/>
  <c r="CQ48" i="1"/>
  <c r="CQ59" i="1" s="1"/>
  <c r="CM22" i="1" l="1"/>
  <c r="CN103" i="2"/>
  <c r="CN114" i="2"/>
  <c r="CL92" i="1"/>
  <c r="CL114" i="1"/>
  <c r="CL103" i="1"/>
  <c r="CP92" i="2"/>
  <c r="CO22" i="2"/>
  <c r="AY53" i="3"/>
  <c r="AY75" i="3" s="1"/>
  <c r="AY27" i="3" s="1"/>
  <c r="AY108" i="3" s="1"/>
  <c r="AX38" i="1"/>
  <c r="AY53" i="2"/>
  <c r="AY75" i="2" s="1"/>
  <c r="AS40" i="11"/>
  <c r="AS18" i="11" s="1"/>
  <c r="AS41" i="11"/>
  <c r="AS19" i="11" s="1"/>
  <c r="AS42" i="11"/>
  <c r="AS20" i="11" s="1"/>
  <c r="AS26" i="11" s="1"/>
  <c r="BE54" i="2"/>
  <c r="BD54" i="1" s="1"/>
  <c r="BD65" i="1" s="1"/>
  <c r="AR40" i="1"/>
  <c r="M51" i="7" s="1"/>
  <c r="AV52" i="2"/>
  <c r="AV74" i="2" s="1"/>
  <c r="AS43" i="2"/>
  <c r="AS55" i="2"/>
  <c r="AS66" i="2" s="1"/>
  <c r="AS71" i="2"/>
  <c r="AS77" i="2" s="1"/>
  <c r="AS35" i="1"/>
  <c r="AT36" i="1"/>
  <c r="AT15" i="2"/>
  <c r="AS15" i="1" s="1"/>
  <c r="AS13" i="1"/>
  <c r="AS117" i="1"/>
  <c r="AS106" i="1"/>
  <c r="AS95" i="1"/>
  <c r="AR105" i="1"/>
  <c r="AR116" i="1"/>
  <c r="AR94" i="1"/>
  <c r="AU73" i="2"/>
  <c r="AT51" i="1"/>
  <c r="AY13" i="3"/>
  <c r="AY15" i="3" s="1"/>
  <c r="AY34" i="3" s="1"/>
  <c r="AZ7" i="3"/>
  <c r="AZ10" i="3" s="1"/>
  <c r="AU9" i="2"/>
  <c r="AT7" i="1"/>
  <c r="AU10" i="2"/>
  <c r="AT10" i="1" s="1"/>
  <c r="AT58" i="11" s="1"/>
  <c r="F32" i="9"/>
  <c r="AW119" i="1"/>
  <c r="AW97" i="1"/>
  <c r="AW108" i="1"/>
  <c r="AR55" i="1"/>
  <c r="AR60" i="1"/>
  <c r="AQ99" i="1"/>
  <c r="R50" i="7" s="1"/>
  <c r="AQ121" i="1"/>
  <c r="U50" i="7" s="1"/>
  <c r="AQ110" i="1"/>
  <c r="T50" i="7" s="1"/>
  <c r="S50" i="7"/>
  <c r="BC120" i="1"/>
  <c r="BC98" i="1"/>
  <c r="BC109" i="1"/>
  <c r="AT72" i="2"/>
  <c r="AS50" i="1"/>
  <c r="AX23" i="3"/>
  <c r="AX77" i="3"/>
  <c r="AX88" i="3" s="1"/>
  <c r="AT118" i="1"/>
  <c r="AT96" i="1"/>
  <c r="AT107" i="1"/>
  <c r="CS70" i="2"/>
  <c r="CR48" i="1"/>
  <c r="CR59" i="1" s="1"/>
  <c r="CQ70" i="1"/>
  <c r="CQ81" i="1" s="1"/>
  <c r="CT48" i="2"/>
  <c r="CS33" i="1"/>
  <c r="CO103" i="2" l="1"/>
  <c r="CO114" i="2"/>
  <c r="CN22" i="1"/>
  <c r="CQ92" i="2"/>
  <c r="CP22" i="2"/>
  <c r="CM114" i="1"/>
  <c r="CM103" i="1"/>
  <c r="CM92" i="1"/>
  <c r="AX53" i="1"/>
  <c r="AX64" i="1" s="1"/>
  <c r="BK39" i="3"/>
  <c r="AT38" i="11"/>
  <c r="AT55" i="11"/>
  <c r="AT54" i="11"/>
  <c r="AT57" i="11"/>
  <c r="AT53" i="11"/>
  <c r="AT56" i="11"/>
  <c r="AR43" i="1"/>
  <c r="AR44" i="1" s="1"/>
  <c r="K51" i="7" s="1"/>
  <c r="AT62" i="1"/>
  <c r="AU52" i="1"/>
  <c r="AU63" i="1" s="1"/>
  <c r="BE76" i="2"/>
  <c r="BD76" i="1" s="1"/>
  <c r="BD87" i="1" s="1"/>
  <c r="AS23" i="2"/>
  <c r="AR23" i="1" s="1"/>
  <c r="AR71" i="1"/>
  <c r="AR82" i="1" s="1"/>
  <c r="AS61" i="1"/>
  <c r="AT34" i="2"/>
  <c r="F52" i="7"/>
  <c r="AS12" i="1"/>
  <c r="G52" i="7" s="1"/>
  <c r="AS88" i="2"/>
  <c r="AR77" i="1"/>
  <c r="AT9" i="1"/>
  <c r="AU11" i="2"/>
  <c r="AU25" i="2"/>
  <c r="AT73" i="1"/>
  <c r="AT84" i="1" s="1"/>
  <c r="AU74" i="1"/>
  <c r="AV26" i="2"/>
  <c r="AR66" i="1"/>
  <c r="O51" i="7" s="1"/>
  <c r="N51" i="7"/>
  <c r="AX75" i="1"/>
  <c r="AX86" i="1" s="1"/>
  <c r="AY27" i="2"/>
  <c r="AX29" i="3"/>
  <c r="AX99" i="3" s="1"/>
  <c r="AX104" i="3"/>
  <c r="AT24" i="2"/>
  <c r="AS72" i="1"/>
  <c r="AS83" i="1" s="1"/>
  <c r="BA36" i="3"/>
  <c r="BA51" i="3" s="1"/>
  <c r="BA73" i="3" s="1"/>
  <c r="BA25" i="3" s="1"/>
  <c r="BA106" i="3" s="1"/>
  <c r="BB37" i="3"/>
  <c r="BB52" i="3" s="1"/>
  <c r="BB74" i="3" s="1"/>
  <c r="BB26" i="3" s="1"/>
  <c r="BB107" i="3" s="1"/>
  <c r="AZ35" i="3"/>
  <c r="AZ50" i="3" s="1"/>
  <c r="AZ72" i="3" s="1"/>
  <c r="AZ24" i="3" s="1"/>
  <c r="AZ105" i="3" s="1"/>
  <c r="AY40" i="3"/>
  <c r="AY49" i="3"/>
  <c r="BK54" i="3"/>
  <c r="BK76" i="3" s="1"/>
  <c r="BK28" i="3" s="1"/>
  <c r="BK109" i="3" s="1"/>
  <c r="E52" i="7"/>
  <c r="AS14" i="1"/>
  <c r="H52" i="7" s="1"/>
  <c r="CR70" i="1"/>
  <c r="CR81" i="1" s="1"/>
  <c r="CT70" i="2"/>
  <c r="CS48" i="1"/>
  <c r="CS59" i="1" s="1"/>
  <c r="CR92" i="2" l="1"/>
  <c r="CQ22" i="2"/>
  <c r="CN92" i="1"/>
  <c r="CN103" i="1"/>
  <c r="CN114" i="1"/>
  <c r="CO22" i="1"/>
  <c r="CP103" i="2"/>
  <c r="CP114" i="2"/>
  <c r="BF39" i="2"/>
  <c r="BE39" i="1" s="1"/>
  <c r="AT11" i="1"/>
  <c r="AT22" i="11" s="1"/>
  <c r="AT44" i="11"/>
  <c r="AT43" i="11" s="1"/>
  <c r="AT21" i="11" s="1"/>
  <c r="AT17" i="11"/>
  <c r="AU85" i="1"/>
  <c r="J51" i="7"/>
  <c r="BE28" i="2"/>
  <c r="BE120" i="2" s="1"/>
  <c r="AS115" i="2"/>
  <c r="AS104" i="2"/>
  <c r="AS29" i="2"/>
  <c r="AS121" i="2" s="1"/>
  <c r="AU35" i="2"/>
  <c r="AU50" i="2" s="1"/>
  <c r="AS34" i="1"/>
  <c r="I52" i="7" s="1"/>
  <c r="AZ38" i="3"/>
  <c r="AZ9" i="3" s="1"/>
  <c r="AZ11" i="3" s="1"/>
  <c r="AZ38" i="2"/>
  <c r="AZ53" i="2" s="1"/>
  <c r="AT40" i="2"/>
  <c r="AU42" i="2" s="1"/>
  <c r="AT42" i="1" s="1"/>
  <c r="C53" i="7" s="1"/>
  <c r="AV36" i="2"/>
  <c r="AV51" i="2" s="1"/>
  <c r="AW37" i="2"/>
  <c r="AV37" i="1" s="1"/>
  <c r="AT49" i="2"/>
  <c r="AS49" i="1" s="1"/>
  <c r="AY55" i="3"/>
  <c r="AY66" i="3" s="1"/>
  <c r="AY71" i="3"/>
  <c r="AX110" i="3"/>
  <c r="AU13" i="2"/>
  <c r="AV7" i="2"/>
  <c r="AZ42" i="3"/>
  <c r="AY43" i="3"/>
  <c r="AY119" i="2"/>
  <c r="AX27" i="1"/>
  <c r="AY108" i="2"/>
  <c r="AR93" i="1"/>
  <c r="AR104" i="1"/>
  <c r="AR29" i="1"/>
  <c r="AR115" i="1"/>
  <c r="AU106" i="2"/>
  <c r="AT25" i="1"/>
  <c r="AU117" i="2"/>
  <c r="AS24" i="1"/>
  <c r="AT116" i="2"/>
  <c r="AT105" i="2"/>
  <c r="AV118" i="2"/>
  <c r="AV107" i="2"/>
  <c r="AU26" i="1"/>
  <c r="Q51" i="7"/>
  <c r="AR88" i="1"/>
  <c r="P51" i="7" s="1"/>
  <c r="CS70" i="1"/>
  <c r="CS81" i="1" s="1"/>
  <c r="CO114" i="1" l="1"/>
  <c r="CO103" i="1"/>
  <c r="CO92" i="1"/>
  <c r="CP22" i="1"/>
  <c r="CQ114" i="2"/>
  <c r="CQ103" i="2"/>
  <c r="CS92" i="2"/>
  <c r="CR22" i="2"/>
  <c r="L53" i="7"/>
  <c r="AT42" i="11"/>
  <c r="AT20" i="11" s="1"/>
  <c r="AT26" i="11" s="1"/>
  <c r="AT41" i="11"/>
  <c r="AT19" i="11" s="1"/>
  <c r="AT40" i="11"/>
  <c r="AT18" i="11" s="1"/>
  <c r="BE109" i="2"/>
  <c r="BD28" i="1"/>
  <c r="BD109" i="1" s="1"/>
  <c r="AS99" i="2"/>
  <c r="AU36" i="1"/>
  <c r="AS110" i="2"/>
  <c r="AT43" i="2"/>
  <c r="AT35" i="1"/>
  <c r="AS40" i="1"/>
  <c r="M52" i="7" s="1"/>
  <c r="BF54" i="2"/>
  <c r="BE54" i="1" s="1"/>
  <c r="BE65" i="1" s="1"/>
  <c r="AY38" i="1"/>
  <c r="AZ53" i="3"/>
  <c r="AZ75" i="3" s="1"/>
  <c r="AZ27" i="3" s="1"/>
  <c r="AZ108" i="3" s="1"/>
  <c r="AW52" i="2"/>
  <c r="AW74" i="2" s="1"/>
  <c r="AT55" i="2"/>
  <c r="AT66" i="2" s="1"/>
  <c r="AT71" i="2"/>
  <c r="AT77" i="2" s="1"/>
  <c r="AU15" i="2"/>
  <c r="AT15" i="1" s="1"/>
  <c r="AT13" i="1"/>
  <c r="AZ75" i="2"/>
  <c r="AY23" i="3"/>
  <c r="AY77" i="3"/>
  <c r="AY88" i="3" s="1"/>
  <c r="AU118" i="1"/>
  <c r="AU96" i="1"/>
  <c r="AU107" i="1"/>
  <c r="AU51" i="1"/>
  <c r="AV73" i="2"/>
  <c r="AT95" i="1"/>
  <c r="AT106" i="1"/>
  <c r="AT117" i="1"/>
  <c r="AS94" i="1"/>
  <c r="AS105" i="1"/>
  <c r="AS116" i="1"/>
  <c r="AR121" i="1"/>
  <c r="U51" i="7" s="1"/>
  <c r="AR99" i="1"/>
  <c r="R51" i="7" s="1"/>
  <c r="S51" i="7"/>
  <c r="AR110" i="1"/>
  <c r="T51" i="7" s="1"/>
  <c r="AX97" i="1"/>
  <c r="AX108" i="1"/>
  <c r="AX119" i="1"/>
  <c r="AV9" i="2"/>
  <c r="AU7" i="1"/>
  <c r="AV10" i="2"/>
  <c r="AU10" i="1" s="1"/>
  <c r="AU58" i="11" s="1"/>
  <c r="AU72" i="2"/>
  <c r="AT50" i="1"/>
  <c r="AS55" i="1"/>
  <c r="AS60" i="1"/>
  <c r="AZ13" i="3"/>
  <c r="AZ15" i="3" s="1"/>
  <c r="AZ34" i="3" s="1"/>
  <c r="BA7" i="3"/>
  <c r="BA10" i="3" s="1"/>
  <c r="CR103" i="2" l="1"/>
  <c r="CQ22" i="1"/>
  <c r="CR114" i="2"/>
  <c r="CT92" i="2"/>
  <c r="CT22" i="2" s="1"/>
  <c r="CS22" i="2"/>
  <c r="CP92" i="1"/>
  <c r="CP114" i="1"/>
  <c r="CP103" i="1"/>
  <c r="BL39" i="3"/>
  <c r="BL54" i="3" s="1"/>
  <c r="BL76" i="3" s="1"/>
  <c r="BL28" i="3" s="1"/>
  <c r="BL109" i="3" s="1"/>
  <c r="BD120" i="1"/>
  <c r="AU38" i="11"/>
  <c r="AU56" i="11"/>
  <c r="AU55" i="11"/>
  <c r="AU54" i="11"/>
  <c r="AU53" i="11"/>
  <c r="AU57" i="11"/>
  <c r="AS43" i="1"/>
  <c r="AS44" i="1" s="1"/>
  <c r="K52" i="7" s="1"/>
  <c r="BD98" i="1"/>
  <c r="AU62" i="1"/>
  <c r="AT61" i="1"/>
  <c r="BF76" i="2"/>
  <c r="BF28" i="2" s="1"/>
  <c r="AV52" i="1"/>
  <c r="AV63" i="1" s="1"/>
  <c r="AY53" i="1"/>
  <c r="AY64" i="1" s="1"/>
  <c r="AT23" i="2"/>
  <c r="AT104" i="2" s="1"/>
  <c r="AS71" i="1"/>
  <c r="AS82" i="1" s="1"/>
  <c r="AU34" i="2"/>
  <c r="F53" i="7"/>
  <c r="AT12" i="1"/>
  <c r="G53" i="7" s="1"/>
  <c r="BE76" i="1"/>
  <c r="BE87" i="1" s="1"/>
  <c r="AZ49" i="3"/>
  <c r="BB36" i="3"/>
  <c r="BB51" i="3" s="1"/>
  <c r="BB73" i="3" s="1"/>
  <c r="BB25" i="3" s="1"/>
  <c r="BB106" i="3" s="1"/>
  <c r="BC37" i="3"/>
  <c r="BC52" i="3" s="1"/>
  <c r="BC74" i="3" s="1"/>
  <c r="BC26" i="3" s="1"/>
  <c r="BC107" i="3" s="1"/>
  <c r="BA35" i="3"/>
  <c r="BA50" i="3" s="1"/>
  <c r="BA72" i="3" s="1"/>
  <c r="BA24" i="3" s="1"/>
  <c r="BA105" i="3" s="1"/>
  <c r="AZ40" i="3"/>
  <c r="BA42" i="3" s="1"/>
  <c r="AU24" i="2"/>
  <c r="AT72" i="1"/>
  <c r="AT83" i="1" s="1"/>
  <c r="AU9" i="1"/>
  <c r="AV11" i="2"/>
  <c r="AU73" i="1"/>
  <c r="AU84" i="1" s="1"/>
  <c r="AV25" i="2"/>
  <c r="AY104" i="3"/>
  <c r="AY29" i="3"/>
  <c r="AY99" i="3" s="1"/>
  <c r="AT14" i="1"/>
  <c r="H53" i="7" s="1"/>
  <c r="E53" i="7"/>
  <c r="AS77" i="1"/>
  <c r="AT88" i="2"/>
  <c r="N52" i="7"/>
  <c r="AS66" i="1"/>
  <c r="O52" i="7" s="1"/>
  <c r="AW26" i="2"/>
  <c r="AV74" i="1"/>
  <c r="AZ27" i="2"/>
  <c r="AY75" i="1"/>
  <c r="CT103" i="2" l="1"/>
  <c r="CT114" i="2"/>
  <c r="CS22" i="1"/>
  <c r="CQ103" i="1"/>
  <c r="CQ92" i="1"/>
  <c r="CQ114" i="1"/>
  <c r="CS103" i="2"/>
  <c r="CR22" i="1"/>
  <c r="CS114" i="2"/>
  <c r="BG39" i="2"/>
  <c r="BF39" i="1" s="1"/>
  <c r="AU17" i="11"/>
  <c r="AU11" i="1"/>
  <c r="AU22" i="11" s="1"/>
  <c r="AU44" i="11"/>
  <c r="J52" i="7"/>
  <c r="AY86" i="1"/>
  <c r="AT29" i="2"/>
  <c r="AT121" i="2" s="1"/>
  <c r="AT115" i="2"/>
  <c r="AU49" i="2"/>
  <c r="AU71" i="2" s="1"/>
  <c r="AV85" i="1"/>
  <c r="AS23" i="1"/>
  <c r="AS29" i="1" s="1"/>
  <c r="AU40" i="2"/>
  <c r="AU43" i="2" s="1"/>
  <c r="AW36" i="2"/>
  <c r="AV36" i="1" s="1"/>
  <c r="AX37" i="2"/>
  <c r="AX52" i="2" s="1"/>
  <c r="AV35" i="2"/>
  <c r="AV50" i="2" s="1"/>
  <c r="AT34" i="1"/>
  <c r="AT40" i="1" s="1"/>
  <c r="BA38" i="2"/>
  <c r="BA53" i="2" s="1"/>
  <c r="BA38" i="3"/>
  <c r="BA53" i="3" s="1"/>
  <c r="BA75" i="3" s="1"/>
  <c r="BA27" i="3" s="1"/>
  <c r="BA108" i="3" s="1"/>
  <c r="AZ43" i="3"/>
  <c r="AW107" i="2"/>
  <c r="AV26" i="1"/>
  <c r="AW118" i="2"/>
  <c r="AV106" i="2"/>
  <c r="AU25" i="1"/>
  <c r="AV117" i="2"/>
  <c r="AZ55" i="3"/>
  <c r="AZ66" i="3" s="1"/>
  <c r="AZ71" i="3"/>
  <c r="AZ108" i="2"/>
  <c r="AZ119" i="2"/>
  <c r="AY27" i="1"/>
  <c r="Q52" i="7"/>
  <c r="AS88" i="1"/>
  <c r="P52" i="7" s="1"/>
  <c r="BE28" i="1"/>
  <c r="BF120" i="2"/>
  <c r="BF109" i="2"/>
  <c r="AY110" i="3"/>
  <c r="AW7" i="2"/>
  <c r="AV13" i="2"/>
  <c r="AT24" i="1"/>
  <c r="AU105" i="2"/>
  <c r="AU116" i="2"/>
  <c r="CR92" i="1" l="1"/>
  <c r="CR114" i="1"/>
  <c r="CR103" i="1"/>
  <c r="J34" i="9"/>
  <c r="CS103" i="1"/>
  <c r="CS92" i="1"/>
  <c r="CS114" i="1"/>
  <c r="L54" i="7"/>
  <c r="AU41" i="11"/>
  <c r="AU19" i="11" s="1"/>
  <c r="AU43" i="11"/>
  <c r="AU21" i="11" s="1"/>
  <c r="AU40" i="11"/>
  <c r="AU18" i="11" s="1"/>
  <c r="AU42" i="11"/>
  <c r="AU20" i="11" s="1"/>
  <c r="AT49" i="1"/>
  <c r="AT60" i="1" s="1"/>
  <c r="I53" i="7"/>
  <c r="AT99" i="2"/>
  <c r="AW51" i="2"/>
  <c r="AV51" i="1" s="1"/>
  <c r="AV62" i="1" s="1"/>
  <c r="BG54" i="2"/>
  <c r="BF54" i="1" s="1"/>
  <c r="BF65" i="1" s="1"/>
  <c r="AT110" i="2"/>
  <c r="BA9" i="3"/>
  <c r="BA11" i="3" s="1"/>
  <c r="BA13" i="3" s="1"/>
  <c r="BA15" i="3" s="1"/>
  <c r="BA34" i="3" s="1"/>
  <c r="AU55" i="2"/>
  <c r="AU66" i="2" s="1"/>
  <c r="AS104" i="1"/>
  <c r="AS115" i="1"/>
  <c r="AS93" i="1"/>
  <c r="AV42" i="2"/>
  <c r="AU42" i="1" s="1"/>
  <c r="C54" i="7" s="1"/>
  <c r="AU35" i="1"/>
  <c r="AW37" i="1"/>
  <c r="AZ38" i="1"/>
  <c r="AV15" i="2"/>
  <c r="AU15" i="1" s="1"/>
  <c r="AU13" i="1"/>
  <c r="M53" i="7"/>
  <c r="AT43" i="1"/>
  <c r="AZ77" i="3"/>
  <c r="AZ88" i="3" s="1"/>
  <c r="AZ23" i="3"/>
  <c r="AV96" i="1"/>
  <c r="AV118" i="1"/>
  <c r="AV107" i="1"/>
  <c r="AW9" i="2"/>
  <c r="AV7" i="1"/>
  <c r="AW10" i="2"/>
  <c r="AV10" i="1" s="1"/>
  <c r="AV58" i="11" s="1"/>
  <c r="AU50" i="1"/>
  <c r="AV72" i="2"/>
  <c r="AT71" i="1"/>
  <c r="AU23" i="2"/>
  <c r="AU77" i="2"/>
  <c r="AT55" i="1"/>
  <c r="AZ53" i="1"/>
  <c r="BA75" i="2"/>
  <c r="AS99" i="1"/>
  <c r="R52" i="7" s="1"/>
  <c r="AS121" i="1"/>
  <c r="U52" i="7" s="1"/>
  <c r="S52" i="7"/>
  <c r="AS110" i="1"/>
  <c r="T52" i="7" s="1"/>
  <c r="BE98" i="1"/>
  <c r="BE109" i="1"/>
  <c r="BE120" i="1"/>
  <c r="AT94" i="1"/>
  <c r="AT105" i="1"/>
  <c r="AT116" i="1"/>
  <c r="AY119" i="1"/>
  <c r="AY108" i="1"/>
  <c r="AY97" i="1"/>
  <c r="AX74" i="2"/>
  <c r="AW52" i="1"/>
  <c r="AU117" i="1"/>
  <c r="AU95" i="1"/>
  <c r="AU106" i="1"/>
  <c r="AU26" i="11" l="1"/>
  <c r="BM39" i="3"/>
  <c r="AV57" i="11"/>
  <c r="AV55" i="11"/>
  <c r="AV56" i="11"/>
  <c r="AV53" i="11"/>
  <c r="AV54" i="11"/>
  <c r="AV38" i="11"/>
  <c r="AT82" i="1"/>
  <c r="AW73" i="2"/>
  <c r="AW25" i="2" s="1"/>
  <c r="BG76" i="2"/>
  <c r="BF76" i="1" s="1"/>
  <c r="BF87" i="1" s="1"/>
  <c r="AU61" i="1"/>
  <c r="AZ64" i="1"/>
  <c r="BB7" i="3"/>
  <c r="BB10" i="3" s="1"/>
  <c r="AW63" i="1"/>
  <c r="AV34" i="2"/>
  <c r="F54" i="7"/>
  <c r="AU12" i="1"/>
  <c r="G54" i="7" s="1"/>
  <c r="AV9" i="1"/>
  <c r="AW11" i="2"/>
  <c r="AZ29" i="3"/>
  <c r="AZ99" i="3" s="1"/>
  <c r="AZ104" i="3"/>
  <c r="AX26" i="2"/>
  <c r="AW74" i="1"/>
  <c r="AW85" i="1" s="1"/>
  <c r="AZ75" i="1"/>
  <c r="AZ86" i="1" s="1"/>
  <c r="BA27" i="2"/>
  <c r="AU88" i="2"/>
  <c r="AT77" i="1"/>
  <c r="BA49" i="3"/>
  <c r="BM54" i="3"/>
  <c r="BM76" i="3" s="1"/>
  <c r="BM28" i="3" s="1"/>
  <c r="BM109" i="3" s="1"/>
  <c r="BA40" i="3"/>
  <c r="BB42" i="3" s="1"/>
  <c r="BD37" i="3"/>
  <c r="BD52" i="3" s="1"/>
  <c r="BD74" i="3" s="1"/>
  <c r="BD26" i="3" s="1"/>
  <c r="BD107" i="3" s="1"/>
  <c r="BC36" i="3"/>
  <c r="BC51" i="3" s="1"/>
  <c r="BC73" i="3" s="1"/>
  <c r="BC25" i="3" s="1"/>
  <c r="BC106" i="3" s="1"/>
  <c r="BB35" i="3"/>
  <c r="BB50" i="3" s="1"/>
  <c r="BB72" i="3" s="1"/>
  <c r="BB24" i="3" s="1"/>
  <c r="BB105" i="3" s="1"/>
  <c r="AU104" i="2"/>
  <c r="AT23" i="1"/>
  <c r="AU29" i="2"/>
  <c r="AU115" i="2"/>
  <c r="AT44" i="1"/>
  <c r="K53" i="7" s="1"/>
  <c r="J53" i="7"/>
  <c r="AU14" i="1"/>
  <c r="H54" i="7" s="1"/>
  <c r="E54" i="7"/>
  <c r="AT66" i="1"/>
  <c r="O53" i="7" s="1"/>
  <c r="N53" i="7"/>
  <c r="AV24" i="2"/>
  <c r="AU72" i="1"/>
  <c r="AU83" i="1" s="1"/>
  <c r="AV49" i="2" l="1"/>
  <c r="AV71" i="2" s="1"/>
  <c r="BH39" i="2"/>
  <c r="BG39" i="1" s="1"/>
  <c r="AV11" i="1"/>
  <c r="AV22" i="11" s="1"/>
  <c r="AV44" i="11"/>
  <c r="AV42" i="11" s="1"/>
  <c r="AV20" i="11" s="1"/>
  <c r="AV17" i="11"/>
  <c r="BA43" i="3"/>
  <c r="BG28" i="2"/>
  <c r="BG109" i="2" s="1"/>
  <c r="AY37" i="2"/>
  <c r="AY52" i="2" s="1"/>
  <c r="AV73" i="1"/>
  <c r="AV84" i="1" s="1"/>
  <c r="BB38" i="2"/>
  <c r="BB53" i="2" s="1"/>
  <c r="AX36" i="2"/>
  <c r="AW36" i="1" s="1"/>
  <c r="BB38" i="3"/>
  <c r="BB53" i="3" s="1"/>
  <c r="BB75" i="3" s="1"/>
  <c r="BB27" i="3" s="1"/>
  <c r="BB108" i="3" s="1"/>
  <c r="AV40" i="2"/>
  <c r="AV43" i="2" s="1"/>
  <c r="AU34" i="1"/>
  <c r="I54" i="7" s="1"/>
  <c r="AW35" i="2"/>
  <c r="AW50" i="2" s="1"/>
  <c r="AU49" i="1"/>
  <c r="AZ110" i="3"/>
  <c r="AT88" i="1"/>
  <c r="P53" i="7" s="1"/>
  <c r="Q53" i="7"/>
  <c r="AU24" i="1"/>
  <c r="AV116" i="2"/>
  <c r="AV105" i="2"/>
  <c r="AU110" i="2"/>
  <c r="AU121" i="2"/>
  <c r="AU99" i="2"/>
  <c r="AW13" i="2"/>
  <c r="AX7" i="2"/>
  <c r="BA119" i="2"/>
  <c r="AZ27" i="1"/>
  <c r="BA108" i="2"/>
  <c r="AT104" i="1"/>
  <c r="AT93" i="1"/>
  <c r="AT115" i="1"/>
  <c r="AT29" i="1"/>
  <c r="BA55" i="3"/>
  <c r="BA66" i="3" s="1"/>
  <c r="BA71" i="3"/>
  <c r="AW117" i="2"/>
  <c r="AW106" i="2"/>
  <c r="AV25" i="1"/>
  <c r="AX107" i="2"/>
  <c r="AX118" i="2"/>
  <c r="AW26" i="1"/>
  <c r="AV55" i="2" l="1"/>
  <c r="L55" i="7"/>
  <c r="AV43" i="11"/>
  <c r="AV21" i="11" s="1"/>
  <c r="AV26" i="11" s="1"/>
  <c r="AV41" i="11"/>
  <c r="AV19" i="11" s="1"/>
  <c r="AV40" i="11"/>
  <c r="AV18" i="11" s="1"/>
  <c r="BF28" i="1"/>
  <c r="BF120" i="1" s="1"/>
  <c r="BG120" i="2"/>
  <c r="AX37" i="1"/>
  <c r="BB9" i="3"/>
  <c r="BB11" i="3" s="1"/>
  <c r="BC7" i="3" s="1"/>
  <c r="BC10" i="3" s="1"/>
  <c r="AX51" i="2"/>
  <c r="AX73" i="2" s="1"/>
  <c r="AV35" i="1"/>
  <c r="AW42" i="2"/>
  <c r="AV42" i="1" s="1"/>
  <c r="C55" i="7" s="1"/>
  <c r="AV66" i="2"/>
  <c r="BH54" i="2"/>
  <c r="BG54" i="1" s="1"/>
  <c r="BG65" i="1" s="1"/>
  <c r="BA38" i="1"/>
  <c r="AU40" i="1"/>
  <c r="AU43" i="1" s="1"/>
  <c r="AW15" i="2"/>
  <c r="AV15" i="1" s="1"/>
  <c r="AV13" i="1"/>
  <c r="AU94" i="1"/>
  <c r="AU105" i="1"/>
  <c r="AU116" i="1"/>
  <c r="F31" i="9"/>
  <c r="AW118" i="1"/>
  <c r="AW107" i="1"/>
  <c r="AW96" i="1"/>
  <c r="AT99" i="1"/>
  <c r="R53" i="7" s="1"/>
  <c r="AT121" i="1"/>
  <c r="U53" i="7" s="1"/>
  <c r="S53" i="7"/>
  <c r="AT110" i="1"/>
  <c r="T53" i="7" s="1"/>
  <c r="AX9" i="2"/>
  <c r="AW7" i="1"/>
  <c r="AX10" i="2"/>
  <c r="AW10" i="1" s="1"/>
  <c r="AW58" i="11" s="1"/>
  <c r="AU60" i="1"/>
  <c r="AU55" i="1"/>
  <c r="AZ97" i="1"/>
  <c r="AZ119" i="1"/>
  <c r="AZ108" i="1"/>
  <c r="AY74" i="2"/>
  <c r="AX52" i="1"/>
  <c r="AV117" i="1"/>
  <c r="AV95" i="1"/>
  <c r="AV106" i="1"/>
  <c r="BB75" i="2"/>
  <c r="BA53" i="1"/>
  <c r="AV77" i="2"/>
  <c r="AV23" i="2"/>
  <c r="AU71" i="1"/>
  <c r="AU82" i="1" s="1"/>
  <c r="BA23" i="3"/>
  <c r="BA77" i="3"/>
  <c r="BA88" i="3" s="1"/>
  <c r="AW72" i="2"/>
  <c r="AV50" i="1"/>
  <c r="AW56" i="11" l="1"/>
  <c r="AW55" i="11"/>
  <c r="AW54" i="11"/>
  <c r="AW57" i="11"/>
  <c r="AW53" i="11"/>
  <c r="AW38" i="11"/>
  <c r="AW34" i="2"/>
  <c r="BF109" i="1"/>
  <c r="BF98" i="1"/>
  <c r="AW51" i="1"/>
  <c r="AW62" i="1" s="1"/>
  <c r="AX63" i="1"/>
  <c r="AV61" i="1"/>
  <c r="M54" i="7"/>
  <c r="BB13" i="3"/>
  <c r="BB15" i="3" s="1"/>
  <c r="BB34" i="3" s="1"/>
  <c r="BH76" i="2"/>
  <c r="BG76" i="1" s="1"/>
  <c r="BG87" i="1" s="1"/>
  <c r="BA64" i="1"/>
  <c r="F55" i="7"/>
  <c r="AV12" i="1"/>
  <c r="G55" i="7" s="1"/>
  <c r="BA75" i="1"/>
  <c r="BA86" i="1" s="1"/>
  <c r="BB27" i="2"/>
  <c r="AV104" i="2"/>
  <c r="AV29" i="2"/>
  <c r="AU23" i="1"/>
  <c r="AV115" i="2"/>
  <c r="J54" i="7"/>
  <c r="AU44" i="1"/>
  <c r="K54" i="7" s="1"/>
  <c r="AY36" i="2"/>
  <c r="AW73" i="1"/>
  <c r="AX25" i="2"/>
  <c r="AW9" i="1"/>
  <c r="AX11" i="2"/>
  <c r="E55" i="7"/>
  <c r="AV14" i="1"/>
  <c r="H55" i="7" s="1"/>
  <c r="AV88" i="2"/>
  <c r="AU77" i="1"/>
  <c r="AW24" i="2"/>
  <c r="AV72" i="1"/>
  <c r="AV83" i="1" s="1"/>
  <c r="BA29" i="3"/>
  <c r="BA99" i="3" s="1"/>
  <c r="BA104" i="3"/>
  <c r="AY26" i="2"/>
  <c r="AX74" i="1"/>
  <c r="AX85" i="1" s="1"/>
  <c r="AU66" i="1"/>
  <c r="O54" i="7" s="1"/>
  <c r="N54" i="7"/>
  <c r="AW49" i="2" l="1"/>
  <c r="AV49" i="1" s="1"/>
  <c r="BI39" i="2"/>
  <c r="BH39" i="1" s="1"/>
  <c r="BN39" i="3"/>
  <c r="BN54" i="3" s="1"/>
  <c r="BN76" i="3" s="1"/>
  <c r="BN28" i="3" s="1"/>
  <c r="BN109" i="3" s="1"/>
  <c r="AZ37" i="2"/>
  <c r="AZ52" i="2" s="1"/>
  <c r="AW11" i="1"/>
  <c r="AW22" i="11" s="1"/>
  <c r="AW44" i="11"/>
  <c r="AW41" i="11" s="1"/>
  <c r="AW19" i="11" s="1"/>
  <c r="AW17" i="11"/>
  <c r="AX35" i="2"/>
  <c r="AX50" i="2" s="1"/>
  <c r="BC38" i="2"/>
  <c r="BC53" i="2" s="1"/>
  <c r="AV34" i="1"/>
  <c r="I55" i="7" s="1"/>
  <c r="BC38" i="3"/>
  <c r="BC9" i="3" s="1"/>
  <c r="BC11" i="3" s="1"/>
  <c r="AW40" i="2"/>
  <c r="AW43" i="2" s="1"/>
  <c r="AW84" i="1"/>
  <c r="BB49" i="3"/>
  <c r="BB71" i="3" s="1"/>
  <c r="BD36" i="3"/>
  <c r="BD51" i="3" s="1"/>
  <c r="BD73" i="3" s="1"/>
  <c r="BD25" i="3" s="1"/>
  <c r="BD106" i="3" s="1"/>
  <c r="BC35" i="3"/>
  <c r="BC50" i="3" s="1"/>
  <c r="BC72" i="3" s="1"/>
  <c r="BC24" i="3" s="1"/>
  <c r="BC105" i="3" s="1"/>
  <c r="BE37" i="3"/>
  <c r="BE52" i="3" s="1"/>
  <c r="BE74" i="3" s="1"/>
  <c r="BE26" i="3" s="1"/>
  <c r="BE107" i="3" s="1"/>
  <c r="BB40" i="3"/>
  <c r="BC42" i="3" s="1"/>
  <c r="BH28" i="2"/>
  <c r="BH109" i="2" s="1"/>
  <c r="BA27" i="1"/>
  <c r="BB119" i="2"/>
  <c r="BB108" i="2"/>
  <c r="AY107" i="2"/>
  <c r="AX26" i="1"/>
  <c r="AY118" i="2"/>
  <c r="AW105" i="2"/>
  <c r="AV24" i="1"/>
  <c r="AW116" i="2"/>
  <c r="AX117" i="2"/>
  <c r="AX106" i="2"/>
  <c r="AW25" i="1"/>
  <c r="AU93" i="1"/>
  <c r="AU104" i="1"/>
  <c r="AU115" i="1"/>
  <c r="AU29" i="1"/>
  <c r="AX36" i="1"/>
  <c r="AY51" i="2"/>
  <c r="AV99" i="2"/>
  <c r="AV110" i="2"/>
  <c r="AV121" i="2"/>
  <c r="BA110" i="3"/>
  <c r="AU88" i="1"/>
  <c r="P54" i="7" s="1"/>
  <c r="Q54" i="7"/>
  <c r="AX13" i="2"/>
  <c r="AY7" i="2"/>
  <c r="AW55" i="2" l="1"/>
  <c r="AW71" i="2"/>
  <c r="AW23" i="2" s="1"/>
  <c r="L56" i="7"/>
  <c r="L57" i="7" s="1"/>
  <c r="L6" i="7" s="1"/>
  <c r="F3" i="9" s="1"/>
  <c r="H8" i="8" s="1"/>
  <c r="AW35" i="1"/>
  <c r="AY37" i="1"/>
  <c r="AW66" i="2"/>
  <c r="BI54" i="2"/>
  <c r="BI76" i="2" s="1"/>
  <c r="AX42" i="2"/>
  <c r="AW42" i="1" s="1"/>
  <c r="C56" i="7" s="1"/>
  <c r="C57" i="7" s="1"/>
  <c r="C6" i="7" s="1"/>
  <c r="AW42" i="11"/>
  <c r="AW20" i="11" s="1"/>
  <c r="AW43" i="11"/>
  <c r="AW21" i="11" s="1"/>
  <c r="AW26" i="11" s="1"/>
  <c r="AW40" i="11"/>
  <c r="AW18" i="11" s="1"/>
  <c r="AV40" i="1"/>
  <c r="M55" i="7" s="1"/>
  <c r="BB38" i="1"/>
  <c r="BG28" i="1"/>
  <c r="BG98" i="1" s="1"/>
  <c r="BC53" i="3"/>
  <c r="BC75" i="3" s="1"/>
  <c r="BC27" i="3" s="1"/>
  <c r="BC108" i="3" s="1"/>
  <c r="BB55" i="3"/>
  <c r="BB66" i="3" s="1"/>
  <c r="BB43" i="3"/>
  <c r="BH120" i="2"/>
  <c r="AX15" i="2"/>
  <c r="AW15" i="1" s="1"/>
  <c r="AW13" i="1"/>
  <c r="AV60" i="1"/>
  <c r="AV55" i="1"/>
  <c r="AW50" i="1"/>
  <c r="AX72" i="2"/>
  <c r="AZ74" i="2"/>
  <c r="AY52" i="1"/>
  <c r="BB77" i="3"/>
  <c r="BB23" i="3"/>
  <c r="AY73" i="2"/>
  <c r="AX51" i="1"/>
  <c r="AX62" i="1" s="1"/>
  <c r="AW77" i="2"/>
  <c r="BC75" i="2"/>
  <c r="AX107" i="1"/>
  <c r="AX96" i="1"/>
  <c r="AX118" i="1"/>
  <c r="BA108" i="1"/>
  <c r="BA97" i="1"/>
  <c r="BA119" i="1"/>
  <c r="AY9" i="2"/>
  <c r="AY10" i="2"/>
  <c r="AX10" i="1" s="1"/>
  <c r="AX58" i="11" s="1"/>
  <c r="AX7" i="1"/>
  <c r="S54" i="7"/>
  <c r="AU121" i="1"/>
  <c r="U54" i="7" s="1"/>
  <c r="AU110" i="1"/>
  <c r="T54" i="7" s="1"/>
  <c r="AU99" i="1"/>
  <c r="R54" i="7" s="1"/>
  <c r="BC13" i="3"/>
  <c r="BC15" i="3" s="1"/>
  <c r="BC34" i="3" s="1"/>
  <c r="BD7" i="3"/>
  <c r="BD10" i="3" s="1"/>
  <c r="F30" i="9"/>
  <c r="AW95" i="1"/>
  <c r="AW117" i="1"/>
  <c r="AW106" i="1"/>
  <c r="AV116" i="1"/>
  <c r="AV105" i="1"/>
  <c r="AV94" i="1"/>
  <c r="AV71" i="1" l="1"/>
  <c r="AV82" i="1" s="1"/>
  <c r="AW61" i="1"/>
  <c r="AY63" i="1"/>
  <c r="BH54" i="1"/>
  <c r="BH65" i="1" s="1"/>
  <c r="BO39" i="3"/>
  <c r="BO54" i="3" s="1"/>
  <c r="BO76" i="3" s="1"/>
  <c r="BO28" i="3" s="1"/>
  <c r="BO109" i="3" s="1"/>
  <c r="BB88" i="3"/>
  <c r="AX56" i="11"/>
  <c r="AX55" i="11"/>
  <c r="AX54" i="11"/>
  <c r="AX57" i="11"/>
  <c r="AX53" i="11"/>
  <c r="AX38" i="11"/>
  <c r="BG109" i="1"/>
  <c r="AV43" i="1"/>
  <c r="J55" i="7" s="1"/>
  <c r="BG120" i="1"/>
  <c r="BB53" i="1"/>
  <c r="BB64" i="1" s="1"/>
  <c r="AX34" i="2"/>
  <c r="F56" i="7"/>
  <c r="AW12" i="1"/>
  <c r="G56" i="7" s="1"/>
  <c r="AX24" i="2"/>
  <c r="AW72" i="1"/>
  <c r="AW83" i="1" s="1"/>
  <c r="BE36" i="3"/>
  <c r="BE51" i="3" s="1"/>
  <c r="BE73" i="3" s="1"/>
  <c r="BE25" i="3" s="1"/>
  <c r="BE106" i="3" s="1"/>
  <c r="BF37" i="3"/>
  <c r="BF52" i="3" s="1"/>
  <c r="BF74" i="3" s="1"/>
  <c r="BF26" i="3" s="1"/>
  <c r="BF107" i="3" s="1"/>
  <c r="BD35" i="3"/>
  <c r="BD50" i="3" s="1"/>
  <c r="BD72" i="3" s="1"/>
  <c r="BD24" i="3" s="1"/>
  <c r="BD105" i="3" s="1"/>
  <c r="BC49" i="3"/>
  <c r="BC40" i="3"/>
  <c r="AW104" i="2"/>
  <c r="AV23" i="1"/>
  <c r="AW29" i="2"/>
  <c r="AW115" i="2"/>
  <c r="AX73" i="1"/>
  <c r="AX84" i="1" s="1"/>
  <c r="AY25" i="2"/>
  <c r="BB104" i="3"/>
  <c r="BB29" i="3"/>
  <c r="BB99" i="3" s="1"/>
  <c r="AY74" i="1"/>
  <c r="AY85" i="1" s="1"/>
  <c r="AZ26" i="2"/>
  <c r="AX9" i="1"/>
  <c r="AY11" i="2"/>
  <c r="AW88" i="2"/>
  <c r="AV77" i="1"/>
  <c r="E56" i="7"/>
  <c r="E57" i="7" s="1"/>
  <c r="AW14" i="1"/>
  <c r="H56" i="7" s="1"/>
  <c r="N55" i="7"/>
  <c r="AV66" i="1"/>
  <c r="O55" i="7" s="1"/>
  <c r="BH76" i="1"/>
  <c r="BI28" i="2"/>
  <c r="BB75" i="1"/>
  <c r="BC27" i="2"/>
  <c r="BH87" i="1" l="1"/>
  <c r="AV44" i="1"/>
  <c r="K55" i="7" s="1"/>
  <c r="AX49" i="2"/>
  <c r="AX55" i="2" s="1"/>
  <c r="BJ39" i="2"/>
  <c r="BI39" i="1" s="1"/>
  <c r="BB86" i="1"/>
  <c r="AX11" i="1"/>
  <c r="AX22" i="11" s="1"/>
  <c r="AX44" i="11"/>
  <c r="AX43" i="11" s="1"/>
  <c r="AX21" i="11" s="1"/>
  <c r="AX17" i="11"/>
  <c r="AZ36" i="2"/>
  <c r="AZ51" i="2" s="1"/>
  <c r="AX40" i="2"/>
  <c r="AY42" i="2" s="1"/>
  <c r="AX42" i="1" s="1"/>
  <c r="C60" i="7" s="1"/>
  <c r="BD38" i="2"/>
  <c r="BD53" i="2" s="1"/>
  <c r="BA37" i="2"/>
  <c r="AZ37" i="1" s="1"/>
  <c r="BD38" i="3"/>
  <c r="BD9" i="3" s="1"/>
  <c r="BD11" i="3" s="1"/>
  <c r="AY35" i="2"/>
  <c r="AX35" i="1" s="1"/>
  <c r="AW34" i="1"/>
  <c r="I56" i="7" s="1"/>
  <c r="I57" i="7" s="1"/>
  <c r="I6" i="7" s="1"/>
  <c r="F6" i="9" s="1"/>
  <c r="H12" i="8" s="1"/>
  <c r="F57" i="7"/>
  <c r="F6" i="7" s="1"/>
  <c r="G57" i="7"/>
  <c r="G6" i="7" s="1"/>
  <c r="F4" i="9" s="1"/>
  <c r="H9" i="8" s="1"/>
  <c r="BC108" i="2"/>
  <c r="BC119" i="2"/>
  <c r="BB27" i="1"/>
  <c r="Q55" i="7"/>
  <c r="AV88" i="1"/>
  <c r="P55" i="7" s="1"/>
  <c r="AW99" i="2"/>
  <c r="AW110" i="2"/>
  <c r="AW121" i="2"/>
  <c r="BC43" i="3"/>
  <c r="BD42" i="3"/>
  <c r="AY13" i="2"/>
  <c r="AZ7" i="2"/>
  <c r="BB110" i="3"/>
  <c r="BI120" i="2"/>
  <c r="BI109" i="2"/>
  <c r="BH28" i="1"/>
  <c r="AZ118" i="2"/>
  <c r="AZ107" i="2"/>
  <c r="AY26" i="1"/>
  <c r="AY117" i="2"/>
  <c r="AX25" i="1"/>
  <c r="AY106" i="2"/>
  <c r="AV104" i="1"/>
  <c r="AV93" i="1"/>
  <c r="AV29" i="1"/>
  <c r="AV115" i="1"/>
  <c r="BC55" i="3"/>
  <c r="BC66" i="3" s="1"/>
  <c r="BC71" i="3"/>
  <c r="E6" i="7"/>
  <c r="AW49" i="1"/>
  <c r="AW24" i="1"/>
  <c r="AX105" i="2"/>
  <c r="AX116" i="2"/>
  <c r="AX71" i="2" l="1"/>
  <c r="AW71" i="1" s="1"/>
  <c r="AW82" i="1" s="1"/>
  <c r="L60" i="7"/>
  <c r="AX40" i="11"/>
  <c r="AX18" i="11" s="1"/>
  <c r="AX41" i="11"/>
  <c r="AX19" i="11" s="1"/>
  <c r="AX42" i="11"/>
  <c r="AX20" i="11" s="1"/>
  <c r="AX26" i="11" s="1"/>
  <c r="BJ54" i="2"/>
  <c r="BJ76" i="2" s="1"/>
  <c r="AY36" i="1"/>
  <c r="AX66" i="2"/>
  <c r="AX43" i="2"/>
  <c r="BA52" i="2"/>
  <c r="AZ52" i="1" s="1"/>
  <c r="AZ63" i="1" s="1"/>
  <c r="H57" i="7"/>
  <c r="H6" i="7" s="1"/>
  <c r="F5" i="9" s="1"/>
  <c r="H10" i="8" s="1"/>
  <c r="AY50" i="2"/>
  <c r="AX50" i="1" s="1"/>
  <c r="AX61" i="1" s="1"/>
  <c r="BC38" i="1"/>
  <c r="BD53" i="3"/>
  <c r="BD75" i="3" s="1"/>
  <c r="BD27" i="3" s="1"/>
  <c r="BD108" i="3" s="1"/>
  <c r="AW40" i="1"/>
  <c r="AW43" i="1" s="1"/>
  <c r="AY15" i="2"/>
  <c r="AY34" i="2" s="1"/>
  <c r="AX13" i="1"/>
  <c r="BB119" i="1"/>
  <c r="BB97" i="1"/>
  <c r="BB108" i="1"/>
  <c r="AZ73" i="2"/>
  <c r="AY51" i="1"/>
  <c r="AY96" i="1"/>
  <c r="AY118" i="1"/>
  <c r="AY107" i="1"/>
  <c r="AZ9" i="2"/>
  <c r="AY9" i="1" s="1"/>
  <c r="AY44" i="11" s="1"/>
  <c r="AZ10" i="2"/>
  <c r="AY10" i="1" s="1"/>
  <c r="AY58" i="11" s="1"/>
  <c r="AY7" i="1"/>
  <c r="AW55" i="1"/>
  <c r="AW60" i="1"/>
  <c r="AV99" i="1"/>
  <c r="R55" i="7" s="1"/>
  <c r="AV121" i="1"/>
  <c r="U55" i="7" s="1"/>
  <c r="S55" i="7"/>
  <c r="AV110" i="1"/>
  <c r="T55" i="7" s="1"/>
  <c r="AX95" i="1"/>
  <c r="AX117" i="1"/>
  <c r="AX106" i="1"/>
  <c r="BD75" i="2"/>
  <c r="BD13" i="3"/>
  <c r="BD15" i="3" s="1"/>
  <c r="BD34" i="3" s="1"/>
  <c r="BE7" i="3"/>
  <c r="BE10" i="3" s="1"/>
  <c r="F29" i="9"/>
  <c r="AW94" i="1"/>
  <c r="AW116" i="1"/>
  <c r="AW105" i="1"/>
  <c r="BC77" i="3"/>
  <c r="BC88" i="3" s="1"/>
  <c r="BC23" i="3"/>
  <c r="BH109" i="1"/>
  <c r="BH120" i="1"/>
  <c r="BH98" i="1"/>
  <c r="AY72" i="2" l="1"/>
  <c r="AX23" i="2"/>
  <c r="AW23" i="1" s="1"/>
  <c r="AX77" i="2"/>
  <c r="AX88" i="2" s="1"/>
  <c r="BK39" i="2"/>
  <c r="BP39" i="3"/>
  <c r="BP54" i="3" s="1"/>
  <c r="BP76" i="3" s="1"/>
  <c r="BP28" i="3" s="1"/>
  <c r="BP109" i="3" s="1"/>
  <c r="AY62" i="1"/>
  <c r="AY54" i="11"/>
  <c r="AY57" i="11"/>
  <c r="AY53" i="11"/>
  <c r="AY55" i="11"/>
  <c r="AY56" i="11"/>
  <c r="BI54" i="1"/>
  <c r="BI65" i="1" s="1"/>
  <c r="BA74" i="2"/>
  <c r="BA26" i="2" s="1"/>
  <c r="M56" i="7"/>
  <c r="M57" i="7" s="1"/>
  <c r="M6" i="7" s="1"/>
  <c r="X6" i="7" s="1"/>
  <c r="BC53" i="1"/>
  <c r="BC64" i="1" s="1"/>
  <c r="AX15" i="1"/>
  <c r="F60" i="7"/>
  <c r="AX12" i="1"/>
  <c r="G60" i="7" s="1"/>
  <c r="BC29" i="3"/>
  <c r="BC99" i="3" s="1"/>
  <c r="BC104" i="3"/>
  <c r="BC75" i="1"/>
  <c r="BD27" i="2"/>
  <c r="AY11" i="1"/>
  <c r="AY22" i="11" s="1"/>
  <c r="AY40" i="2"/>
  <c r="BE38" i="2"/>
  <c r="BE38" i="3"/>
  <c r="BA36" i="2"/>
  <c r="AX34" i="1"/>
  <c r="BB37" i="2"/>
  <c r="AY49" i="2"/>
  <c r="AZ35" i="2"/>
  <c r="AY24" i="2"/>
  <c r="AX72" i="1"/>
  <c r="AX83" i="1" s="1"/>
  <c r="AZ25" i="2"/>
  <c r="AY73" i="1"/>
  <c r="AY84" i="1" s="1"/>
  <c r="N56" i="7"/>
  <c r="N57" i="7" s="1"/>
  <c r="AW66" i="1"/>
  <c r="O56" i="7" s="1"/>
  <c r="J56" i="7"/>
  <c r="AW44" i="1"/>
  <c r="K56" i="7" s="1"/>
  <c r="BI76" i="1"/>
  <c r="BJ28" i="2"/>
  <c r="BE35" i="3"/>
  <c r="BE50" i="3" s="1"/>
  <c r="BE72" i="3" s="1"/>
  <c r="BE24" i="3" s="1"/>
  <c r="BE105" i="3" s="1"/>
  <c r="BG37" i="3"/>
  <c r="BG52" i="3" s="1"/>
  <c r="BG74" i="3" s="1"/>
  <c r="BG26" i="3" s="1"/>
  <c r="BG107" i="3" s="1"/>
  <c r="BD40" i="3"/>
  <c r="BF36" i="3"/>
  <c r="BF51" i="3" s="1"/>
  <c r="BF73" i="3" s="1"/>
  <c r="BF25" i="3" s="1"/>
  <c r="BF106" i="3" s="1"/>
  <c r="BD49" i="3"/>
  <c r="AX115" i="2"/>
  <c r="AX29" i="2"/>
  <c r="AX104" i="2"/>
  <c r="AZ11" i="2"/>
  <c r="AW77" i="1" l="1"/>
  <c r="E60" i="7"/>
  <c r="AY38" i="11"/>
  <c r="BI87" i="1"/>
  <c r="AZ74" i="1"/>
  <c r="AZ85" i="1" s="1"/>
  <c r="BC86" i="1"/>
  <c r="F7" i="9"/>
  <c r="H13" i="8" s="1"/>
  <c r="H14" i="8" s="1"/>
  <c r="AX14" i="1"/>
  <c r="H60" i="7" s="1"/>
  <c r="BA107" i="2"/>
  <c r="AZ26" i="1"/>
  <c r="BA118" i="2"/>
  <c r="Q56" i="7"/>
  <c r="Q57" i="7" s="1"/>
  <c r="AW88" i="1"/>
  <c r="P56" i="7" s="1"/>
  <c r="BE9" i="3"/>
  <c r="BE11" i="3" s="1"/>
  <c r="BE53" i="3"/>
  <c r="BE75" i="3" s="1"/>
  <c r="BE27" i="3" s="1"/>
  <c r="BE108" i="3" s="1"/>
  <c r="BD119" i="2"/>
  <c r="BD108" i="2"/>
  <c r="BC27" i="1"/>
  <c r="BA7" i="2"/>
  <c r="AZ13" i="2"/>
  <c r="BD43" i="3"/>
  <c r="BE42" i="3"/>
  <c r="AZ117" i="2"/>
  <c r="AY25" i="1"/>
  <c r="AZ106" i="2"/>
  <c r="BB52" i="2"/>
  <c r="BA37" i="1"/>
  <c r="BD38" i="1"/>
  <c r="BE53" i="2"/>
  <c r="BD71" i="3"/>
  <c r="BD55" i="3"/>
  <c r="BD66" i="3" s="1"/>
  <c r="AY35" i="1"/>
  <c r="AZ50" i="2"/>
  <c r="I60" i="7"/>
  <c r="AX40" i="1"/>
  <c r="AZ42" i="2"/>
  <c r="AY42" i="1" s="1"/>
  <c r="C61" i="7" s="1"/>
  <c r="AY43" i="2"/>
  <c r="F28" i="9"/>
  <c r="F35" i="9" s="1"/>
  <c r="AW104" i="1"/>
  <c r="AW93" i="1"/>
  <c r="AW29" i="1"/>
  <c r="AW115" i="1"/>
  <c r="BJ109" i="2"/>
  <c r="BJ120" i="2"/>
  <c r="BI28" i="1"/>
  <c r="AY71" i="2"/>
  <c r="AX49" i="1"/>
  <c r="AY55" i="2"/>
  <c r="AY66" i="2" s="1"/>
  <c r="AX110" i="2"/>
  <c r="AX121" i="2"/>
  <c r="AX99" i="2"/>
  <c r="J57" i="7"/>
  <c r="J6" i="7" s="1"/>
  <c r="K57" i="7"/>
  <c r="K6" i="7" s="1"/>
  <c r="N6" i="7"/>
  <c r="F8" i="9" s="1"/>
  <c r="H16" i="8" s="1"/>
  <c r="O57" i="7"/>
  <c r="O6" i="7" s="1"/>
  <c r="F9" i="9" s="1"/>
  <c r="H17" i="8" s="1"/>
  <c r="AY105" i="2"/>
  <c r="AY116" i="2"/>
  <c r="AX24" i="1"/>
  <c r="BJ39" i="1"/>
  <c r="BK54" i="2"/>
  <c r="BA51" i="2"/>
  <c r="AZ36" i="1"/>
  <c r="L61" i="7"/>
  <c r="BC110" i="3"/>
  <c r="AY41" i="11" l="1"/>
  <c r="AY19" i="11" s="1"/>
  <c r="AY17" i="11"/>
  <c r="AY43" i="11"/>
  <c r="AY21" i="11" s="1"/>
  <c r="AY42" i="11"/>
  <c r="AY20" i="11" s="1"/>
  <c r="AY40" i="11"/>
  <c r="AY18" i="11" s="1"/>
  <c r="AZ15" i="2"/>
  <c r="AY15" i="1" s="1"/>
  <c r="AY13" i="1"/>
  <c r="BK76" i="2"/>
  <c r="BJ54" i="1"/>
  <c r="BJ65" i="1" s="1"/>
  <c r="AY95" i="1"/>
  <c r="AY117" i="1"/>
  <c r="AY106" i="1"/>
  <c r="Q6" i="7"/>
  <c r="P57" i="7"/>
  <c r="P6" i="7" s="1"/>
  <c r="F10" i="9" s="1"/>
  <c r="H18" i="8" s="1"/>
  <c r="AX55" i="1"/>
  <c r="AX60" i="1"/>
  <c r="AX43" i="1"/>
  <c r="M60" i="7"/>
  <c r="BA9" i="2"/>
  <c r="AZ9" i="1" s="1"/>
  <c r="AZ44" i="11" s="1"/>
  <c r="BA10" i="2"/>
  <c r="AZ10" i="1" s="1"/>
  <c r="AZ58" i="11" s="1"/>
  <c r="AZ7" i="1"/>
  <c r="AX116" i="1"/>
  <c r="AX94" i="1"/>
  <c r="AX105" i="1"/>
  <c r="AY77" i="2"/>
  <c r="AX71" i="1"/>
  <c r="AX82" i="1" s="1"/>
  <c r="AY23" i="2"/>
  <c r="F39" i="9"/>
  <c r="H24" i="8" s="1"/>
  <c r="F44" i="9"/>
  <c r="F40" i="9"/>
  <c r="F45" i="9"/>
  <c r="F43" i="9"/>
  <c r="F41" i="9"/>
  <c r="F42" i="9"/>
  <c r="BD77" i="3"/>
  <c r="BD88" i="3" s="1"/>
  <c r="BD23" i="3"/>
  <c r="BB74" i="2"/>
  <c r="BA52" i="1"/>
  <c r="BA63" i="1" s="1"/>
  <c r="BC108" i="1"/>
  <c r="BC119" i="1"/>
  <c r="BC97" i="1"/>
  <c r="BE13" i="3"/>
  <c r="BE15" i="3" s="1"/>
  <c r="BE34" i="3" s="1"/>
  <c r="BF7" i="3"/>
  <c r="AZ118" i="1"/>
  <c r="AZ107" i="1"/>
  <c r="AZ96" i="1"/>
  <c r="BA73" i="2"/>
  <c r="AZ51" i="1"/>
  <c r="AZ62" i="1" s="1"/>
  <c r="G33" i="9"/>
  <c r="BI98" i="1"/>
  <c r="BI109" i="1"/>
  <c r="BI120" i="1"/>
  <c r="AW121" i="1"/>
  <c r="U56" i="7" s="1"/>
  <c r="AW99" i="1"/>
  <c r="R56" i="7" s="1"/>
  <c r="S56" i="7"/>
  <c r="S57" i="7" s="1"/>
  <c r="AW110" i="1"/>
  <c r="T56" i="7" s="1"/>
  <c r="AZ72" i="2"/>
  <c r="AY50" i="1"/>
  <c r="AY61" i="1" s="1"/>
  <c r="BE75" i="2"/>
  <c r="BD53" i="1"/>
  <c r="BD64" i="1" s="1"/>
  <c r="AY26" i="11" l="1"/>
  <c r="BQ39" i="3"/>
  <c r="BQ54" i="3" s="1"/>
  <c r="BQ76" i="3" s="1"/>
  <c r="BQ28" i="3" s="1"/>
  <c r="BQ109" i="3" s="1"/>
  <c r="AZ56" i="11"/>
  <c r="AZ57" i="11"/>
  <c r="AZ54" i="11"/>
  <c r="AZ53" i="11"/>
  <c r="AZ55" i="11"/>
  <c r="AZ38" i="11"/>
  <c r="AZ42" i="11" s="1"/>
  <c r="AZ34" i="2"/>
  <c r="F61" i="7"/>
  <c r="AY12" i="1"/>
  <c r="G61" i="7" s="1"/>
  <c r="BE27" i="2"/>
  <c r="BD75" i="1"/>
  <c r="BD86" i="1" s="1"/>
  <c r="U57" i="7"/>
  <c r="U6" i="7" s="1"/>
  <c r="F13" i="9" s="1"/>
  <c r="H21" i="8" s="1"/>
  <c r="R57" i="7"/>
  <c r="R6" i="7" s="1"/>
  <c r="F11" i="9" s="1"/>
  <c r="H19" i="8" s="1"/>
  <c r="T57" i="7"/>
  <c r="T6" i="7" s="1"/>
  <c r="F12" i="9" s="1"/>
  <c r="H20" i="8" s="1"/>
  <c r="S6" i="7"/>
  <c r="BA25" i="2"/>
  <c r="AZ73" i="1"/>
  <c r="AZ84" i="1" s="1"/>
  <c r="BA74" i="1"/>
  <c r="BA85" i="1" s="1"/>
  <c r="BB26" i="2"/>
  <c r="AX77" i="1"/>
  <c r="AY88" i="2"/>
  <c r="BA11" i="2"/>
  <c r="BB36" i="2"/>
  <c r="BD104" i="3"/>
  <c r="BD29" i="3"/>
  <c r="BD99" i="3" s="1"/>
  <c r="AZ11" i="1"/>
  <c r="AZ22" i="11" s="1"/>
  <c r="J60" i="7"/>
  <c r="AX44" i="1"/>
  <c r="K60" i="7" s="1"/>
  <c r="BE49" i="3"/>
  <c r="BE40" i="3"/>
  <c r="BF42" i="3" s="1"/>
  <c r="BF35" i="3"/>
  <c r="BF50" i="3" s="1"/>
  <c r="BF72" i="3" s="1"/>
  <c r="BF24" i="3" s="1"/>
  <c r="BF105" i="3" s="1"/>
  <c r="BH37" i="3"/>
  <c r="BH52" i="3" s="1"/>
  <c r="BH74" i="3" s="1"/>
  <c r="BH26" i="3" s="1"/>
  <c r="BH107" i="3" s="1"/>
  <c r="BG36" i="3"/>
  <c r="BG51" i="3" s="1"/>
  <c r="BG73" i="3" s="1"/>
  <c r="BG25" i="3" s="1"/>
  <c r="BG106" i="3" s="1"/>
  <c r="AX66" i="1"/>
  <c r="O60" i="7" s="1"/>
  <c r="N60" i="7"/>
  <c r="AZ24" i="2"/>
  <c r="AY72" i="1"/>
  <c r="AY83" i="1" s="1"/>
  <c r="AY14" i="1"/>
  <c r="H61" i="7" s="1"/>
  <c r="E61" i="7"/>
  <c r="BF10" i="3"/>
  <c r="AX23" i="1"/>
  <c r="AY115" i="2"/>
  <c r="AY104" i="2"/>
  <c r="AY29" i="2"/>
  <c r="BJ76" i="1"/>
  <c r="BJ87" i="1" s="1"/>
  <c r="BK28" i="2"/>
  <c r="AY34" i="1" l="1"/>
  <c r="AY40" i="1" s="1"/>
  <c r="M61" i="7" s="1"/>
  <c r="BL39" i="2"/>
  <c r="AZ20" i="11"/>
  <c r="AZ43" i="11"/>
  <c r="AZ21" i="11" s="1"/>
  <c r="AZ26" i="11" s="1"/>
  <c r="AZ40" i="11"/>
  <c r="AZ18" i="11" s="1"/>
  <c r="AZ41" i="11"/>
  <c r="AZ19" i="11" s="1"/>
  <c r="AZ17" i="11"/>
  <c r="H22" i="8"/>
  <c r="F17" i="9"/>
  <c r="AZ49" i="2"/>
  <c r="AY49" i="1" s="1"/>
  <c r="BF38" i="3"/>
  <c r="BF9" i="3" s="1"/>
  <c r="BF11" i="3" s="1"/>
  <c r="BL54" i="2"/>
  <c r="BC37" i="2"/>
  <c r="BC52" i="2" s="1"/>
  <c r="BF38" i="2"/>
  <c r="BF53" i="2" s="1"/>
  <c r="AZ40" i="2"/>
  <c r="AZ43" i="2" s="1"/>
  <c r="BA35" i="2"/>
  <c r="AZ35" i="1" s="1"/>
  <c r="BK109" i="2"/>
  <c r="BJ28" i="1"/>
  <c r="BK120" i="2"/>
  <c r="BA117" i="2"/>
  <c r="AZ25" i="1"/>
  <c r="BA106" i="2"/>
  <c r="AX93" i="1"/>
  <c r="AX115" i="1"/>
  <c r="AX29" i="1"/>
  <c r="AX104" i="1"/>
  <c r="BA36" i="1"/>
  <c r="BB51" i="2"/>
  <c r="BB107" i="2"/>
  <c r="BA26" i="1"/>
  <c r="BB118" i="2"/>
  <c r="AA6" i="7"/>
  <c r="AY121" i="2"/>
  <c r="AY110" i="2"/>
  <c r="AY99" i="2"/>
  <c r="L62" i="7"/>
  <c r="BA13" i="2"/>
  <c r="BB7" i="2"/>
  <c r="BE119" i="2"/>
  <c r="BD27" i="1"/>
  <c r="BE108" i="2"/>
  <c r="Q60" i="7"/>
  <c r="AX88" i="1"/>
  <c r="P60" i="7" s="1"/>
  <c r="AY24" i="1"/>
  <c r="AZ105" i="2"/>
  <c r="AZ116" i="2"/>
  <c r="BE55" i="3"/>
  <c r="BE66" i="3" s="1"/>
  <c r="BE71" i="3"/>
  <c r="BD110" i="3"/>
  <c r="BE43" i="3"/>
  <c r="H1" i="8" l="1"/>
  <c r="I61" i="7"/>
  <c r="BA50" i="2"/>
  <c r="AZ50" i="1" s="1"/>
  <c r="AZ61" i="1" s="1"/>
  <c r="BK39" i="1"/>
  <c r="AZ71" i="2"/>
  <c r="AZ77" i="2" s="1"/>
  <c r="BA42" i="2"/>
  <c r="AZ42" i="1" s="1"/>
  <c r="C62" i="7" s="1"/>
  <c r="BB37" i="1"/>
  <c r="BF53" i="3"/>
  <c r="BF75" i="3" s="1"/>
  <c r="BF27" i="3" s="1"/>
  <c r="BF108" i="3" s="1"/>
  <c r="AZ55" i="2"/>
  <c r="AZ66" i="2" s="1"/>
  <c r="BE38" i="1"/>
  <c r="BA15" i="2"/>
  <c r="AZ15" i="1" s="1"/>
  <c r="AZ13" i="1"/>
  <c r="AY43" i="1"/>
  <c r="J61" i="7" s="1"/>
  <c r="BC74" i="2"/>
  <c r="BB52" i="1"/>
  <c r="BE77" i="3"/>
  <c r="BE88" i="3" s="1"/>
  <c r="BE23" i="3"/>
  <c r="BA107" i="1"/>
  <c r="BA118" i="1"/>
  <c r="BA96" i="1"/>
  <c r="BF13" i="3"/>
  <c r="BF15" i="3" s="1"/>
  <c r="BF34" i="3" s="1"/>
  <c r="BG7" i="3"/>
  <c r="BD97" i="1"/>
  <c r="BD119" i="1"/>
  <c r="BD108" i="1"/>
  <c r="BA7" i="1"/>
  <c r="BB10" i="2"/>
  <c r="BA10" i="1" s="1"/>
  <c r="BA58" i="11" s="1"/>
  <c r="BB9" i="2"/>
  <c r="BA9" i="1" s="1"/>
  <c r="BA44" i="11" s="1"/>
  <c r="BA51" i="1"/>
  <c r="BA62" i="1" s="1"/>
  <c r="BB73" i="2"/>
  <c r="BJ120" i="1"/>
  <c r="BJ98" i="1"/>
  <c r="BJ109" i="1"/>
  <c r="AY116" i="1"/>
  <c r="AY94" i="1"/>
  <c r="AY105" i="1"/>
  <c r="BL76" i="2"/>
  <c r="BK54" i="1"/>
  <c r="BF75" i="2"/>
  <c r="AY60" i="1"/>
  <c r="AY55" i="1"/>
  <c r="S60" i="7"/>
  <c r="AX110" i="1"/>
  <c r="T60" i="7" s="1"/>
  <c r="AX99" i="1"/>
  <c r="R60" i="7" s="1"/>
  <c r="AX121" i="1"/>
  <c r="U60" i="7" s="1"/>
  <c r="AZ106" i="1"/>
  <c r="AZ95" i="1"/>
  <c r="AZ117" i="1"/>
  <c r="AY71" i="1" l="1"/>
  <c r="AY82" i="1" s="1"/>
  <c r="BR39" i="3"/>
  <c r="BA57" i="11"/>
  <c r="BA53" i="11"/>
  <c r="BA56" i="11"/>
  <c r="BA55" i="11"/>
  <c r="BA54" i="11"/>
  <c r="BA38" i="11"/>
  <c r="BA41" i="11" s="1"/>
  <c r="BK65" i="1"/>
  <c r="BB63" i="1"/>
  <c r="BA72" i="2"/>
  <c r="AZ72" i="1" s="1"/>
  <c r="AZ83" i="1" s="1"/>
  <c r="AZ23" i="2"/>
  <c r="AZ29" i="2" s="1"/>
  <c r="BE53" i="1"/>
  <c r="BE64" i="1" s="1"/>
  <c r="BA34" i="2"/>
  <c r="F62" i="7"/>
  <c r="AZ12" i="1"/>
  <c r="G62" i="7" s="1"/>
  <c r="AY44" i="1"/>
  <c r="K61" i="7" s="1"/>
  <c r="BL28" i="2"/>
  <c r="BK76" i="1"/>
  <c r="BK87" i="1" s="1"/>
  <c r="BE29" i="3"/>
  <c r="BE99" i="3" s="1"/>
  <c r="BE104" i="3"/>
  <c r="AY66" i="1"/>
  <c r="O61" i="7" s="1"/>
  <c r="N61" i="7"/>
  <c r="BA73" i="1"/>
  <c r="BA84" i="1" s="1"/>
  <c r="BB25" i="2"/>
  <c r="BA11" i="1"/>
  <c r="BA22" i="11" s="1"/>
  <c r="BA24" i="2"/>
  <c r="AZ14" i="1"/>
  <c r="H62" i="7" s="1"/>
  <c r="E62" i="7"/>
  <c r="BG10" i="3"/>
  <c r="BF27" i="2"/>
  <c r="BE75" i="1"/>
  <c r="BB11" i="2"/>
  <c r="BH36" i="3"/>
  <c r="BH51" i="3" s="1"/>
  <c r="BH73" i="3" s="1"/>
  <c r="BH25" i="3" s="1"/>
  <c r="BH106" i="3" s="1"/>
  <c r="BI37" i="3"/>
  <c r="BI52" i="3" s="1"/>
  <c r="BI74" i="3" s="1"/>
  <c r="BI26" i="3" s="1"/>
  <c r="BI107" i="3" s="1"/>
  <c r="BR54" i="3"/>
  <c r="BR76" i="3" s="1"/>
  <c r="BR28" i="3" s="1"/>
  <c r="BR109" i="3" s="1"/>
  <c r="BF40" i="3"/>
  <c r="BG42" i="3" s="1"/>
  <c r="BG35" i="3"/>
  <c r="BG50" i="3" s="1"/>
  <c r="BG72" i="3" s="1"/>
  <c r="BG24" i="3" s="1"/>
  <c r="BG105" i="3" s="1"/>
  <c r="BF49" i="3"/>
  <c r="AY77" i="1"/>
  <c r="AZ88" i="2"/>
  <c r="BB74" i="1"/>
  <c r="BB85" i="1" s="1"/>
  <c r="BC26" i="2"/>
  <c r="BM39" i="2" l="1"/>
  <c r="BL39" i="1" s="1"/>
  <c r="BA19" i="11"/>
  <c r="BA40" i="11"/>
  <c r="BA18" i="11" s="1"/>
  <c r="BA17" i="11"/>
  <c r="BA43" i="11"/>
  <c r="BA21" i="11" s="1"/>
  <c r="BA42" i="11"/>
  <c r="BA20" i="11" s="1"/>
  <c r="AZ104" i="2"/>
  <c r="AZ115" i="2"/>
  <c r="BE86" i="1"/>
  <c r="AY23" i="1"/>
  <c r="AY29" i="1" s="1"/>
  <c r="BG38" i="2"/>
  <c r="BG53" i="2" s="1"/>
  <c r="BC36" i="2"/>
  <c r="BB36" i="1" s="1"/>
  <c r="BA49" i="2"/>
  <c r="BA71" i="2" s="1"/>
  <c r="BA40" i="2"/>
  <c r="BB42" i="2" s="1"/>
  <c r="BA42" i="1" s="1"/>
  <c r="C63" i="7" s="1"/>
  <c r="BB35" i="2"/>
  <c r="BB50" i="2" s="1"/>
  <c r="BG38" i="3"/>
  <c r="BG53" i="3" s="1"/>
  <c r="BG75" i="3" s="1"/>
  <c r="BG27" i="3" s="1"/>
  <c r="BG108" i="3" s="1"/>
  <c r="BD37" i="2"/>
  <c r="BC37" i="1" s="1"/>
  <c r="AZ34" i="1"/>
  <c r="I62" i="7" s="1"/>
  <c r="BC7" i="2"/>
  <c r="BB13" i="2"/>
  <c r="BB26" i="1"/>
  <c r="BC107" i="2"/>
  <c r="BC118" i="2"/>
  <c r="BF43" i="3"/>
  <c r="AZ110" i="2"/>
  <c r="AZ121" i="2"/>
  <c r="AZ99" i="2"/>
  <c r="L63" i="7"/>
  <c r="BE110" i="3"/>
  <c r="BF71" i="3"/>
  <c r="BF55" i="3"/>
  <c r="BF66" i="3" s="1"/>
  <c r="BE27" i="1"/>
  <c r="BF119" i="2"/>
  <c r="BF108" i="2"/>
  <c r="BB106" i="2"/>
  <c r="BB117" i="2"/>
  <c r="BA25" i="1"/>
  <c r="Q61" i="7"/>
  <c r="AY88" i="1"/>
  <c r="P61" i="7" s="1"/>
  <c r="BA105" i="2"/>
  <c r="AZ24" i="1"/>
  <c r="BA116" i="2"/>
  <c r="BL120" i="2"/>
  <c r="BK28" i="1"/>
  <c r="BL109" i="2"/>
  <c r="BA26" i="11" l="1"/>
  <c r="BM54" i="2"/>
  <c r="BL54" i="1" s="1"/>
  <c r="BL65" i="1" s="1"/>
  <c r="AY115" i="1"/>
  <c r="AY93" i="1"/>
  <c r="AY104" i="1"/>
  <c r="BC51" i="2"/>
  <c r="BC73" i="2" s="1"/>
  <c r="AZ49" i="1"/>
  <c r="AZ55" i="1" s="1"/>
  <c r="BA35" i="1"/>
  <c r="BA43" i="2"/>
  <c r="AZ40" i="1"/>
  <c r="M62" i="7" s="1"/>
  <c r="BA55" i="2"/>
  <c r="BA66" i="2" s="1"/>
  <c r="BF38" i="1"/>
  <c r="BG9" i="3"/>
  <c r="BG11" i="3" s="1"/>
  <c r="BG13" i="3" s="1"/>
  <c r="BG15" i="3" s="1"/>
  <c r="BG34" i="3" s="1"/>
  <c r="BD52" i="2"/>
  <c r="BC52" i="1" s="1"/>
  <c r="BC63" i="1" s="1"/>
  <c r="BB15" i="2"/>
  <c r="BB34" i="2" s="1"/>
  <c r="BA13" i="1"/>
  <c r="BA106" i="1"/>
  <c r="BA117" i="1"/>
  <c r="BA95" i="1"/>
  <c r="BA77" i="2"/>
  <c r="AZ71" i="1"/>
  <c r="BA23" i="2"/>
  <c r="BK98" i="1"/>
  <c r="BK120" i="1"/>
  <c r="BK109" i="1"/>
  <c r="BE119" i="1"/>
  <c r="BE108" i="1"/>
  <c r="BE97" i="1"/>
  <c r="BB107" i="1"/>
  <c r="BB118" i="1"/>
  <c r="BB96" i="1"/>
  <c r="AY99" i="1"/>
  <c r="R61" i="7" s="1"/>
  <c r="AY110" i="1"/>
  <c r="T61" i="7" s="1"/>
  <c r="S61" i="7"/>
  <c r="AY121" i="1"/>
  <c r="U61" i="7" s="1"/>
  <c r="BA50" i="1"/>
  <c r="BB72" i="2"/>
  <c r="AZ94" i="1"/>
  <c r="AZ116" i="1"/>
  <c r="AZ105" i="1"/>
  <c r="BG75" i="2"/>
  <c r="BF53" i="1"/>
  <c r="BF23" i="3"/>
  <c r="BF77" i="3"/>
  <c r="BF88" i="3" s="1"/>
  <c r="BC9" i="2"/>
  <c r="BB9" i="1" s="1"/>
  <c r="BB44" i="11" s="1"/>
  <c r="BC10" i="2"/>
  <c r="BB10" i="1" s="1"/>
  <c r="BB58" i="11" s="1"/>
  <c r="BB7" i="1"/>
  <c r="BN39" i="2" l="1"/>
  <c r="BS39" i="3"/>
  <c r="BS54" i="3" s="1"/>
  <c r="BS76" i="3" s="1"/>
  <c r="BS28" i="3" s="1"/>
  <c r="BS109" i="3" s="1"/>
  <c r="BM76" i="2"/>
  <c r="BM28" i="2" s="1"/>
  <c r="BB57" i="11"/>
  <c r="BB53" i="11"/>
  <c r="BB56" i="11"/>
  <c r="BB55" i="11"/>
  <c r="BB54" i="11"/>
  <c r="BB51" i="1"/>
  <c r="BB62" i="1" s="1"/>
  <c r="AZ60" i="1"/>
  <c r="AZ82" i="1"/>
  <c r="BA61" i="1"/>
  <c r="BD74" i="2"/>
  <c r="BD26" i="2" s="1"/>
  <c r="AZ43" i="1"/>
  <c r="AZ44" i="1" s="1"/>
  <c r="K62" i="7" s="1"/>
  <c r="BH7" i="3"/>
  <c r="BH10" i="3" s="1"/>
  <c r="BA15" i="1"/>
  <c r="BF64" i="1"/>
  <c r="F63" i="7"/>
  <c r="BA12" i="1"/>
  <c r="G63" i="7" s="1"/>
  <c r="N62" i="7"/>
  <c r="AZ66" i="1"/>
  <c r="O62" i="7" s="1"/>
  <c r="BA88" i="2"/>
  <c r="AZ77" i="1"/>
  <c r="BF75" i="1"/>
  <c r="BF86" i="1" s="1"/>
  <c r="BG27" i="2"/>
  <c r="BB24" i="2"/>
  <c r="BA72" i="1"/>
  <c r="BA83" i="1" s="1"/>
  <c r="BC35" i="2"/>
  <c r="BA34" i="1"/>
  <c r="BH38" i="3"/>
  <c r="BH38" i="2"/>
  <c r="BD36" i="2"/>
  <c r="BB40" i="2"/>
  <c r="BB43" i="2" s="1"/>
  <c r="BB49" i="2"/>
  <c r="BE37" i="2"/>
  <c r="BC11" i="2"/>
  <c r="BB73" i="1"/>
  <c r="BC25" i="2"/>
  <c r="BA115" i="2"/>
  <c r="BA104" i="2"/>
  <c r="BA29" i="2"/>
  <c r="AZ23" i="1"/>
  <c r="BB11" i="1"/>
  <c r="BB22" i="11" s="1"/>
  <c r="BF29" i="3"/>
  <c r="BF99" i="3" s="1"/>
  <c r="BF104" i="3"/>
  <c r="BI36" i="3"/>
  <c r="BI51" i="3" s="1"/>
  <c r="BI73" i="3" s="1"/>
  <c r="BI25" i="3" s="1"/>
  <c r="BI106" i="3" s="1"/>
  <c r="BJ37" i="3"/>
  <c r="BJ52" i="3" s="1"/>
  <c r="BJ74" i="3" s="1"/>
  <c r="BJ26" i="3" s="1"/>
  <c r="BJ107" i="3" s="1"/>
  <c r="BG49" i="3"/>
  <c r="BH35" i="3"/>
  <c r="BH50" i="3" s="1"/>
  <c r="BH72" i="3" s="1"/>
  <c r="BH24" i="3" s="1"/>
  <c r="BH105" i="3" s="1"/>
  <c r="BG40" i="3"/>
  <c r="BH42" i="3" s="1"/>
  <c r="BL76" i="1" l="1"/>
  <c r="BL87" i="1" s="1"/>
  <c r="BA14" i="1"/>
  <c r="H63" i="7" s="1"/>
  <c r="BB38" i="11"/>
  <c r="BB84" i="1"/>
  <c r="BC74" i="1"/>
  <c r="BC85" i="1" s="1"/>
  <c r="J62" i="7"/>
  <c r="E63" i="7"/>
  <c r="BA99" i="2"/>
  <c r="BA110" i="2"/>
  <c r="BA121" i="2"/>
  <c r="BA49" i="1"/>
  <c r="BB55" i="2"/>
  <c r="BB66" i="2" s="1"/>
  <c r="BB71" i="2"/>
  <c r="BC50" i="2"/>
  <c r="BB35" i="1"/>
  <c r="BG43" i="3"/>
  <c r="BG55" i="3"/>
  <c r="BG66" i="3" s="1"/>
  <c r="BG71" i="3"/>
  <c r="BD107" i="2"/>
  <c r="BC26" i="1"/>
  <c r="BD118" i="2"/>
  <c r="BF110" i="3"/>
  <c r="BH53" i="2"/>
  <c r="BG38" i="1"/>
  <c r="BM39" i="1"/>
  <c r="BN54" i="2"/>
  <c r="L64" i="7"/>
  <c r="BC42" i="2"/>
  <c r="BB42" i="1" s="1"/>
  <c r="C64" i="7" s="1"/>
  <c r="BH9" i="3"/>
  <c r="BH11" i="3" s="1"/>
  <c r="BH53" i="3"/>
  <c r="BH75" i="3" s="1"/>
  <c r="BH27" i="3" s="1"/>
  <c r="BH108" i="3" s="1"/>
  <c r="AZ88" i="1"/>
  <c r="P62" i="7" s="1"/>
  <c r="Q62" i="7"/>
  <c r="BG119" i="2"/>
  <c r="BF27" i="1"/>
  <c r="BG108" i="2"/>
  <c r="BM120" i="2"/>
  <c r="BL28" i="1"/>
  <c r="BM109" i="2"/>
  <c r="AZ115" i="1"/>
  <c r="AZ104" i="1"/>
  <c r="AZ93" i="1"/>
  <c r="AZ29" i="1"/>
  <c r="BB25" i="1"/>
  <c r="BC117" i="2"/>
  <c r="BC106" i="2"/>
  <c r="BC13" i="2"/>
  <c r="BD7" i="2"/>
  <c r="BE52" i="2"/>
  <c r="BD37" i="1"/>
  <c r="BD51" i="2"/>
  <c r="BC36" i="1"/>
  <c r="I63" i="7"/>
  <c r="BA40" i="1"/>
  <c r="BA43" i="1" s="1"/>
  <c r="BA24" i="1"/>
  <c r="BB116" i="2"/>
  <c r="BB105" i="2"/>
  <c r="BB43" i="11" l="1"/>
  <c r="BB21" i="11" s="1"/>
  <c r="BB17" i="11"/>
  <c r="BB42" i="11"/>
  <c r="BB20" i="11" s="1"/>
  <c r="BB40" i="11"/>
  <c r="BB18" i="11" s="1"/>
  <c r="BB41" i="11"/>
  <c r="BB19" i="11" s="1"/>
  <c r="BC15" i="2"/>
  <c r="BC34" i="2" s="1"/>
  <c r="BB13" i="1"/>
  <c r="BA44" i="1"/>
  <c r="K63" i="7" s="1"/>
  <c r="J63" i="7"/>
  <c r="BA60" i="1"/>
  <c r="BA55" i="1"/>
  <c r="BC51" i="1"/>
  <c r="BC62" i="1" s="1"/>
  <c r="BD73" i="2"/>
  <c r="AZ121" i="1"/>
  <c r="U62" i="7" s="1"/>
  <c r="S62" i="7"/>
  <c r="AZ99" i="1"/>
  <c r="R62" i="7" s="1"/>
  <c r="AZ110" i="1"/>
  <c r="T62" i="7" s="1"/>
  <c r="BF97" i="1"/>
  <c r="BF108" i="1"/>
  <c r="BF119" i="1"/>
  <c r="BB106" i="1"/>
  <c r="BB95" i="1"/>
  <c r="BB117" i="1"/>
  <c r="BG77" i="3"/>
  <c r="BG88" i="3" s="1"/>
  <c r="BG23" i="3"/>
  <c r="M63" i="7"/>
  <c r="BL109" i="1"/>
  <c r="BL120" i="1"/>
  <c r="BL98" i="1"/>
  <c r="BI7" i="3"/>
  <c r="BI10" i="3" s="1"/>
  <c r="BH13" i="3"/>
  <c r="BH15" i="3" s="1"/>
  <c r="BH34" i="3" s="1"/>
  <c r="BH75" i="2"/>
  <c r="BG53" i="1"/>
  <c r="BG64" i="1" s="1"/>
  <c r="BC107" i="1"/>
  <c r="BC96" i="1"/>
  <c r="BC118" i="1"/>
  <c r="BA71" i="1"/>
  <c r="BA82" i="1" s="1"/>
  <c r="BB77" i="2"/>
  <c r="BB23" i="2"/>
  <c r="BA105" i="1"/>
  <c r="BA94" i="1"/>
  <c r="BA116" i="1"/>
  <c r="BC7" i="1"/>
  <c r="BD10" i="2"/>
  <c r="BC10" i="1" s="1"/>
  <c r="BC58" i="11" s="1"/>
  <c r="BD9" i="2"/>
  <c r="BC9" i="1" s="1"/>
  <c r="BC44" i="11" s="1"/>
  <c r="BC72" i="2"/>
  <c r="BB50" i="1"/>
  <c r="BB61" i="1" s="1"/>
  <c r="BE74" i="2"/>
  <c r="BD52" i="1"/>
  <c r="BD63" i="1" s="1"/>
  <c r="BN76" i="2"/>
  <c r="BM54" i="1"/>
  <c r="BM65" i="1" s="1"/>
  <c r="BB26" i="11" l="1"/>
  <c r="BO39" i="2"/>
  <c r="BT39" i="3"/>
  <c r="BT54" i="3" s="1"/>
  <c r="BT76" i="3" s="1"/>
  <c r="BT28" i="3" s="1"/>
  <c r="BT109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5" i="1"/>
  <c r="BG86" i="1" s="1"/>
  <c r="BG29" i="3"/>
  <c r="BG99" i="3" s="1"/>
  <c r="BG104" i="3"/>
  <c r="N63" i="7"/>
  <c r="BA66" i="1"/>
  <c r="O63" i="7" s="1"/>
  <c r="BN28" i="2"/>
  <c r="BM76" i="1"/>
  <c r="BM87" i="1" s="1"/>
  <c r="BC24" i="2"/>
  <c r="BB72" i="1"/>
  <c r="BB83" i="1" s="1"/>
  <c r="BC11" i="1"/>
  <c r="BC22" i="11" s="1"/>
  <c r="BB115" i="2"/>
  <c r="BB104" i="2"/>
  <c r="BB29" i="2"/>
  <c r="BA23" i="1"/>
  <c r="BK37" i="3"/>
  <c r="BK52" i="3" s="1"/>
  <c r="BK74" i="3" s="1"/>
  <c r="BK26" i="3" s="1"/>
  <c r="BK107" i="3" s="1"/>
  <c r="BH49" i="3"/>
  <c r="BH40" i="3"/>
  <c r="BI42" i="3" s="1"/>
  <c r="BJ36" i="3"/>
  <c r="BJ51" i="3" s="1"/>
  <c r="BJ73" i="3" s="1"/>
  <c r="BJ25" i="3" s="1"/>
  <c r="BJ106" i="3" s="1"/>
  <c r="BI35" i="3"/>
  <c r="BI50" i="3" s="1"/>
  <c r="BI72" i="3" s="1"/>
  <c r="BI24" i="3" s="1"/>
  <c r="BI105" i="3" s="1"/>
  <c r="BA77" i="1"/>
  <c r="BB88" i="2"/>
  <c r="BD25" i="2"/>
  <c r="BC73" i="1"/>
  <c r="BC84" i="1" s="1"/>
  <c r="BC49" i="2"/>
  <c r="BE36" i="2"/>
  <c r="BB34" i="1"/>
  <c r="BD35" i="2"/>
  <c r="BF37" i="2"/>
  <c r="BI38" i="2"/>
  <c r="BI38" i="3"/>
  <c r="BC40" i="2"/>
  <c r="BE26" i="2"/>
  <c r="BD74" i="1"/>
  <c r="BD85" i="1" s="1"/>
  <c r="E64" i="7" l="1"/>
  <c r="BC38" i="11"/>
  <c r="BB14" i="1"/>
  <c r="H64" i="7" s="1"/>
  <c r="BD13" i="2"/>
  <c r="BH43" i="3"/>
  <c r="BI53" i="3"/>
  <c r="BI75" i="3" s="1"/>
  <c r="BI27" i="3" s="1"/>
  <c r="BI108" i="3" s="1"/>
  <c r="BI9" i="3"/>
  <c r="BI11" i="3" s="1"/>
  <c r="BG110" i="3"/>
  <c r="BI53" i="2"/>
  <c r="BH38" i="1"/>
  <c r="I64" i="7"/>
  <c r="BB40" i="1"/>
  <c r="BB43" i="1" s="1"/>
  <c r="BE9" i="2"/>
  <c r="BD9" i="1" s="1"/>
  <c r="BD44" i="11" s="1"/>
  <c r="BE10" i="2"/>
  <c r="BD10" i="1" s="1"/>
  <c r="BD58" i="11" s="1"/>
  <c r="BD7" i="1"/>
  <c r="BA88" i="1"/>
  <c r="P63" i="7" s="1"/>
  <c r="Q63" i="7"/>
  <c r="BD42" i="2"/>
  <c r="BC42" i="1" s="1"/>
  <c r="C65" i="7" s="1"/>
  <c r="BF52" i="2"/>
  <c r="BE37" i="1"/>
  <c r="BE51" i="2"/>
  <c r="BD36" i="1"/>
  <c r="BH55" i="3"/>
  <c r="BH66" i="3" s="1"/>
  <c r="BH71" i="3"/>
  <c r="BA104" i="1"/>
  <c r="BA93" i="1"/>
  <c r="BA115" i="1"/>
  <c r="BA29" i="1"/>
  <c r="L65" i="7"/>
  <c r="BG27" i="1"/>
  <c r="BH119" i="2"/>
  <c r="BH108" i="2"/>
  <c r="BE107" i="2"/>
  <c r="BD26" i="1"/>
  <c r="BE118" i="2"/>
  <c r="BO54" i="2"/>
  <c r="BN39" i="1"/>
  <c r="BC35" i="1"/>
  <c r="BD50" i="2"/>
  <c r="BB24" i="1"/>
  <c r="BC116" i="2"/>
  <c r="BC105" i="2"/>
  <c r="BC43" i="2"/>
  <c r="BC71" i="2"/>
  <c r="BB49" i="1"/>
  <c r="BC55" i="2"/>
  <c r="BC66" i="2" s="1"/>
  <c r="BD117" i="2"/>
  <c r="BC25" i="1"/>
  <c r="BD106" i="2"/>
  <c r="BB99" i="2"/>
  <c r="BB121" i="2"/>
  <c r="BB110" i="2"/>
  <c r="BN109" i="2"/>
  <c r="BM28" i="1"/>
  <c r="BN120" i="2"/>
  <c r="BD56" i="11" l="1"/>
  <c r="BD57" i="11"/>
  <c r="BD54" i="11"/>
  <c r="BD53" i="11"/>
  <c r="BD55" i="11"/>
  <c r="BC42" i="11"/>
  <c r="BC20" i="11" s="1"/>
  <c r="BC43" i="11"/>
  <c r="BC21" i="11" s="1"/>
  <c r="BC41" i="11"/>
  <c r="BC19" i="11" s="1"/>
  <c r="BC40" i="11"/>
  <c r="BC18" i="11" s="1"/>
  <c r="BC17" i="11"/>
  <c r="BD15" i="2"/>
  <c r="BC13" i="1"/>
  <c r="BB44" i="1"/>
  <c r="K64" i="7" s="1"/>
  <c r="J64" i="7"/>
  <c r="BD96" i="1"/>
  <c r="BD107" i="1"/>
  <c r="BD118" i="1"/>
  <c r="BC106" i="1"/>
  <c r="BC117" i="1"/>
  <c r="BC95" i="1"/>
  <c r="BB71" i="1"/>
  <c r="BB82" i="1" s="1"/>
  <c r="BC23" i="2"/>
  <c r="BC77" i="2"/>
  <c r="BB94" i="1"/>
  <c r="BB116" i="1"/>
  <c r="BB105" i="1"/>
  <c r="BE11" i="2"/>
  <c r="BI75" i="2"/>
  <c r="BH53" i="1"/>
  <c r="BH64" i="1" s="1"/>
  <c r="BB60" i="1"/>
  <c r="BB55" i="1"/>
  <c r="BN54" i="1"/>
  <c r="BN65" i="1" s="1"/>
  <c r="BO76" i="2"/>
  <c r="BD51" i="1"/>
  <c r="BD62" i="1" s="1"/>
  <c r="BE73" i="2"/>
  <c r="BD11" i="1"/>
  <c r="BD22" i="11" s="1"/>
  <c r="M64" i="7"/>
  <c r="BI13" i="3"/>
  <c r="BI15" i="3" s="1"/>
  <c r="BI34" i="3" s="1"/>
  <c r="BJ7" i="3"/>
  <c r="BG108" i="1"/>
  <c r="BG97" i="1"/>
  <c r="BG119" i="1"/>
  <c r="BF74" i="2"/>
  <c r="BE52" i="1"/>
  <c r="BE63" i="1" s="1"/>
  <c r="BM98" i="1"/>
  <c r="BM109" i="1"/>
  <c r="BM120" i="1"/>
  <c r="BD72" i="2"/>
  <c r="BC50" i="1"/>
  <c r="BC61" i="1" s="1"/>
  <c r="BA121" i="1"/>
  <c r="U63" i="7" s="1"/>
  <c r="BA110" i="1"/>
  <c r="T63" i="7" s="1"/>
  <c r="BA99" i="1"/>
  <c r="R63" i="7" s="1"/>
  <c r="S63" i="7"/>
  <c r="BH77" i="3"/>
  <c r="BH88" i="3" s="1"/>
  <c r="BH23" i="3"/>
  <c r="BC26" i="11" l="1"/>
  <c r="BU39" i="3"/>
  <c r="BU54" i="3" s="1"/>
  <c r="BU76" i="3" s="1"/>
  <c r="BU28" i="3" s="1"/>
  <c r="BU109" i="3" s="1"/>
  <c r="F65" i="7"/>
  <c r="BC12" i="1"/>
  <c r="G65" i="7" s="1"/>
  <c r="BC15" i="1"/>
  <c r="BD34" i="2"/>
  <c r="BH104" i="3"/>
  <c r="BH29" i="3"/>
  <c r="BH99" i="3" s="1"/>
  <c r="L66" i="7"/>
  <c r="BC115" i="2"/>
  <c r="BC104" i="2"/>
  <c r="BB23" i="1"/>
  <c r="BC29" i="2"/>
  <c r="BI49" i="3"/>
  <c r="BJ35" i="3"/>
  <c r="BJ50" i="3" s="1"/>
  <c r="BJ72" i="3" s="1"/>
  <c r="BJ24" i="3" s="1"/>
  <c r="BJ105" i="3" s="1"/>
  <c r="BK36" i="3"/>
  <c r="BK51" i="3" s="1"/>
  <c r="BK73" i="3" s="1"/>
  <c r="BK25" i="3" s="1"/>
  <c r="BK106" i="3" s="1"/>
  <c r="BI40" i="3"/>
  <c r="BL37" i="3"/>
  <c r="BE25" i="2"/>
  <c r="BD73" i="1"/>
  <c r="BD84" i="1" s="1"/>
  <c r="N64" i="7"/>
  <c r="BB66" i="1"/>
  <c r="O64" i="7" s="1"/>
  <c r="BI27" i="2"/>
  <c r="BH75" i="1"/>
  <c r="BH86" i="1" s="1"/>
  <c r="BF7" i="2"/>
  <c r="BE13" i="2"/>
  <c r="BE74" i="1"/>
  <c r="BE85" i="1" s="1"/>
  <c r="BF26" i="2"/>
  <c r="BJ10" i="3"/>
  <c r="BC72" i="1"/>
  <c r="BC83" i="1" s="1"/>
  <c r="BD24" i="2"/>
  <c r="BO28" i="2"/>
  <c r="BN76" i="1"/>
  <c r="BN87" i="1" s="1"/>
  <c r="BC88" i="2"/>
  <c r="BB77" i="1"/>
  <c r="BP39" i="2" l="1"/>
  <c r="BD38" i="11"/>
  <c r="BE35" i="2"/>
  <c r="BG37" i="2"/>
  <c r="BF36" i="2"/>
  <c r="BD40" i="2"/>
  <c r="BJ38" i="2"/>
  <c r="BD49" i="2"/>
  <c r="BJ38" i="3"/>
  <c r="BC34" i="1"/>
  <c r="E65" i="7"/>
  <c r="BC14" i="1"/>
  <c r="H65" i="7" s="1"/>
  <c r="BE15" i="2"/>
  <c r="BE34" i="2" s="1"/>
  <c r="BD13" i="1"/>
  <c r="BI43" i="3"/>
  <c r="BJ42" i="3"/>
  <c r="BB88" i="1"/>
  <c r="P64" i="7" s="1"/>
  <c r="Q64" i="7"/>
  <c r="BO120" i="2"/>
  <c r="BO109" i="2"/>
  <c r="BN28" i="1"/>
  <c r="BF9" i="2"/>
  <c r="BE9" i="1" s="1"/>
  <c r="BE44" i="11" s="1"/>
  <c r="BF10" i="2"/>
  <c r="BE10" i="1" s="1"/>
  <c r="BE58" i="11" s="1"/>
  <c r="BE7" i="1"/>
  <c r="BI119" i="2"/>
  <c r="BH27" i="1"/>
  <c r="BI108" i="2"/>
  <c r="BB93" i="1"/>
  <c r="BB104" i="1"/>
  <c r="BB115" i="1"/>
  <c r="BB29" i="1"/>
  <c r="BC121" i="2"/>
  <c r="BC99" i="2"/>
  <c r="BC110" i="2"/>
  <c r="BD116" i="2"/>
  <c r="BC24" i="1"/>
  <c r="BD105" i="2"/>
  <c r="BE26" i="1"/>
  <c r="BF107" i="2"/>
  <c r="BF118" i="2"/>
  <c r="BH110" i="3"/>
  <c r="BL52" i="3"/>
  <c r="BL74" i="3" s="1"/>
  <c r="BL26" i="3" s="1"/>
  <c r="BL107" i="3" s="1"/>
  <c r="BE117" i="2"/>
  <c r="BD25" i="1"/>
  <c r="BE106" i="2"/>
  <c r="BI55" i="3"/>
  <c r="BI66" i="3" s="1"/>
  <c r="BI71" i="3"/>
  <c r="BQ39" i="2" l="1"/>
  <c r="BE54" i="11"/>
  <c r="BE57" i="11"/>
  <c r="BE53" i="11"/>
  <c r="BE56" i="11"/>
  <c r="BE55" i="11"/>
  <c r="BD42" i="11"/>
  <c r="BD20" i="11" s="1"/>
  <c r="BD43" i="11"/>
  <c r="BD21" i="11" s="1"/>
  <c r="BD41" i="11"/>
  <c r="BD19" i="11" s="1"/>
  <c r="BD40" i="11"/>
  <c r="BD18" i="11" s="1"/>
  <c r="BD17" i="11"/>
  <c r="BD15" i="1"/>
  <c r="BC40" i="1"/>
  <c r="I65" i="7"/>
  <c r="BE42" i="2"/>
  <c r="BD42" i="1" s="1"/>
  <c r="C66" i="7" s="1"/>
  <c r="BD43" i="2"/>
  <c r="BJ9" i="3"/>
  <c r="BJ11" i="3" s="1"/>
  <c r="BJ13" i="3" s="1"/>
  <c r="BJ15" i="3" s="1"/>
  <c r="BJ34" i="3" s="1"/>
  <c r="BJ53" i="3"/>
  <c r="BJ75" i="3" s="1"/>
  <c r="BJ27" i="3" s="1"/>
  <c r="BJ108" i="3" s="1"/>
  <c r="BE36" i="1"/>
  <c r="BF51" i="2"/>
  <c r="BD55" i="2"/>
  <c r="BD66" i="2" s="1"/>
  <c r="BD71" i="2"/>
  <c r="BC49" i="1"/>
  <c r="BG52" i="2"/>
  <c r="BF37" i="1"/>
  <c r="F66" i="7"/>
  <c r="BD12" i="1"/>
  <c r="G66" i="7" s="1"/>
  <c r="BO39" i="1"/>
  <c r="BP54" i="2"/>
  <c r="BI38" i="1"/>
  <c r="BJ53" i="2"/>
  <c r="BD35" i="1"/>
  <c r="BE50" i="2"/>
  <c r="BE96" i="1"/>
  <c r="BE107" i="1"/>
  <c r="BE118" i="1"/>
  <c r="BI23" i="3"/>
  <c r="BI77" i="3"/>
  <c r="BI88" i="3" s="1"/>
  <c r="BG36" i="2"/>
  <c r="BF35" i="2"/>
  <c r="BE49" i="2"/>
  <c r="BD34" i="1"/>
  <c r="BE40" i="2"/>
  <c r="BH37" i="2"/>
  <c r="BK38" i="3"/>
  <c r="BK38" i="2"/>
  <c r="BC94" i="1"/>
  <c r="BC105" i="1"/>
  <c r="BC116" i="1"/>
  <c r="BF11" i="2"/>
  <c r="BN120" i="1"/>
  <c r="BN98" i="1"/>
  <c r="BN109" i="1"/>
  <c r="BD117" i="1"/>
  <c r="BD95" i="1"/>
  <c r="BD106" i="1"/>
  <c r="BH108" i="1"/>
  <c r="BH97" i="1"/>
  <c r="BH119" i="1"/>
  <c r="BB121" i="1"/>
  <c r="U64" i="7" s="1"/>
  <c r="BB99" i="1"/>
  <c r="R64" i="7" s="1"/>
  <c r="BB110" i="1"/>
  <c r="T64" i="7" s="1"/>
  <c r="S64" i="7"/>
  <c r="BE11" i="1"/>
  <c r="BE22" i="11" s="1"/>
  <c r="BD26" i="11" l="1"/>
  <c r="BK35" i="3"/>
  <c r="BK50" i="3" s="1"/>
  <c r="BK72" i="3" s="1"/>
  <c r="BK24" i="3" s="1"/>
  <c r="BK105" i="3" s="1"/>
  <c r="BV39" i="3"/>
  <c r="BV54" i="3" s="1"/>
  <c r="BV76" i="3" s="1"/>
  <c r="BV28" i="3" s="1"/>
  <c r="BV109" i="3" s="1"/>
  <c r="E66" i="7"/>
  <c r="BE38" i="11"/>
  <c r="BE17" i="11" s="1"/>
  <c r="BL36" i="3"/>
  <c r="BL51" i="3" s="1"/>
  <c r="BL73" i="3" s="1"/>
  <c r="BL25" i="3" s="1"/>
  <c r="BL106" i="3" s="1"/>
  <c r="BM37" i="3"/>
  <c r="BJ49" i="3"/>
  <c r="BJ71" i="3" s="1"/>
  <c r="BJ40" i="3"/>
  <c r="BJ43" i="3" s="1"/>
  <c r="BK7" i="3"/>
  <c r="BK10" i="3" s="1"/>
  <c r="BD14" i="1"/>
  <c r="H66" i="7" s="1"/>
  <c r="BG74" i="2"/>
  <c r="BF52" i="1"/>
  <c r="BF63" i="1" s="1"/>
  <c r="BF73" i="2"/>
  <c r="BE51" i="1"/>
  <c r="BE62" i="1" s="1"/>
  <c r="BI53" i="1"/>
  <c r="BI64" i="1" s="1"/>
  <c r="BJ75" i="2"/>
  <c r="BC60" i="1"/>
  <c r="BC55" i="1"/>
  <c r="BC71" i="1"/>
  <c r="BC82" i="1" s="1"/>
  <c r="BD23" i="2"/>
  <c r="BD77" i="2"/>
  <c r="BD50" i="1"/>
  <c r="BD61" i="1" s="1"/>
  <c r="BE72" i="2"/>
  <c r="BP76" i="2"/>
  <c r="BO54" i="1"/>
  <c r="BO65" i="1" s="1"/>
  <c r="BC43" i="1"/>
  <c r="M65" i="7"/>
  <c r="BJ38" i="1"/>
  <c r="BK53" i="2"/>
  <c r="BK53" i="3"/>
  <c r="BK75" i="3" s="1"/>
  <c r="BK27" i="3" s="1"/>
  <c r="BK108" i="3" s="1"/>
  <c r="BD40" i="1"/>
  <c r="I66" i="7"/>
  <c r="BF13" i="2"/>
  <c r="BG7" i="2"/>
  <c r="BP39" i="1"/>
  <c r="BQ54" i="2"/>
  <c r="BD49" i="1"/>
  <c r="BE71" i="2"/>
  <c r="BE55" i="2"/>
  <c r="BE66" i="2" s="1"/>
  <c r="BI104" i="3"/>
  <c r="BI29" i="3"/>
  <c r="BI99" i="3" s="1"/>
  <c r="BM52" i="3"/>
  <c r="BM74" i="3" s="1"/>
  <c r="BM26" i="3" s="1"/>
  <c r="BM107" i="3" s="1"/>
  <c r="L67" i="7"/>
  <c r="BF42" i="2"/>
  <c r="BE42" i="1" s="1"/>
  <c r="C67" i="7" s="1"/>
  <c r="BF36" i="1"/>
  <c r="BG51" i="2"/>
  <c r="BE43" i="2"/>
  <c r="BH52" i="2"/>
  <c r="BG37" i="1"/>
  <c r="BF50" i="2"/>
  <c r="BE35" i="1"/>
  <c r="BE43" i="11" l="1"/>
  <c r="BE21" i="11" s="1"/>
  <c r="BE42" i="11"/>
  <c r="BE20" i="11" s="1"/>
  <c r="BE41" i="11"/>
  <c r="BE19" i="11" s="1"/>
  <c r="BE40" i="11"/>
  <c r="BE18" i="11" s="1"/>
  <c r="BJ55" i="3"/>
  <c r="BJ66" i="3" s="1"/>
  <c r="BK42" i="3"/>
  <c r="BK9" i="3"/>
  <c r="BK11" i="3" s="1"/>
  <c r="BK13" i="3" s="1"/>
  <c r="BK15" i="3" s="1"/>
  <c r="BK34" i="3" s="1"/>
  <c r="J65" i="7"/>
  <c r="BC44" i="1"/>
  <c r="K65" i="7" s="1"/>
  <c r="BC66" i="1"/>
  <c r="O65" i="7" s="1"/>
  <c r="N65" i="7"/>
  <c r="BD88" i="2"/>
  <c r="BC77" i="1"/>
  <c r="BE73" i="1"/>
  <c r="BE84" i="1" s="1"/>
  <c r="BF25" i="2"/>
  <c r="BP28" i="2"/>
  <c r="BO76" i="1"/>
  <c r="BO87" i="1" s="1"/>
  <c r="BD104" i="2"/>
  <c r="BC23" i="1"/>
  <c r="BD29" i="2"/>
  <c r="BD115" i="2"/>
  <c r="BI75" i="1"/>
  <c r="BI86" i="1" s="1"/>
  <c r="BJ27" i="2"/>
  <c r="BF15" i="2"/>
  <c r="BE15" i="1" s="1"/>
  <c r="BE13" i="1"/>
  <c r="BD72" i="1"/>
  <c r="BD83" i="1" s="1"/>
  <c r="BE24" i="2"/>
  <c r="BG26" i="2"/>
  <c r="BF74" i="1"/>
  <c r="BF85" i="1" s="1"/>
  <c r="BI110" i="3"/>
  <c r="M66" i="7"/>
  <c r="BP54" i="1"/>
  <c r="BP65" i="1" s="1"/>
  <c r="BQ76" i="2"/>
  <c r="BG10" i="2"/>
  <c r="BF10" i="1" s="1"/>
  <c r="BF58" i="11" s="1"/>
  <c r="BF7" i="1"/>
  <c r="BG9" i="2"/>
  <c r="BF9" i="1" s="1"/>
  <c r="BF44" i="11" s="1"/>
  <c r="BJ23" i="3"/>
  <c r="BJ77" i="3"/>
  <c r="BF72" i="2"/>
  <c r="BE50" i="1"/>
  <c r="BE61" i="1" s="1"/>
  <c r="BG73" i="2"/>
  <c r="BF51" i="1"/>
  <c r="BF62" i="1" s="1"/>
  <c r="BD43" i="1"/>
  <c r="BK75" i="2"/>
  <c r="BJ53" i="1"/>
  <c r="BJ64" i="1" s="1"/>
  <c r="BH74" i="2"/>
  <c r="BG52" i="1"/>
  <c r="BG63" i="1" s="1"/>
  <c r="BD55" i="1"/>
  <c r="BD60" i="1"/>
  <c r="BE23" i="2"/>
  <c r="BD71" i="1"/>
  <c r="BD82" i="1" s="1"/>
  <c r="BE77" i="2"/>
  <c r="BE26" i="11" l="1"/>
  <c r="BW39" i="3"/>
  <c r="BW54" i="3" s="1"/>
  <c r="BW76" i="3" s="1"/>
  <c r="BW28" i="3" s="1"/>
  <c r="BW109" i="3" s="1"/>
  <c r="BJ88" i="3"/>
  <c r="BF54" i="11"/>
  <c r="BF57" i="11"/>
  <c r="BF53" i="11"/>
  <c r="BF56" i="11"/>
  <c r="BF55" i="11"/>
  <c r="BF38" i="11"/>
  <c r="BF42" i="11" s="1"/>
  <c r="BL7" i="3"/>
  <c r="BL10" i="3" s="1"/>
  <c r="BF34" i="2"/>
  <c r="BE105" i="2"/>
  <c r="BD24" i="1"/>
  <c r="BE116" i="2"/>
  <c r="BI27" i="1"/>
  <c r="BJ119" i="2"/>
  <c r="BJ108" i="2"/>
  <c r="BC29" i="1"/>
  <c r="BC93" i="1"/>
  <c r="BC115" i="1"/>
  <c r="BC104" i="1"/>
  <c r="BE25" i="1"/>
  <c r="BF117" i="2"/>
  <c r="BF106" i="2"/>
  <c r="F67" i="7"/>
  <c r="BE12" i="1"/>
  <c r="G67" i="7" s="1"/>
  <c r="BC88" i="1"/>
  <c r="P65" i="7" s="1"/>
  <c r="Q65" i="7"/>
  <c r="BG118" i="2"/>
  <c r="BG107" i="2"/>
  <c r="BF26" i="1"/>
  <c r="BD99" i="2"/>
  <c r="BD110" i="2"/>
  <c r="BD121" i="2"/>
  <c r="BP120" i="2"/>
  <c r="BO28" i="1"/>
  <c r="BP109" i="2"/>
  <c r="BJ104" i="3"/>
  <c r="BJ29" i="3"/>
  <c r="BJ99" i="3" s="1"/>
  <c r="BD66" i="1"/>
  <c r="O66" i="7" s="1"/>
  <c r="N66" i="7"/>
  <c r="BK27" i="2"/>
  <c r="BJ75" i="1"/>
  <c r="BJ86" i="1" s="1"/>
  <c r="BQ28" i="2"/>
  <c r="BP76" i="1"/>
  <c r="BP87" i="1" s="1"/>
  <c r="BE14" i="1"/>
  <c r="H67" i="7" s="1"/>
  <c r="E67" i="7"/>
  <c r="BE72" i="1"/>
  <c r="BE83" i="1" s="1"/>
  <c r="BF24" i="2"/>
  <c r="BG11" i="2"/>
  <c r="BE115" i="2"/>
  <c r="BE104" i="2"/>
  <c r="BE29" i="2"/>
  <c r="BD23" i="1"/>
  <c r="J66" i="7"/>
  <c r="BD44" i="1"/>
  <c r="K66" i="7" s="1"/>
  <c r="BF73" i="1"/>
  <c r="BF84" i="1" s="1"/>
  <c r="BG25" i="2"/>
  <c r="BE88" i="2"/>
  <c r="BD77" i="1"/>
  <c r="BG74" i="1"/>
  <c r="BG85" i="1" s="1"/>
  <c r="BH26" i="2"/>
  <c r="BK40" i="3"/>
  <c r="BK43" i="3" s="1"/>
  <c r="BL35" i="3"/>
  <c r="BL50" i="3" s="1"/>
  <c r="BL72" i="3" s="1"/>
  <c r="BL24" i="3" s="1"/>
  <c r="BL105" i="3" s="1"/>
  <c r="BK49" i="3"/>
  <c r="BM36" i="3"/>
  <c r="BM51" i="3" s="1"/>
  <c r="BM73" i="3" s="1"/>
  <c r="BM25" i="3" s="1"/>
  <c r="BM106" i="3" s="1"/>
  <c r="BN37" i="3"/>
  <c r="BN52" i="3" s="1"/>
  <c r="BN74" i="3" s="1"/>
  <c r="BN26" i="3" s="1"/>
  <c r="BN107" i="3" s="1"/>
  <c r="BF11" i="1"/>
  <c r="BF22" i="11" s="1"/>
  <c r="BE34" i="1" l="1"/>
  <c r="I67" i="7" s="1"/>
  <c r="BR39" i="2"/>
  <c r="BF20" i="11"/>
  <c r="BF40" i="11"/>
  <c r="BF18" i="11" s="1"/>
  <c r="BF43" i="11"/>
  <c r="BF21" i="11" s="1"/>
  <c r="BF17" i="11"/>
  <c r="BF41" i="11"/>
  <c r="BF19" i="11" s="1"/>
  <c r="BL38" i="2"/>
  <c r="BL53" i="2" s="1"/>
  <c r="BF49" i="2"/>
  <c r="BE49" i="1" s="1"/>
  <c r="BQ39" i="1"/>
  <c r="BL38" i="3"/>
  <c r="BL9" i="3" s="1"/>
  <c r="BL11" i="3" s="1"/>
  <c r="BG35" i="2"/>
  <c r="BG50" i="2" s="1"/>
  <c r="BI37" i="2"/>
  <c r="BI52" i="2" s="1"/>
  <c r="BF40" i="2"/>
  <c r="BF43" i="2" s="1"/>
  <c r="BH36" i="2"/>
  <c r="BH51" i="2" s="1"/>
  <c r="BF96" i="1"/>
  <c r="BF118" i="1"/>
  <c r="BF107" i="1"/>
  <c r="G32" i="9"/>
  <c r="BI119" i="1"/>
  <c r="BI97" i="1"/>
  <c r="BI108" i="1"/>
  <c r="BE106" i="1"/>
  <c r="BE117" i="1"/>
  <c r="BE95" i="1"/>
  <c r="BC121" i="1"/>
  <c r="U65" i="7" s="1"/>
  <c r="BC99" i="1"/>
  <c r="R65" i="7" s="1"/>
  <c r="BC110" i="1"/>
  <c r="T65" i="7" s="1"/>
  <c r="S65" i="7"/>
  <c r="BD105" i="1"/>
  <c r="BD94" i="1"/>
  <c r="BD116" i="1"/>
  <c r="BO109" i="1"/>
  <c r="BO98" i="1"/>
  <c r="BO120" i="1"/>
  <c r="BF116" i="2"/>
  <c r="BE24" i="1"/>
  <c r="BF105" i="2"/>
  <c r="Q66" i="7"/>
  <c r="BD88" i="1"/>
  <c r="P66" i="7" s="1"/>
  <c r="BF71" i="2"/>
  <c r="L68" i="7"/>
  <c r="BL42" i="3"/>
  <c r="BJ110" i="3"/>
  <c r="BK55" i="3"/>
  <c r="BK66" i="3" s="1"/>
  <c r="BK71" i="3"/>
  <c r="BE110" i="2"/>
  <c r="BE121" i="2"/>
  <c r="BE99" i="2"/>
  <c r="BH107" i="2"/>
  <c r="BG26" i="1"/>
  <c r="BH118" i="2"/>
  <c r="BG106" i="2"/>
  <c r="BG117" i="2"/>
  <c r="BF25" i="1"/>
  <c r="BD93" i="1"/>
  <c r="BD104" i="1"/>
  <c r="BD29" i="1"/>
  <c r="BD115" i="1"/>
  <c r="BG13" i="2"/>
  <c r="BH7" i="2"/>
  <c r="BP28" i="1"/>
  <c r="BQ109" i="2"/>
  <c r="BQ120" i="2"/>
  <c r="BK108" i="2"/>
  <c r="BJ27" i="1"/>
  <c r="BK119" i="2"/>
  <c r="BF26" i="11" l="1"/>
  <c r="BE40" i="1"/>
  <c r="BH37" i="1"/>
  <c r="BG36" i="1"/>
  <c r="BF35" i="1"/>
  <c r="BF55" i="2"/>
  <c r="BF66" i="2" s="1"/>
  <c r="BR54" i="2"/>
  <c r="BR76" i="2" s="1"/>
  <c r="BK38" i="1"/>
  <c r="BL53" i="3"/>
  <c r="BL75" i="3" s="1"/>
  <c r="BL27" i="3" s="1"/>
  <c r="BL108" i="3" s="1"/>
  <c r="BG42" i="2"/>
  <c r="BF42" i="1" s="1"/>
  <c r="C68" i="7" s="1"/>
  <c r="BG15" i="2"/>
  <c r="BG34" i="2" s="1"/>
  <c r="BF13" i="1"/>
  <c r="BH52" i="1"/>
  <c r="BI74" i="2"/>
  <c r="BF117" i="1"/>
  <c r="BF106" i="1"/>
  <c r="BF95" i="1"/>
  <c r="BL75" i="2"/>
  <c r="BP109" i="1"/>
  <c r="BP120" i="1"/>
  <c r="BP98" i="1"/>
  <c r="BD110" i="1"/>
  <c r="T66" i="7" s="1"/>
  <c r="S66" i="7"/>
  <c r="BD121" i="1"/>
  <c r="U66" i="7" s="1"/>
  <c r="BD99" i="1"/>
  <c r="R66" i="7" s="1"/>
  <c r="BE55" i="1"/>
  <c r="BE60" i="1"/>
  <c r="BL13" i="3"/>
  <c r="BL15" i="3" s="1"/>
  <c r="BL34" i="3" s="1"/>
  <c r="BM7" i="3"/>
  <c r="BM10" i="3" s="1"/>
  <c r="BH9" i="2"/>
  <c r="BG9" i="1" s="1"/>
  <c r="BG44" i="11" s="1"/>
  <c r="BG7" i="1"/>
  <c r="BH10" i="2"/>
  <c r="BG10" i="1" s="1"/>
  <c r="BG58" i="11" s="1"/>
  <c r="BE71" i="1"/>
  <c r="BE82" i="1" s="1"/>
  <c r="BF77" i="2"/>
  <c r="BF23" i="2"/>
  <c r="BE94" i="1"/>
  <c r="BE105" i="1"/>
  <c r="BE116" i="1"/>
  <c r="BG96" i="1"/>
  <c r="BG118" i="1"/>
  <c r="BG107" i="1"/>
  <c r="M67" i="7"/>
  <c r="BG72" i="2"/>
  <c r="BF50" i="1"/>
  <c r="BJ97" i="1"/>
  <c r="BJ119" i="1"/>
  <c r="BJ108" i="1"/>
  <c r="BK77" i="3"/>
  <c r="BK88" i="3" s="1"/>
  <c r="BK23" i="3"/>
  <c r="BE43" i="1"/>
  <c r="BG51" i="1"/>
  <c r="BH73" i="2"/>
  <c r="BS39" i="2" l="1"/>
  <c r="BX39" i="3"/>
  <c r="BX54" i="3" s="1"/>
  <c r="BX76" i="3" s="1"/>
  <c r="BX28" i="3" s="1"/>
  <c r="BX109" i="3" s="1"/>
  <c r="BG55" i="11"/>
  <c r="BG54" i="11"/>
  <c r="BG57" i="11"/>
  <c r="BG53" i="11"/>
  <c r="BG56" i="11"/>
  <c r="BH63" i="1"/>
  <c r="BG62" i="1"/>
  <c r="BF61" i="1"/>
  <c r="BF15" i="1"/>
  <c r="BQ54" i="1"/>
  <c r="BQ65" i="1" s="1"/>
  <c r="BK53" i="1"/>
  <c r="BK64" i="1" s="1"/>
  <c r="F68" i="7"/>
  <c r="BF12" i="1"/>
  <c r="G68" i="7" s="1"/>
  <c r="BG11" i="1"/>
  <c r="BG22" i="11" s="1"/>
  <c r="BH11" i="2"/>
  <c r="BH13" i="2" s="1"/>
  <c r="BG40" i="2"/>
  <c r="BH42" i="2" s="1"/>
  <c r="BG42" i="1" s="1"/>
  <c r="C69" i="7" s="1"/>
  <c r="BH35" i="2"/>
  <c r="BG49" i="2"/>
  <c r="BF34" i="1"/>
  <c r="BI36" i="2"/>
  <c r="BM38" i="2"/>
  <c r="BJ37" i="2"/>
  <c r="BM38" i="3"/>
  <c r="BF115" i="2"/>
  <c r="BE23" i="1"/>
  <c r="BF104" i="2"/>
  <c r="BF29" i="2"/>
  <c r="BR28" i="2"/>
  <c r="BQ76" i="1"/>
  <c r="BE66" i="1"/>
  <c r="O67" i="7" s="1"/>
  <c r="N67" i="7"/>
  <c r="BK75" i="1"/>
  <c r="BL27" i="2"/>
  <c r="BG73" i="1"/>
  <c r="BG84" i="1" s="1"/>
  <c r="BH25" i="2"/>
  <c r="J67" i="7"/>
  <c r="BE44" i="1"/>
  <c r="K67" i="7" s="1"/>
  <c r="BF88" i="2"/>
  <c r="BE77" i="1"/>
  <c r="BI26" i="2"/>
  <c r="BH74" i="1"/>
  <c r="BH85" i="1" s="1"/>
  <c r="BK104" i="3"/>
  <c r="BK29" i="3"/>
  <c r="BK99" i="3" s="1"/>
  <c r="BG24" i="2"/>
  <c r="BF72" i="1"/>
  <c r="BF83" i="1" s="1"/>
  <c r="BN36" i="3"/>
  <c r="BN51" i="3" s="1"/>
  <c r="BN73" i="3" s="1"/>
  <c r="BN25" i="3" s="1"/>
  <c r="BN106" i="3" s="1"/>
  <c r="BM35" i="3"/>
  <c r="BM50" i="3" s="1"/>
  <c r="BM72" i="3" s="1"/>
  <c r="BM24" i="3" s="1"/>
  <c r="BM105" i="3" s="1"/>
  <c r="BL49" i="3"/>
  <c r="BL40" i="3"/>
  <c r="BL43" i="3" s="1"/>
  <c r="BO37" i="3"/>
  <c r="BO52" i="3" s="1"/>
  <c r="BO74" i="3" s="1"/>
  <c r="BO26" i="3" s="1"/>
  <c r="BO107" i="3" s="1"/>
  <c r="BF14" i="1" l="1"/>
  <c r="H68" i="7" s="1"/>
  <c r="BG38" i="11"/>
  <c r="BQ87" i="1"/>
  <c r="E68" i="7"/>
  <c r="BK86" i="1"/>
  <c r="BI7" i="2"/>
  <c r="BI10" i="2" s="1"/>
  <c r="BH10" i="1" s="1"/>
  <c r="BH58" i="11" s="1"/>
  <c r="BH15" i="2"/>
  <c r="BH34" i="2" s="1"/>
  <c r="BG13" i="1"/>
  <c r="F69" i="7" s="1"/>
  <c r="L69" i="7"/>
  <c r="BG43" i="2"/>
  <c r="BK110" i="3"/>
  <c r="BM53" i="3"/>
  <c r="BM75" i="3" s="1"/>
  <c r="BM27" i="3" s="1"/>
  <c r="BM108" i="3" s="1"/>
  <c r="BM9" i="3"/>
  <c r="BM11" i="3" s="1"/>
  <c r="BI51" i="2"/>
  <c r="BH36" i="1"/>
  <c r="BM53" i="2"/>
  <c r="BL38" i="1"/>
  <c r="BG35" i="1"/>
  <c r="BH50" i="2"/>
  <c r="BM42" i="3"/>
  <c r="BE88" i="1"/>
  <c r="P67" i="7" s="1"/>
  <c r="Q67" i="7"/>
  <c r="BL108" i="2"/>
  <c r="BL119" i="2"/>
  <c r="BK27" i="1"/>
  <c r="BE93" i="1"/>
  <c r="BE104" i="1"/>
  <c r="BE29" i="1"/>
  <c r="BE115" i="1"/>
  <c r="BJ52" i="2"/>
  <c r="BI37" i="1"/>
  <c r="I68" i="7"/>
  <c r="BF40" i="1"/>
  <c r="BF43" i="1" s="1"/>
  <c r="BG25" i="1"/>
  <c r="BH106" i="2"/>
  <c r="BH117" i="2"/>
  <c r="BF110" i="2"/>
  <c r="BF121" i="2"/>
  <c r="BF99" i="2"/>
  <c r="BL71" i="3"/>
  <c r="BL55" i="3"/>
  <c r="BL66" i="3" s="1"/>
  <c r="BG105" i="2"/>
  <c r="BF24" i="1"/>
  <c r="BG116" i="2"/>
  <c r="BI107" i="2"/>
  <c r="BH26" i="1"/>
  <c r="BI118" i="2"/>
  <c r="BR109" i="2"/>
  <c r="BQ28" i="1"/>
  <c r="BR120" i="2"/>
  <c r="BS54" i="2"/>
  <c r="BR39" i="1"/>
  <c r="BF49" i="1"/>
  <c r="BG55" i="2"/>
  <c r="BG66" i="2" s="1"/>
  <c r="BG71" i="2"/>
  <c r="BT39" i="2" l="1"/>
  <c r="BH53" i="11"/>
  <c r="BH55" i="11"/>
  <c r="BH56" i="11"/>
  <c r="BH57" i="11"/>
  <c r="BH54" i="11"/>
  <c r="BG42" i="11"/>
  <c r="BG20" i="11" s="1"/>
  <c r="BG17" i="11"/>
  <c r="BG43" i="11"/>
  <c r="BG21" i="11" s="1"/>
  <c r="BG41" i="11"/>
  <c r="BG19" i="11" s="1"/>
  <c r="BG40" i="11"/>
  <c r="BG18" i="11" s="1"/>
  <c r="BI9" i="2"/>
  <c r="BH9" i="1" s="1"/>
  <c r="BH44" i="11" s="1"/>
  <c r="BH7" i="1"/>
  <c r="BG15" i="1"/>
  <c r="BG12" i="1"/>
  <c r="G69" i="7" s="1"/>
  <c r="J68" i="7"/>
  <c r="BF44" i="1"/>
  <c r="K68" i="7" s="1"/>
  <c r="BH72" i="2"/>
  <c r="BG50" i="1"/>
  <c r="BG61" i="1" s="1"/>
  <c r="BG77" i="2"/>
  <c r="BF71" i="1"/>
  <c r="BF82" i="1" s="1"/>
  <c r="BG23" i="2"/>
  <c r="BR54" i="1"/>
  <c r="BR65" i="1" s="1"/>
  <c r="BS76" i="2"/>
  <c r="BF94" i="1"/>
  <c r="BF105" i="1"/>
  <c r="BF116" i="1"/>
  <c r="M68" i="7"/>
  <c r="BK97" i="1"/>
  <c r="BK108" i="1"/>
  <c r="BK119" i="1"/>
  <c r="BL23" i="3"/>
  <c r="BL77" i="3"/>
  <c r="BL88" i="3" s="1"/>
  <c r="BI52" i="1"/>
  <c r="BI63" i="1" s="1"/>
  <c r="BJ74" i="2"/>
  <c r="BM13" i="3"/>
  <c r="BM15" i="3" s="1"/>
  <c r="BM34" i="3" s="1"/>
  <c r="BN7" i="3"/>
  <c r="BH96" i="1"/>
  <c r="BH107" i="1"/>
  <c r="BH118" i="1"/>
  <c r="BE121" i="1"/>
  <c r="U67" i="7" s="1"/>
  <c r="S67" i="7"/>
  <c r="BE99" i="1"/>
  <c r="R67" i="7" s="1"/>
  <c r="BE110" i="1"/>
  <c r="T67" i="7" s="1"/>
  <c r="BG34" i="1"/>
  <c r="BH40" i="2"/>
  <c r="BH49" i="2"/>
  <c r="BJ36" i="2"/>
  <c r="BI35" i="2"/>
  <c r="BN38" i="2"/>
  <c r="BN38" i="3"/>
  <c r="BK37" i="2"/>
  <c r="BF55" i="1"/>
  <c r="BF60" i="1"/>
  <c r="BQ120" i="1"/>
  <c r="BQ109" i="1"/>
  <c r="BQ98" i="1"/>
  <c r="BG117" i="1"/>
  <c r="BG95" i="1"/>
  <c r="BG106" i="1"/>
  <c r="BM75" i="2"/>
  <c r="BL53" i="1"/>
  <c r="BL64" i="1" s="1"/>
  <c r="BH51" i="1"/>
  <c r="BH62" i="1" s="1"/>
  <c r="BI73" i="2"/>
  <c r="BG26" i="11" l="1"/>
  <c r="BY39" i="3"/>
  <c r="BY54" i="3" s="1"/>
  <c r="BY76" i="3" s="1"/>
  <c r="BY28" i="3" s="1"/>
  <c r="BY109" i="3" s="1"/>
  <c r="E69" i="7"/>
  <c r="BH38" i="11"/>
  <c r="BH42" i="11" s="1"/>
  <c r="BH20" i="11" s="1"/>
  <c r="BH11" i="1"/>
  <c r="BH22" i="11" s="1"/>
  <c r="BI11" i="2"/>
  <c r="BI13" i="2" s="1"/>
  <c r="BG14" i="1"/>
  <c r="H69" i="7" s="1"/>
  <c r="BK52" i="2"/>
  <c r="BJ37" i="1"/>
  <c r="BN9" i="3"/>
  <c r="BN53" i="3"/>
  <c r="BN75" i="3" s="1"/>
  <c r="BN27" i="3" s="1"/>
  <c r="BN108" i="3" s="1"/>
  <c r="BH55" i="2"/>
  <c r="BH66" i="2" s="1"/>
  <c r="BH71" i="2"/>
  <c r="BG49" i="1"/>
  <c r="BN10" i="3"/>
  <c r="BS28" i="2"/>
  <c r="BR76" i="1"/>
  <c r="BR87" i="1" s="1"/>
  <c r="BF77" i="1"/>
  <c r="Q68" i="7" s="1"/>
  <c r="BG88" i="2"/>
  <c r="BI25" i="2"/>
  <c r="BH73" i="1"/>
  <c r="BH84" i="1" s="1"/>
  <c r="BH24" i="2"/>
  <c r="BG72" i="1"/>
  <c r="BG83" i="1" s="1"/>
  <c r="BN53" i="2"/>
  <c r="BM38" i="1"/>
  <c r="BH43" i="2"/>
  <c r="BI42" i="2"/>
  <c r="BH42" i="1" s="1"/>
  <c r="C70" i="7" s="1"/>
  <c r="BP37" i="3"/>
  <c r="BM49" i="3"/>
  <c r="BO36" i="3"/>
  <c r="BO51" i="3" s="1"/>
  <c r="BO73" i="3" s="1"/>
  <c r="BO25" i="3" s="1"/>
  <c r="BO106" i="3" s="1"/>
  <c r="BN35" i="3"/>
  <c r="BN50" i="3" s="1"/>
  <c r="BN72" i="3" s="1"/>
  <c r="BN24" i="3" s="1"/>
  <c r="BN105" i="3" s="1"/>
  <c r="BM40" i="3"/>
  <c r="BN42" i="3" s="1"/>
  <c r="BL104" i="3"/>
  <c r="BL29" i="3"/>
  <c r="BL99" i="3" s="1"/>
  <c r="N68" i="7"/>
  <c r="BF66" i="1"/>
  <c r="O68" i="7" s="1"/>
  <c r="BJ51" i="2"/>
  <c r="BI36" i="1"/>
  <c r="BM27" i="2"/>
  <c r="BL75" i="1"/>
  <c r="BL86" i="1" s="1"/>
  <c r="BS39" i="1"/>
  <c r="BT54" i="2"/>
  <c r="BH35" i="1"/>
  <c r="BI50" i="2"/>
  <c r="I69" i="7"/>
  <c r="BG40" i="1"/>
  <c r="BI74" i="1"/>
  <c r="BI85" i="1" s="1"/>
  <c r="BJ26" i="2"/>
  <c r="BG29" i="2"/>
  <c r="BF23" i="1"/>
  <c r="BG115" i="2"/>
  <c r="BG104" i="2"/>
  <c r="L70" i="7" l="1"/>
  <c r="BJ7" i="2"/>
  <c r="BI7" i="1" s="1"/>
  <c r="BH17" i="11"/>
  <c r="BH41" i="11"/>
  <c r="BH19" i="11" s="1"/>
  <c r="BH40" i="11"/>
  <c r="BH18" i="11" s="1"/>
  <c r="BH43" i="11"/>
  <c r="BH21" i="11" s="1"/>
  <c r="BH26" i="11" s="1"/>
  <c r="BI15" i="2"/>
  <c r="BI34" i="2" s="1"/>
  <c r="BH13" i="1"/>
  <c r="BF88" i="1"/>
  <c r="P68" i="7" s="1"/>
  <c r="BN11" i="3"/>
  <c r="BO7" i="3" s="1"/>
  <c r="BO10" i="3" s="1"/>
  <c r="BM43" i="3"/>
  <c r="BJ9" i="2"/>
  <c r="BI9" i="1" s="1"/>
  <c r="BI44" i="11" s="1"/>
  <c r="BJ107" i="2"/>
  <c r="BI26" i="1"/>
  <c r="BJ118" i="2"/>
  <c r="BH50" i="1"/>
  <c r="BH61" i="1" s="1"/>
  <c r="BI72" i="2"/>
  <c r="BM71" i="3"/>
  <c r="BM55" i="3"/>
  <c r="BM66" i="3" s="1"/>
  <c r="BG24" i="1"/>
  <c r="BH105" i="2"/>
  <c r="BH116" i="2"/>
  <c r="BM119" i="2"/>
  <c r="BM108" i="2"/>
  <c r="BL27" i="1"/>
  <c r="BJ73" i="2"/>
  <c r="BI51" i="1"/>
  <c r="BI62" i="1" s="1"/>
  <c r="BL110" i="3"/>
  <c r="BP52" i="3"/>
  <c r="BP74" i="3" s="1"/>
  <c r="BP26" i="3" s="1"/>
  <c r="BP107" i="3" s="1"/>
  <c r="BG60" i="1"/>
  <c r="BG55" i="1"/>
  <c r="BG99" i="2"/>
  <c r="BG110" i="2"/>
  <c r="BG121" i="2"/>
  <c r="BF115" i="1"/>
  <c r="BF104" i="1"/>
  <c r="BF29" i="1"/>
  <c r="BF93" i="1"/>
  <c r="M69" i="7"/>
  <c r="BG43" i="1"/>
  <c r="BT76" i="2"/>
  <c r="BS54" i="1"/>
  <c r="BS65" i="1" s="1"/>
  <c r="BM53" i="1"/>
  <c r="BM64" i="1" s="1"/>
  <c r="BN75" i="2"/>
  <c r="BI106" i="2"/>
  <c r="BI117" i="2"/>
  <c r="BH25" i="1"/>
  <c r="BS109" i="2"/>
  <c r="BS120" i="2"/>
  <c r="BR28" i="1"/>
  <c r="BH23" i="2"/>
  <c r="BG71" i="1"/>
  <c r="BG82" i="1" s="1"/>
  <c r="BH77" i="2"/>
  <c r="BJ52" i="1"/>
  <c r="BJ63" i="1" s="1"/>
  <c r="BK74" i="2"/>
  <c r="BJ10" i="2" l="1"/>
  <c r="BI10" i="1" s="1"/>
  <c r="BI58" i="11" s="1"/>
  <c r="BI55" i="11" s="1"/>
  <c r="BU39" i="2"/>
  <c r="BH15" i="1"/>
  <c r="F70" i="7"/>
  <c r="BH12" i="1"/>
  <c r="G70" i="7" s="1"/>
  <c r="BN13" i="3"/>
  <c r="BN15" i="3" s="1"/>
  <c r="BN34" i="3" s="1"/>
  <c r="BK26" i="2"/>
  <c r="BJ74" i="1"/>
  <c r="BJ85" i="1" s="1"/>
  <c r="BH88" i="2"/>
  <c r="BG77" i="1"/>
  <c r="BT28" i="2"/>
  <c r="BS76" i="1"/>
  <c r="BS87" i="1" s="1"/>
  <c r="BI24" i="2"/>
  <c r="BH72" i="1"/>
  <c r="BH83" i="1" s="1"/>
  <c r="BR98" i="1"/>
  <c r="BR120" i="1"/>
  <c r="BR109" i="1"/>
  <c r="BM23" i="3"/>
  <c r="BM77" i="3"/>
  <c r="BM88" i="3" s="1"/>
  <c r="BN27" i="2"/>
  <c r="BM75" i="1"/>
  <c r="BM86" i="1" s="1"/>
  <c r="BG44" i="1"/>
  <c r="K69" i="7" s="1"/>
  <c r="J69" i="7"/>
  <c r="BF121" i="1"/>
  <c r="U68" i="7" s="1"/>
  <c r="BF99" i="1"/>
  <c r="R68" i="7" s="1"/>
  <c r="S68" i="7"/>
  <c r="BF110" i="1"/>
  <c r="T68" i="7" s="1"/>
  <c r="BG105" i="1"/>
  <c r="BG94" i="1"/>
  <c r="BG116" i="1"/>
  <c r="BG66" i="1"/>
  <c r="O69" i="7" s="1"/>
  <c r="N69" i="7"/>
  <c r="BL119" i="1"/>
  <c r="BL97" i="1"/>
  <c r="BL108" i="1"/>
  <c r="BI96" i="1"/>
  <c r="BI107" i="1"/>
  <c r="BI118" i="1"/>
  <c r="G31" i="9"/>
  <c r="BK36" i="2"/>
  <c r="BJ35" i="2"/>
  <c r="BH34" i="1"/>
  <c r="BI49" i="2"/>
  <c r="BI40" i="2"/>
  <c r="BI43" i="2" s="1"/>
  <c r="BL37" i="2"/>
  <c r="BO38" i="3"/>
  <c r="BO38" i="2"/>
  <c r="BH29" i="2"/>
  <c r="BH104" i="2"/>
  <c r="BG23" i="1"/>
  <c r="BH115" i="2"/>
  <c r="BH106" i="1"/>
  <c r="BH117" i="1"/>
  <c r="BH95" i="1"/>
  <c r="BI73" i="1"/>
  <c r="BI84" i="1" s="1"/>
  <c r="BJ25" i="2"/>
  <c r="BJ11" i="2" l="1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N40" i="3"/>
  <c r="BO42" i="3" s="1"/>
  <c r="BZ39" i="3"/>
  <c r="BZ54" i="3" s="1"/>
  <c r="BZ76" i="3" s="1"/>
  <c r="BZ28" i="3" s="1"/>
  <c r="BZ109" i="3" s="1"/>
  <c r="BH14" i="1"/>
  <c r="H70" i="7" s="1"/>
  <c r="BI38" i="11"/>
  <c r="E70" i="7"/>
  <c r="BQ37" i="3"/>
  <c r="BQ52" i="3" s="1"/>
  <c r="BQ74" i="3" s="1"/>
  <c r="BQ26" i="3" s="1"/>
  <c r="BQ107" i="3" s="1"/>
  <c r="BN49" i="3"/>
  <c r="BN55" i="3" s="1"/>
  <c r="BP36" i="3"/>
  <c r="BP51" i="3" s="1"/>
  <c r="BP73" i="3" s="1"/>
  <c r="BP25" i="3" s="1"/>
  <c r="BP106" i="3" s="1"/>
  <c r="BO35" i="3"/>
  <c r="BO50" i="3" s="1"/>
  <c r="BO72" i="3" s="1"/>
  <c r="BO24" i="3" s="1"/>
  <c r="BO105" i="3" s="1"/>
  <c r="BI71" i="2"/>
  <c r="BH49" i="1"/>
  <c r="BI55" i="2"/>
  <c r="BI66" i="2" s="1"/>
  <c r="BN119" i="2"/>
  <c r="BM27" i="1"/>
  <c r="BN108" i="2"/>
  <c r="BH121" i="2"/>
  <c r="BH99" i="2"/>
  <c r="BH110" i="2"/>
  <c r="BO53" i="3"/>
  <c r="BO75" i="3" s="1"/>
  <c r="BO27" i="3" s="1"/>
  <c r="BO108" i="3" s="1"/>
  <c r="BO9" i="3"/>
  <c r="BO11" i="3" s="1"/>
  <c r="BT39" i="1"/>
  <c r="BU54" i="2"/>
  <c r="BH40" i="1"/>
  <c r="I70" i="7"/>
  <c r="BT109" i="2"/>
  <c r="BS28" i="1"/>
  <c r="BT120" i="2"/>
  <c r="BJ26" i="1"/>
  <c r="BK107" i="2"/>
  <c r="BK118" i="2"/>
  <c r="BJ117" i="2"/>
  <c r="BI25" i="1"/>
  <c r="BJ106" i="2"/>
  <c r="BI35" i="1"/>
  <c r="BJ50" i="2"/>
  <c r="BM104" i="3"/>
  <c r="BM29" i="3"/>
  <c r="BM99" i="3" s="1"/>
  <c r="BG88" i="1"/>
  <c r="P69" i="7" s="1"/>
  <c r="Q69" i="7"/>
  <c r="BO53" i="2"/>
  <c r="BN38" i="1"/>
  <c r="BG29" i="1"/>
  <c r="BG104" i="1"/>
  <c r="BG93" i="1"/>
  <c r="BG115" i="1"/>
  <c r="BK37" i="1"/>
  <c r="BL52" i="2"/>
  <c r="BJ42" i="2"/>
  <c r="BI42" i="1" s="1"/>
  <c r="C71" i="7" s="1"/>
  <c r="C72" i="7" s="1"/>
  <c r="C7" i="7" s="1"/>
  <c r="BJ36" i="1"/>
  <c r="BK51" i="2"/>
  <c r="BH24" i="1"/>
  <c r="BI105" i="2"/>
  <c r="BI116" i="2"/>
  <c r="BN43" i="3" l="1"/>
  <c r="BJ15" i="2"/>
  <c r="BJ34" i="2" s="1"/>
  <c r="BJ49" i="2" s="1"/>
  <c r="BK7" i="2"/>
  <c r="BK10" i="2" s="1"/>
  <c r="BJ10" i="1" s="1"/>
  <c r="BJ58" i="11" s="1"/>
  <c r="BJ57" i="11" s="1"/>
  <c r="BN66" i="3"/>
  <c r="L71" i="7"/>
  <c r="L72" i="7" s="1"/>
  <c r="L7" i="7" s="1"/>
  <c r="G3" i="9" s="1"/>
  <c r="I8" i="8" s="1"/>
  <c r="BV39" i="2"/>
  <c r="BI42" i="11"/>
  <c r="BI20" i="11" s="1"/>
  <c r="BI17" i="11"/>
  <c r="BI41" i="11"/>
  <c r="BI19" i="11" s="1"/>
  <c r="BI43" i="11"/>
  <c r="BI21" i="11" s="1"/>
  <c r="BI40" i="11"/>
  <c r="BI18" i="11" s="1"/>
  <c r="BN71" i="3"/>
  <c r="BN23" i="3" s="1"/>
  <c r="BI12" i="1"/>
  <c r="G71" i="7" s="1"/>
  <c r="BJ72" i="2"/>
  <c r="BI50" i="1"/>
  <c r="BI61" i="1" s="1"/>
  <c r="BO13" i="3"/>
  <c r="BO15" i="3" s="1"/>
  <c r="BO34" i="3" s="1"/>
  <c r="BP7" i="3"/>
  <c r="BM119" i="1"/>
  <c r="BM97" i="1"/>
  <c r="BM108" i="1"/>
  <c r="BI23" i="2"/>
  <c r="BI77" i="2"/>
  <c r="BH71" i="1"/>
  <c r="BH82" i="1" s="1"/>
  <c r="BI34" i="1"/>
  <c r="BJ40" i="2"/>
  <c r="BK35" i="2"/>
  <c r="BP38" i="2"/>
  <c r="BM37" i="2"/>
  <c r="BO75" i="2"/>
  <c r="BN53" i="1"/>
  <c r="BN64" i="1" s="1"/>
  <c r="BS120" i="1"/>
  <c r="BS109" i="1"/>
  <c r="BS98" i="1"/>
  <c r="M70" i="7"/>
  <c r="BK73" i="2"/>
  <c r="BJ51" i="1"/>
  <c r="BJ62" i="1" s="1"/>
  <c r="BK52" i="1"/>
  <c r="BK63" i="1" s="1"/>
  <c r="BL74" i="2"/>
  <c r="BM110" i="3"/>
  <c r="BU76" i="2"/>
  <c r="BT54" i="1"/>
  <c r="BT65" i="1" s="1"/>
  <c r="BH105" i="1"/>
  <c r="BH94" i="1"/>
  <c r="BH116" i="1"/>
  <c r="S69" i="7"/>
  <c r="BG110" i="1"/>
  <c r="T69" i="7" s="1"/>
  <c r="BG121" i="1"/>
  <c r="U69" i="7" s="1"/>
  <c r="BG99" i="1"/>
  <c r="R69" i="7" s="1"/>
  <c r="BI95" i="1"/>
  <c r="BI106" i="1"/>
  <c r="BI117" i="1"/>
  <c r="G30" i="9"/>
  <c r="BJ96" i="1"/>
  <c r="BJ118" i="1"/>
  <c r="BJ107" i="1"/>
  <c r="BH43" i="1"/>
  <c r="BH60" i="1"/>
  <c r="BH55" i="1"/>
  <c r="BI26" i="11" l="1"/>
  <c r="BJ53" i="1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L36" i="2"/>
  <c r="BK36" i="1" s="1"/>
  <c r="BI15" i="1"/>
  <c r="E71" i="7" s="1"/>
  <c r="E72" i="7" s="1"/>
  <c r="H72" i="7" s="1"/>
  <c r="H7" i="7" s="1"/>
  <c r="G5" i="9" s="1"/>
  <c r="I10" i="8" s="1"/>
  <c r="BP38" i="3"/>
  <c r="BO38" i="1" s="1"/>
  <c r="CA39" i="3"/>
  <c r="CA54" i="3" s="1"/>
  <c r="CA76" i="3" s="1"/>
  <c r="CA28" i="3" s="1"/>
  <c r="CA109" i="3" s="1"/>
  <c r="BN77" i="3"/>
  <c r="BN88" i="3" s="1"/>
  <c r="J70" i="7"/>
  <c r="BH44" i="1"/>
  <c r="K70" i="7" s="1"/>
  <c r="BK74" i="1"/>
  <c r="BK85" i="1" s="1"/>
  <c r="BL26" i="2"/>
  <c r="BV54" i="2"/>
  <c r="BU39" i="1"/>
  <c r="BK42" i="2"/>
  <c r="BJ42" i="1" s="1"/>
  <c r="C75" i="7" s="1"/>
  <c r="BJ43" i="2"/>
  <c r="BI88" i="2"/>
  <c r="BH77" i="1"/>
  <c r="BJ24" i="2"/>
  <c r="BI72" i="1"/>
  <c r="BI83" i="1" s="1"/>
  <c r="BP53" i="2"/>
  <c r="N70" i="7"/>
  <c r="BH66" i="1"/>
  <c r="O70" i="7" s="1"/>
  <c r="BT76" i="1"/>
  <c r="BT87" i="1" s="1"/>
  <c r="BU28" i="2"/>
  <c r="BN29" i="3"/>
  <c r="BN104" i="3"/>
  <c r="BN75" i="1"/>
  <c r="BN86" i="1" s="1"/>
  <c r="BO27" i="2"/>
  <c r="BJ55" i="2"/>
  <c r="BJ66" i="2" s="1"/>
  <c r="BI49" i="1"/>
  <c r="BJ71" i="2"/>
  <c r="BH23" i="1"/>
  <c r="BI115" i="2"/>
  <c r="BI29" i="2"/>
  <c r="BI104" i="2"/>
  <c r="BP10" i="3"/>
  <c r="BJ73" i="1"/>
  <c r="BJ84" i="1" s="1"/>
  <c r="BK25" i="2"/>
  <c r="BL37" i="1"/>
  <c r="BM52" i="2"/>
  <c r="BJ35" i="1"/>
  <c r="BK50" i="2"/>
  <c r="I71" i="7"/>
  <c r="I72" i="7" s="1"/>
  <c r="I7" i="7" s="1"/>
  <c r="G6" i="9" s="1"/>
  <c r="I12" i="8" s="1"/>
  <c r="BI40" i="1"/>
  <c r="BQ36" i="3"/>
  <c r="BQ51" i="3" s="1"/>
  <c r="BQ73" i="3" s="1"/>
  <c r="BQ25" i="3" s="1"/>
  <c r="BQ106" i="3" s="1"/>
  <c r="BP35" i="3"/>
  <c r="BP50" i="3" s="1"/>
  <c r="BP72" i="3" s="1"/>
  <c r="BP24" i="3" s="1"/>
  <c r="BP105" i="3" s="1"/>
  <c r="BO49" i="3"/>
  <c r="BO40" i="3"/>
  <c r="BO43" i="3" s="1"/>
  <c r="BR37" i="3"/>
  <c r="BK11" i="2" l="1"/>
  <c r="BK13" i="2" s="1"/>
  <c r="BP9" i="3"/>
  <c r="BP11" i="3" s="1"/>
  <c r="BP13" i="3" s="1"/>
  <c r="BP15" i="3" s="1"/>
  <c r="BP34" i="3" s="1"/>
  <c r="BJ11" i="1"/>
  <c r="BJ22" i="11" s="1"/>
  <c r="BJ38" i="11"/>
  <c r="BJ43" i="11" s="1"/>
  <c r="BJ21" i="11" s="1"/>
  <c r="E7" i="7"/>
  <c r="BI14" i="1"/>
  <c r="H71" i="7" s="1"/>
  <c r="BL51" i="2"/>
  <c r="BL73" i="2" s="1"/>
  <c r="BP53" i="3"/>
  <c r="BP75" i="3" s="1"/>
  <c r="BP27" i="3" s="1"/>
  <c r="BP108" i="3" s="1"/>
  <c r="BN99" i="3"/>
  <c r="BL7" i="2"/>
  <c r="BL10" i="2" s="1"/>
  <c r="BK10" i="1" s="1"/>
  <c r="BK58" i="11" s="1"/>
  <c r="BK15" i="2"/>
  <c r="BJ15" i="1" s="1"/>
  <c r="BJ13" i="1"/>
  <c r="BO71" i="3"/>
  <c r="BO55" i="3"/>
  <c r="BO66" i="3" s="1"/>
  <c r="BI60" i="1"/>
  <c r="BI55" i="1"/>
  <c r="BU120" i="2"/>
  <c r="BU109" i="2"/>
  <c r="BT28" i="1"/>
  <c r="BP75" i="2"/>
  <c r="BK72" i="2"/>
  <c r="BJ50" i="1"/>
  <c r="BJ61" i="1" s="1"/>
  <c r="BL118" i="2"/>
  <c r="BK26" i="1"/>
  <c r="BL107" i="2"/>
  <c r="BH104" i="1"/>
  <c r="BH93" i="1"/>
  <c r="BH29" i="1"/>
  <c r="BH115" i="1"/>
  <c r="BU54" i="1"/>
  <c r="BU65" i="1" s="1"/>
  <c r="BV76" i="2"/>
  <c r="BI99" i="2"/>
  <c r="BI110" i="2"/>
  <c r="BI121" i="2"/>
  <c r="BO119" i="2"/>
  <c r="BO108" i="2"/>
  <c r="BN27" i="1"/>
  <c r="Q70" i="7"/>
  <c r="BH88" i="1"/>
  <c r="P70" i="7" s="1"/>
  <c r="BR52" i="3"/>
  <c r="BR74" i="3" s="1"/>
  <c r="BR26" i="3" s="1"/>
  <c r="BR107" i="3" s="1"/>
  <c r="BP42" i="3"/>
  <c r="M71" i="7"/>
  <c r="M72" i="7" s="1"/>
  <c r="M7" i="7" s="1"/>
  <c r="BI43" i="1"/>
  <c r="BM74" i="2"/>
  <c r="BL52" i="1"/>
  <c r="BL63" i="1" s="1"/>
  <c r="BJ25" i="1"/>
  <c r="BK106" i="2"/>
  <c r="BK117" i="2"/>
  <c r="BI71" i="1"/>
  <c r="BI82" i="1" s="1"/>
  <c r="BJ77" i="2"/>
  <c r="BJ23" i="2"/>
  <c r="BN110" i="3"/>
  <c r="BJ116" i="2"/>
  <c r="BJ105" i="2"/>
  <c r="BI24" i="1"/>
  <c r="L75" i="7" l="1"/>
  <c r="BJ41" i="11"/>
  <c r="BJ19" i="11" s="1"/>
  <c r="BJ17" i="11"/>
  <c r="BJ40" i="11"/>
  <c r="BJ18" i="11" s="1"/>
  <c r="BJ42" i="11"/>
  <c r="BJ20" i="11" s="1"/>
  <c r="BJ26" i="11" s="1"/>
  <c r="BK51" i="1"/>
  <c r="BK62" i="1" s="1"/>
  <c r="BO53" i="1"/>
  <c r="BO64" i="1" s="1"/>
  <c r="CB39" i="3"/>
  <c r="CB54" i="3" s="1"/>
  <c r="CB76" i="3" s="1"/>
  <c r="CB28" i="3" s="1"/>
  <c r="CB109" i="3" s="1"/>
  <c r="BK38" i="11"/>
  <c r="BK53" i="11"/>
  <c r="BK55" i="11"/>
  <c r="BK56" i="11"/>
  <c r="BK54" i="11"/>
  <c r="BK57" i="11"/>
  <c r="BK34" i="2"/>
  <c r="BL9" i="2"/>
  <c r="BK9" i="1" s="1"/>
  <c r="BK44" i="11" s="1"/>
  <c r="BK7" i="1"/>
  <c r="F75" i="7"/>
  <c r="BJ12" i="1"/>
  <c r="G75" i="7" s="1"/>
  <c r="BQ7" i="3"/>
  <c r="BQ10" i="3" s="1"/>
  <c r="G7" i="9"/>
  <c r="I13" i="8" s="1"/>
  <c r="I14" i="8" s="1"/>
  <c r="X7" i="7"/>
  <c r="N71" i="7"/>
  <c r="N72" i="7" s="1"/>
  <c r="BI66" i="1"/>
  <c r="O71" i="7" s="1"/>
  <c r="BI105" i="1"/>
  <c r="BI94" i="1"/>
  <c r="BI116" i="1"/>
  <c r="G29" i="9"/>
  <c r="BL74" i="1"/>
  <c r="BL85" i="1" s="1"/>
  <c r="BM26" i="2"/>
  <c r="BV28" i="2"/>
  <c r="BU76" i="1"/>
  <c r="BU87" i="1" s="1"/>
  <c r="BH99" i="1"/>
  <c r="R70" i="7" s="1"/>
  <c r="BH121" i="1"/>
  <c r="U70" i="7" s="1"/>
  <c r="S70" i="7"/>
  <c r="BH110" i="1"/>
  <c r="T70" i="7" s="1"/>
  <c r="BR36" i="3"/>
  <c r="BR51" i="3" s="1"/>
  <c r="BR73" i="3" s="1"/>
  <c r="BR25" i="3" s="1"/>
  <c r="BR106" i="3" s="1"/>
  <c r="BP49" i="3"/>
  <c r="BQ35" i="3"/>
  <c r="BQ50" i="3" s="1"/>
  <c r="BQ72" i="3" s="1"/>
  <c r="BQ24" i="3" s="1"/>
  <c r="BQ105" i="3" s="1"/>
  <c r="BP40" i="3"/>
  <c r="BS37" i="3"/>
  <c r="BK107" i="1"/>
  <c r="BK118" i="1"/>
  <c r="BK96" i="1"/>
  <c r="BT98" i="1"/>
  <c r="BT109" i="1"/>
  <c r="BT120" i="1"/>
  <c r="BJ115" i="2"/>
  <c r="BJ104" i="2"/>
  <c r="BJ29" i="2"/>
  <c r="BI23" i="1"/>
  <c r="J71" i="7"/>
  <c r="BI44" i="1"/>
  <c r="K71" i="7" s="1"/>
  <c r="BK24" i="2"/>
  <c r="BJ72" i="1"/>
  <c r="BJ83" i="1" s="1"/>
  <c r="BK73" i="1"/>
  <c r="BL25" i="2"/>
  <c r="E75" i="7"/>
  <c r="BJ14" i="1"/>
  <c r="H75" i="7" s="1"/>
  <c r="BJ88" i="2"/>
  <c r="BI77" i="1"/>
  <c r="BJ95" i="1"/>
  <c r="BJ117" i="1"/>
  <c r="BJ106" i="1"/>
  <c r="BN97" i="1"/>
  <c r="BN119" i="1"/>
  <c r="BN108" i="1"/>
  <c r="BO75" i="1"/>
  <c r="BP27" i="2"/>
  <c r="BO77" i="3"/>
  <c r="BO88" i="3" s="1"/>
  <c r="BO23" i="3"/>
  <c r="BO86" i="1" l="1"/>
  <c r="BK84" i="1"/>
  <c r="BW39" i="2"/>
  <c r="BW54" i="2" s="1"/>
  <c r="BK42" i="11"/>
  <c r="BK20" i="11" s="1"/>
  <c r="BK17" i="11"/>
  <c r="BK41" i="11"/>
  <c r="BK19" i="11" s="1"/>
  <c r="BK43" i="11"/>
  <c r="BK21" i="11" s="1"/>
  <c r="BK40" i="11"/>
  <c r="BK18" i="11" s="1"/>
  <c r="BL11" i="2"/>
  <c r="BM7" i="2" s="1"/>
  <c r="BK40" i="2"/>
  <c r="BK43" i="2" s="1"/>
  <c r="BN37" i="2"/>
  <c r="BM37" i="1" s="1"/>
  <c r="BK49" i="2"/>
  <c r="BK71" i="2" s="1"/>
  <c r="BQ38" i="3"/>
  <c r="BQ53" i="3" s="1"/>
  <c r="BQ75" i="3" s="1"/>
  <c r="BQ27" i="3" s="1"/>
  <c r="BQ108" i="3" s="1"/>
  <c r="BQ38" i="2"/>
  <c r="BQ53" i="2" s="1"/>
  <c r="BM36" i="2"/>
  <c r="BM51" i="2" s="1"/>
  <c r="BJ34" i="1"/>
  <c r="I75" i="7" s="1"/>
  <c r="BL35" i="2"/>
  <c r="BL50" i="2" s="1"/>
  <c r="BK11" i="1"/>
  <c r="BU28" i="1"/>
  <c r="BV120" i="2"/>
  <c r="BV109" i="2"/>
  <c r="BP119" i="2"/>
  <c r="BP108" i="2"/>
  <c r="BO27" i="1"/>
  <c r="BI88" i="1"/>
  <c r="P71" i="7" s="1"/>
  <c r="Q71" i="7"/>
  <c r="Q72" i="7" s="1"/>
  <c r="BK25" i="1"/>
  <c r="BL117" i="2"/>
  <c r="BL106" i="2"/>
  <c r="BJ121" i="2"/>
  <c r="BJ110" i="2"/>
  <c r="BJ99" i="2"/>
  <c r="BP71" i="3"/>
  <c r="BP55" i="3"/>
  <c r="BP66" i="3" s="1"/>
  <c r="N7" i="7"/>
  <c r="G8" i="9" s="1"/>
  <c r="O72" i="7"/>
  <c r="BI93" i="1"/>
  <c r="BI104" i="1"/>
  <c r="BI29" i="1"/>
  <c r="BI115" i="1"/>
  <c r="G28" i="9"/>
  <c r="G35" i="9" s="1"/>
  <c r="BS52" i="3"/>
  <c r="BS74" i="3" s="1"/>
  <c r="BS26" i="3" s="1"/>
  <c r="BS107" i="3" s="1"/>
  <c r="BM118" i="2"/>
  <c r="BM107" i="2"/>
  <c r="BL26" i="1"/>
  <c r="BL42" i="2"/>
  <c r="BK42" i="1" s="1"/>
  <c r="C76" i="7" s="1"/>
  <c r="BK116" i="2"/>
  <c r="BK105" i="2"/>
  <c r="BJ24" i="1"/>
  <c r="BO29" i="3"/>
  <c r="BO99" i="3" s="1"/>
  <c r="BO104" i="3"/>
  <c r="J72" i="7"/>
  <c r="J7" i="7" s="1"/>
  <c r="K72" i="7"/>
  <c r="K7" i="7" s="1"/>
  <c r="BQ42" i="3"/>
  <c r="BP43" i="3"/>
  <c r="BK26" i="11" l="1"/>
  <c r="BV39" i="1"/>
  <c r="O7" i="7"/>
  <c r="G9" i="9" s="1"/>
  <c r="I17" i="8" s="1"/>
  <c r="L76" i="7"/>
  <c r="BK22" i="11"/>
  <c r="BN52" i="2"/>
  <c r="BN74" i="2" s="1"/>
  <c r="BL13" i="2"/>
  <c r="BK13" i="1" s="1"/>
  <c r="BK55" i="2"/>
  <c r="BK66" i="2" s="1"/>
  <c r="BQ9" i="3"/>
  <c r="BQ11" i="3" s="1"/>
  <c r="BR7" i="3" s="1"/>
  <c r="BK35" i="1"/>
  <c r="BL36" i="1"/>
  <c r="BJ49" i="1"/>
  <c r="BJ60" i="1" s="1"/>
  <c r="BJ40" i="1"/>
  <c r="BJ43" i="1" s="1"/>
  <c r="G23" i="9"/>
  <c r="I16" i="8"/>
  <c r="BP38" i="1"/>
  <c r="BP23" i="3"/>
  <c r="BP77" i="3"/>
  <c r="BP88" i="3" s="1"/>
  <c r="BK50" i="1"/>
  <c r="BL72" i="2"/>
  <c r="BL107" i="1"/>
  <c r="BL96" i="1"/>
  <c r="BL118" i="1"/>
  <c r="P72" i="7"/>
  <c r="P7" i="7" s="1"/>
  <c r="G10" i="9" s="1"/>
  <c r="Q7" i="7"/>
  <c r="BK95" i="1"/>
  <c r="BK117" i="1"/>
  <c r="BK106" i="1"/>
  <c r="BO110" i="3"/>
  <c r="BJ105" i="1"/>
  <c r="BJ94" i="1"/>
  <c r="BJ116" i="1"/>
  <c r="G39" i="9"/>
  <c r="I24" i="8" s="1"/>
  <c r="BQ75" i="2"/>
  <c r="BP53" i="1"/>
  <c r="BM9" i="2"/>
  <c r="BL9" i="1" s="1"/>
  <c r="BL44" i="11" s="1"/>
  <c r="BL7" i="1"/>
  <c r="BM10" i="2"/>
  <c r="BL10" i="1" s="1"/>
  <c r="BL58" i="11" s="1"/>
  <c r="BW76" i="2"/>
  <c r="BV54" i="1"/>
  <c r="BV65" i="1" s="1"/>
  <c r="BI99" i="1"/>
  <c r="R71" i="7" s="1"/>
  <c r="BI121" i="1"/>
  <c r="U71" i="7" s="1"/>
  <c r="S71" i="7"/>
  <c r="S72" i="7" s="1"/>
  <c r="BI110" i="1"/>
  <c r="T71" i="7" s="1"/>
  <c r="BL51" i="1"/>
  <c r="BM73" i="2"/>
  <c r="BO108" i="1"/>
  <c r="BO119" i="1"/>
  <c r="BO97" i="1"/>
  <c r="BK77" i="2"/>
  <c r="BJ71" i="1"/>
  <c r="BK23" i="2"/>
  <c r="BU98" i="1"/>
  <c r="BU109" i="1"/>
  <c r="BU120" i="1"/>
  <c r="H33" i="9"/>
  <c r="BL15" i="2" l="1"/>
  <c r="BL34" i="2" s="1"/>
  <c r="BR38" i="3" s="1"/>
  <c r="BL57" i="11"/>
  <c r="BL55" i="11"/>
  <c r="BL53" i="11"/>
  <c r="BL54" i="11"/>
  <c r="BL56" i="11"/>
  <c r="BM52" i="1"/>
  <c r="BM63" i="1" s="1"/>
  <c r="BQ13" i="3"/>
  <c r="BQ15" i="3" s="1"/>
  <c r="BQ34" i="3" s="1"/>
  <c r="BK61" i="1"/>
  <c r="BL62" i="1"/>
  <c r="BJ55" i="1"/>
  <c r="BJ66" i="1" s="1"/>
  <c r="O75" i="7" s="1"/>
  <c r="BJ82" i="1"/>
  <c r="M75" i="7"/>
  <c r="BP64" i="1"/>
  <c r="G24" i="9"/>
  <c r="I18" i="8"/>
  <c r="F76" i="7"/>
  <c r="BK12" i="1"/>
  <c r="G76" i="7" s="1"/>
  <c r="BM25" i="2"/>
  <c r="BL73" i="1"/>
  <c r="BL84" i="1" s="1"/>
  <c r="BQ27" i="2"/>
  <c r="BP75" i="1"/>
  <c r="BP86" i="1" s="1"/>
  <c r="BL40" i="2"/>
  <c r="BL43" i="2" s="1"/>
  <c r="BK72" i="1"/>
  <c r="BK83" i="1" s="1"/>
  <c r="BL24" i="2"/>
  <c r="BL11" i="1"/>
  <c r="BL22" i="11" s="1"/>
  <c r="BK104" i="2"/>
  <c r="BK115" i="2"/>
  <c r="BK29" i="2"/>
  <c r="BJ23" i="1"/>
  <c r="BR10" i="3"/>
  <c r="U72" i="7"/>
  <c r="U7" i="7" s="1"/>
  <c r="G13" i="9" s="1"/>
  <c r="I21" i="8" s="1"/>
  <c r="S7" i="7"/>
  <c r="R72" i="7"/>
  <c r="R7" i="7" s="1"/>
  <c r="G11" i="9" s="1"/>
  <c r="T72" i="7"/>
  <c r="T7" i="7" s="1"/>
  <c r="G12" i="9" s="1"/>
  <c r="I20" i="8" s="1"/>
  <c r="BV76" i="1"/>
  <c r="BV87" i="1" s="1"/>
  <c r="BW28" i="2"/>
  <c r="G43" i="9"/>
  <c r="G45" i="9"/>
  <c r="G44" i="9"/>
  <c r="G42" i="9"/>
  <c r="G41" i="9"/>
  <c r="G40" i="9"/>
  <c r="BK88" i="2"/>
  <c r="BJ77" i="1"/>
  <c r="J75" i="7"/>
  <c r="BJ44" i="1"/>
  <c r="K75" i="7" s="1"/>
  <c r="BM11" i="2"/>
  <c r="BM74" i="1"/>
  <c r="BN26" i="2"/>
  <c r="BP104" i="3"/>
  <c r="BP29" i="3"/>
  <c r="BP99" i="3" s="1"/>
  <c r="BO37" i="2" l="1"/>
  <c r="BN36" i="2"/>
  <c r="BR38" i="2"/>
  <c r="BR53" i="2" s="1"/>
  <c r="BM35" i="2"/>
  <c r="BL35" i="1" s="1"/>
  <c r="BK34" i="1"/>
  <c r="I76" i="7" s="1"/>
  <c r="BX39" i="2"/>
  <c r="BX54" i="2" s="1"/>
  <c r="BS36" i="3"/>
  <c r="BS51" i="3" s="1"/>
  <c r="BS73" i="3" s="1"/>
  <c r="BS25" i="3" s="1"/>
  <c r="BS106" i="3" s="1"/>
  <c r="CC39" i="3"/>
  <c r="CC54" i="3" s="1"/>
  <c r="CC76" i="3" s="1"/>
  <c r="CC28" i="3" s="1"/>
  <c r="CC109" i="3" s="1"/>
  <c r="BL49" i="2"/>
  <c r="BK49" i="1" s="1"/>
  <c r="BM85" i="1"/>
  <c r="N75" i="7"/>
  <c r="BK15" i="1"/>
  <c r="BK14" i="1" s="1"/>
  <c r="H76" i="7" s="1"/>
  <c r="BR35" i="3"/>
  <c r="BR50" i="3" s="1"/>
  <c r="BR72" i="3" s="1"/>
  <c r="BR24" i="3" s="1"/>
  <c r="BR105" i="3" s="1"/>
  <c r="BQ49" i="3"/>
  <c r="BQ71" i="3" s="1"/>
  <c r="BQ40" i="3"/>
  <c r="BQ43" i="3" s="1"/>
  <c r="BT37" i="3"/>
  <c r="BT52" i="3" s="1"/>
  <c r="BT74" i="3" s="1"/>
  <c r="BT26" i="3" s="1"/>
  <c r="BT107" i="3" s="1"/>
  <c r="G22" i="9"/>
  <c r="I19" i="8"/>
  <c r="Y7" i="7"/>
  <c r="G17" i="9"/>
  <c r="G18" i="9" s="1"/>
  <c r="G21" i="9" s="1"/>
  <c r="I22" i="8"/>
  <c r="BL105" i="2"/>
  <c r="BL116" i="2"/>
  <c r="BK24" i="1"/>
  <c r="BP110" i="3"/>
  <c r="BN107" i="2"/>
  <c r="BM26" i="1"/>
  <c r="BN118" i="2"/>
  <c r="BJ88" i="1"/>
  <c r="P75" i="7" s="1"/>
  <c r="Q75" i="7"/>
  <c r="BV28" i="1"/>
  <c r="BW120" i="2"/>
  <c r="BW109" i="2"/>
  <c r="AA7" i="7"/>
  <c r="BJ104" i="1"/>
  <c r="BJ93" i="1"/>
  <c r="BJ29" i="1"/>
  <c r="BJ115" i="1"/>
  <c r="L77" i="7"/>
  <c r="BM42" i="2"/>
  <c r="BL42" i="1" s="1"/>
  <c r="C77" i="7" s="1"/>
  <c r="BQ108" i="2"/>
  <c r="BP27" i="1"/>
  <c r="BQ119" i="2"/>
  <c r="BK121" i="2"/>
  <c r="BK110" i="2"/>
  <c r="BK99" i="2"/>
  <c r="BN37" i="1"/>
  <c r="BO52" i="2"/>
  <c r="BR53" i="3"/>
  <c r="BR75" i="3" s="1"/>
  <c r="BR27" i="3" s="1"/>
  <c r="BR108" i="3" s="1"/>
  <c r="BR9" i="3"/>
  <c r="BR11" i="3" s="1"/>
  <c r="BN7" i="2"/>
  <c r="BM13" i="2"/>
  <c r="BN51" i="2"/>
  <c r="BM36" i="1"/>
  <c r="BL25" i="1"/>
  <c r="BM117" i="2"/>
  <c r="BM106" i="2"/>
  <c r="I1" i="8" l="1"/>
  <c r="BQ38" i="1"/>
  <c r="BM50" i="2"/>
  <c r="BL50" i="1" s="1"/>
  <c r="BL61" i="1" s="1"/>
  <c r="BK40" i="1"/>
  <c r="BK43" i="1" s="1"/>
  <c r="BW39" i="1"/>
  <c r="BL71" i="2"/>
  <c r="BK71" i="1" s="1"/>
  <c r="BK82" i="1" s="1"/>
  <c r="BL55" i="2"/>
  <c r="BL66" i="2" s="1"/>
  <c r="BQ55" i="3"/>
  <c r="BQ66" i="3" s="1"/>
  <c r="E76" i="7"/>
  <c r="BL38" i="11"/>
  <c r="BL40" i="11" s="1"/>
  <c r="BL18" i="11" s="1"/>
  <c r="BR42" i="3"/>
  <c r="I23" i="8"/>
  <c r="BM15" i="2"/>
  <c r="BL15" i="1" s="1"/>
  <c r="BL13" i="1"/>
  <c r="BN9" i="2"/>
  <c r="BM9" i="1" s="1"/>
  <c r="BM44" i="11" s="1"/>
  <c r="BN10" i="2"/>
  <c r="BM10" i="1" s="1"/>
  <c r="BM58" i="11" s="1"/>
  <c r="BM7" i="1"/>
  <c r="BN52" i="1"/>
  <c r="BN63" i="1" s="1"/>
  <c r="BO74" i="2"/>
  <c r="BR75" i="2"/>
  <c r="BQ53" i="1"/>
  <c r="BL117" i="1"/>
  <c r="BL106" i="1"/>
  <c r="BL95" i="1"/>
  <c r="BQ23" i="3"/>
  <c r="BQ77" i="3"/>
  <c r="S75" i="7"/>
  <c r="BJ110" i="1"/>
  <c r="T75" i="7" s="1"/>
  <c r="BJ99" i="1"/>
  <c r="R75" i="7" s="1"/>
  <c r="BJ121" i="1"/>
  <c r="U75" i="7" s="1"/>
  <c r="BV120" i="1"/>
  <c r="BV109" i="1"/>
  <c r="BV98" i="1"/>
  <c r="BK105" i="1"/>
  <c r="BK116" i="1"/>
  <c r="BK94" i="1"/>
  <c r="BK55" i="1"/>
  <c r="BK60" i="1"/>
  <c r="BN73" i="2"/>
  <c r="BM51" i="1"/>
  <c r="BM62" i="1" s="1"/>
  <c r="BS7" i="3"/>
  <c r="BS10" i="3" s="1"/>
  <c r="BR13" i="3"/>
  <c r="BR15" i="3" s="1"/>
  <c r="BR34" i="3" s="1"/>
  <c r="BP97" i="1"/>
  <c r="BP119" i="1"/>
  <c r="BP108" i="1"/>
  <c r="BX76" i="2"/>
  <c r="BW54" i="1"/>
  <c r="M76" i="7"/>
  <c r="BM118" i="1"/>
  <c r="BM96" i="1"/>
  <c r="BM107" i="1"/>
  <c r="BM72" i="2" l="1"/>
  <c r="BQ64" i="1"/>
  <c r="BW65" i="1"/>
  <c r="BL77" i="2"/>
  <c r="BK77" i="1" s="1"/>
  <c r="BL23" i="2"/>
  <c r="BL104" i="2" s="1"/>
  <c r="CD39" i="3"/>
  <c r="CD54" i="3" s="1"/>
  <c r="CD76" i="3" s="1"/>
  <c r="CD28" i="3" s="1"/>
  <c r="CD109" i="3" s="1"/>
  <c r="BQ88" i="3"/>
  <c r="BL17" i="11"/>
  <c r="BL42" i="11"/>
  <c r="BL20" i="11" s="1"/>
  <c r="BL43" i="11"/>
  <c r="BL21" i="11" s="1"/>
  <c r="BL26" i="11" s="1"/>
  <c r="BL41" i="11"/>
  <c r="BL19" i="11" s="1"/>
  <c r="BM38" i="11"/>
  <c r="BM40" i="11" s="1"/>
  <c r="BM56" i="11"/>
  <c r="BM55" i="11"/>
  <c r="BM54" i="11"/>
  <c r="BM57" i="11"/>
  <c r="BM53" i="11"/>
  <c r="BM34" i="2"/>
  <c r="F77" i="7"/>
  <c r="BL12" i="1"/>
  <c r="G77" i="7" s="1"/>
  <c r="BM11" i="1"/>
  <c r="BN11" i="2"/>
  <c r="BN13" i="2" s="1"/>
  <c r="BS35" i="3"/>
  <c r="BS50" i="3" s="1"/>
  <c r="BS72" i="3" s="1"/>
  <c r="BS24" i="3" s="1"/>
  <c r="BS105" i="3" s="1"/>
  <c r="BT36" i="3"/>
  <c r="BT51" i="3" s="1"/>
  <c r="BT73" i="3" s="1"/>
  <c r="BT25" i="3" s="1"/>
  <c r="BT106" i="3" s="1"/>
  <c r="BR49" i="3"/>
  <c r="BR40" i="3"/>
  <c r="BU37" i="3"/>
  <c r="BU52" i="3" s="1"/>
  <c r="BU74" i="3" s="1"/>
  <c r="BU26" i="3" s="1"/>
  <c r="BU107" i="3" s="1"/>
  <c r="N76" i="7"/>
  <c r="BK66" i="1"/>
  <c r="O76" i="7" s="1"/>
  <c r="BQ104" i="3"/>
  <c r="BQ29" i="3"/>
  <c r="BQ99" i="3" s="1"/>
  <c r="BQ75" i="1"/>
  <c r="BQ86" i="1" s="1"/>
  <c r="BR27" i="2"/>
  <c r="BL72" i="1"/>
  <c r="BL83" i="1" s="1"/>
  <c r="BM24" i="2"/>
  <c r="BL14" i="1"/>
  <c r="H77" i="7" s="1"/>
  <c r="E77" i="7"/>
  <c r="BN74" i="1"/>
  <c r="BN85" i="1" s="1"/>
  <c r="BO26" i="2"/>
  <c r="BK44" i="1"/>
  <c r="K76" i="7" s="1"/>
  <c r="J76" i="7"/>
  <c r="BX28" i="2"/>
  <c r="BW76" i="1"/>
  <c r="BW87" i="1" s="1"/>
  <c r="BM73" i="1"/>
  <c r="BM84" i="1" s="1"/>
  <c r="BN25" i="2"/>
  <c r="BL115" i="2" l="1"/>
  <c r="BK23" i="1"/>
  <c r="BK93" i="1" s="1"/>
  <c r="BL88" i="2"/>
  <c r="BY39" i="2"/>
  <c r="BY54" i="2" s="1"/>
  <c r="BL29" i="2"/>
  <c r="BL110" i="2" s="1"/>
  <c r="BM41" i="11"/>
  <c r="BM19" i="11" s="1"/>
  <c r="BM42" i="11"/>
  <c r="BM20" i="11" s="1"/>
  <c r="BM43" i="11"/>
  <c r="BM21" i="11" s="1"/>
  <c r="BM26" i="11" s="1"/>
  <c r="BM18" i="11"/>
  <c r="BM17" i="11"/>
  <c r="L78" i="7"/>
  <c r="BM22" i="11"/>
  <c r="BN35" i="2"/>
  <c r="BM35" i="1" s="1"/>
  <c r="BS38" i="2"/>
  <c r="BS53" i="2" s="1"/>
  <c r="BM49" i="2"/>
  <c r="BL49" i="1" s="1"/>
  <c r="BP37" i="2"/>
  <c r="BP52" i="2" s="1"/>
  <c r="BO36" i="2"/>
  <c r="BO51" i="2" s="1"/>
  <c r="BM40" i="2"/>
  <c r="BM43" i="2" s="1"/>
  <c r="BS38" i="3"/>
  <c r="BS53" i="3" s="1"/>
  <c r="BS75" i="3" s="1"/>
  <c r="BS27" i="3" s="1"/>
  <c r="BS108" i="3" s="1"/>
  <c r="BL34" i="1"/>
  <c r="I77" i="7" s="1"/>
  <c r="BO7" i="2"/>
  <c r="BO10" i="2" s="1"/>
  <c r="BN10" i="1" s="1"/>
  <c r="BN58" i="11" s="1"/>
  <c r="BN15" i="2"/>
  <c r="BN34" i="2" s="1"/>
  <c r="BM13" i="1"/>
  <c r="F78" i="7" s="1"/>
  <c r="BS42" i="3"/>
  <c r="BO107" i="2"/>
  <c r="BO118" i="2"/>
  <c r="BN26" i="1"/>
  <c r="BM116" i="2"/>
  <c r="BM105" i="2"/>
  <c r="BL24" i="1"/>
  <c r="BL99" i="2"/>
  <c r="BL121" i="2"/>
  <c r="BQ110" i="3"/>
  <c r="BR71" i="3"/>
  <c r="BR55" i="3"/>
  <c r="BR66" i="3" s="1"/>
  <c r="BW28" i="1"/>
  <c r="BX109" i="2"/>
  <c r="BX120" i="2"/>
  <c r="BK88" i="1"/>
  <c r="P76" i="7" s="1"/>
  <c r="Q76" i="7"/>
  <c r="BR43" i="3"/>
  <c r="BN106" i="2"/>
  <c r="BM25" i="1"/>
  <c r="BN117" i="2"/>
  <c r="BR119" i="2"/>
  <c r="BQ27" i="1"/>
  <c r="BR108" i="2"/>
  <c r="BK115" i="1" l="1"/>
  <c r="BK104" i="1"/>
  <c r="BK29" i="1"/>
  <c r="S76" i="7" s="1"/>
  <c r="BZ39" i="2"/>
  <c r="BX39" i="1"/>
  <c r="BN56" i="11"/>
  <c r="BN55" i="11"/>
  <c r="BN54" i="11"/>
  <c r="BN57" i="11"/>
  <c r="BN53" i="11"/>
  <c r="BM71" i="2"/>
  <c r="BM23" i="2" s="1"/>
  <c r="BN50" i="2"/>
  <c r="BM50" i="1" s="1"/>
  <c r="BM61" i="1" s="1"/>
  <c r="BM55" i="2"/>
  <c r="BM66" i="2" s="1"/>
  <c r="BN42" i="2"/>
  <c r="BM42" i="1" s="1"/>
  <c r="C78" i="7" s="1"/>
  <c r="BL40" i="1"/>
  <c r="BL43" i="1" s="1"/>
  <c r="J77" i="7" s="1"/>
  <c r="BO37" i="1"/>
  <c r="BO9" i="2"/>
  <c r="BN9" i="1" s="1"/>
  <c r="BN44" i="11" s="1"/>
  <c r="BN36" i="1"/>
  <c r="BS9" i="3"/>
  <c r="BS11" i="3" s="1"/>
  <c r="BS13" i="3" s="1"/>
  <c r="BS15" i="3" s="1"/>
  <c r="BS34" i="3" s="1"/>
  <c r="BR38" i="1"/>
  <c r="BN7" i="1"/>
  <c r="BM15" i="1"/>
  <c r="BM12" i="1"/>
  <c r="G78" i="7" s="1"/>
  <c r="BN118" i="1"/>
  <c r="BN107" i="1"/>
  <c r="BN96" i="1"/>
  <c r="BM106" i="1"/>
  <c r="BM117" i="1"/>
  <c r="BM95" i="1"/>
  <c r="BR77" i="3"/>
  <c r="BR88" i="3" s="1"/>
  <c r="BR23" i="3"/>
  <c r="BO73" i="2"/>
  <c r="BN51" i="1"/>
  <c r="BO52" i="1"/>
  <c r="BP74" i="2"/>
  <c r="BL116" i="1"/>
  <c r="BL94" i="1"/>
  <c r="BL105" i="1"/>
  <c r="BQ119" i="1"/>
  <c r="BQ108" i="1"/>
  <c r="BQ97" i="1"/>
  <c r="BS75" i="2"/>
  <c r="BR53" i="1"/>
  <c r="BP36" i="2"/>
  <c r="BM34" i="1"/>
  <c r="BN49" i="2"/>
  <c r="BN40" i="2"/>
  <c r="BO35" i="2"/>
  <c r="BT38" i="3"/>
  <c r="BT38" i="2"/>
  <c r="BQ37" i="2"/>
  <c r="BY76" i="2"/>
  <c r="BX54" i="1"/>
  <c r="BW98" i="1"/>
  <c r="BW120" i="1"/>
  <c r="BW109" i="1"/>
  <c r="BL55" i="1"/>
  <c r="BL60" i="1"/>
  <c r="BK121" i="1" l="1"/>
  <c r="U76" i="7" s="1"/>
  <c r="BX65" i="1"/>
  <c r="BK99" i="1"/>
  <c r="R76" i="7" s="1"/>
  <c r="BK110" i="1"/>
  <c r="T76" i="7" s="1"/>
  <c r="CE39" i="3"/>
  <c r="CE54" i="3" s="1"/>
  <c r="CE76" i="3" s="1"/>
  <c r="CE28" i="3" s="1"/>
  <c r="CE109" i="3" s="1"/>
  <c r="BN72" i="2"/>
  <c r="BM72" i="1" s="1"/>
  <c r="BM83" i="1" s="1"/>
  <c r="E78" i="7"/>
  <c r="BN38" i="11"/>
  <c r="BN42" i="11" s="1"/>
  <c r="BN20" i="11" s="1"/>
  <c r="BL71" i="1"/>
  <c r="BL82" i="1" s="1"/>
  <c r="BM77" i="2"/>
  <c r="BL77" i="1" s="1"/>
  <c r="BL44" i="1"/>
  <c r="K77" i="7" s="1"/>
  <c r="BN11" i="1"/>
  <c r="BO11" i="2"/>
  <c r="BP7" i="2" s="1"/>
  <c r="BO63" i="1"/>
  <c r="BT7" i="3"/>
  <c r="BT10" i="3" s="1"/>
  <c r="M77" i="7"/>
  <c r="BN62" i="1"/>
  <c r="BR64" i="1"/>
  <c r="BM14" i="1"/>
  <c r="H78" i="7" s="1"/>
  <c r="BT53" i="3"/>
  <c r="BT75" i="3" s="1"/>
  <c r="BT27" i="3" s="1"/>
  <c r="BT108" i="3" s="1"/>
  <c r="BL23" i="1"/>
  <c r="BM29" i="2"/>
  <c r="BM115" i="2"/>
  <c r="BM104" i="2"/>
  <c r="BU36" i="3"/>
  <c r="BU51" i="3" s="1"/>
  <c r="BU73" i="3" s="1"/>
  <c r="BU25" i="3" s="1"/>
  <c r="BU106" i="3" s="1"/>
  <c r="BT35" i="3"/>
  <c r="BT50" i="3" s="1"/>
  <c r="BT72" i="3" s="1"/>
  <c r="BT24" i="3" s="1"/>
  <c r="BT105" i="3" s="1"/>
  <c r="BS49" i="3"/>
  <c r="BS40" i="3"/>
  <c r="BS43" i="3" s="1"/>
  <c r="BV37" i="3"/>
  <c r="BV52" i="3" s="1"/>
  <c r="BV74" i="3" s="1"/>
  <c r="BV26" i="3" s="1"/>
  <c r="BV107" i="3" s="1"/>
  <c r="BQ52" i="2"/>
  <c r="BP37" i="1"/>
  <c r="BO50" i="2"/>
  <c r="BN35" i="1"/>
  <c r="BP51" i="2"/>
  <c r="BO36" i="1"/>
  <c r="BO25" i="2"/>
  <c r="BN73" i="1"/>
  <c r="BN84" i="1" s="1"/>
  <c r="BX76" i="1"/>
  <c r="BX87" i="1" s="1"/>
  <c r="BY28" i="2"/>
  <c r="I78" i="7"/>
  <c r="BM40" i="1"/>
  <c r="N77" i="7"/>
  <c r="BL66" i="1"/>
  <c r="O77" i="7" s="1"/>
  <c r="BY39" i="1"/>
  <c r="BZ54" i="2"/>
  <c r="BO42" i="2"/>
  <c r="BN42" i="1" s="1"/>
  <c r="C79" i="7" s="1"/>
  <c r="BN43" i="2"/>
  <c r="BO74" i="1"/>
  <c r="BO85" i="1" s="1"/>
  <c r="BP26" i="2"/>
  <c r="BR29" i="3"/>
  <c r="BR99" i="3" s="1"/>
  <c r="BR104" i="3"/>
  <c r="BT53" i="2"/>
  <c r="BS38" i="1"/>
  <c r="BN71" i="2"/>
  <c r="BM49" i="1"/>
  <c r="BN55" i="2"/>
  <c r="BN66" i="2" s="1"/>
  <c r="BR75" i="1"/>
  <c r="BR86" i="1" s="1"/>
  <c r="BS27" i="2"/>
  <c r="BN24" i="2" l="1"/>
  <c r="BN116" i="2" s="1"/>
  <c r="BN41" i="11"/>
  <c r="BN19" i="11" s="1"/>
  <c r="BN43" i="11"/>
  <c r="BN21" i="11" s="1"/>
  <c r="BN26" i="11" s="1"/>
  <c r="BN17" i="11"/>
  <c r="L79" i="7"/>
  <c r="BN22" i="11"/>
  <c r="BN40" i="11"/>
  <c r="BN18" i="11" s="1"/>
  <c r="BM88" i="2"/>
  <c r="BO13" i="2"/>
  <c r="BO15" i="2" s="1"/>
  <c r="BN15" i="1" s="1"/>
  <c r="BT9" i="3"/>
  <c r="BT11" i="3" s="1"/>
  <c r="BT13" i="3" s="1"/>
  <c r="BT15" i="3" s="1"/>
  <c r="BT34" i="3" s="1"/>
  <c r="BM60" i="1"/>
  <c r="BM55" i="1"/>
  <c r="BP107" i="2"/>
  <c r="BO26" i="1"/>
  <c r="BP118" i="2"/>
  <c r="BN25" i="1"/>
  <c r="BO117" i="2"/>
  <c r="BO106" i="2"/>
  <c r="BO72" i="2"/>
  <c r="BN50" i="1"/>
  <c r="BN61" i="1" s="1"/>
  <c r="BM110" i="2"/>
  <c r="BM121" i="2"/>
  <c r="BM99" i="2"/>
  <c r="BR110" i="3"/>
  <c r="BP9" i="2"/>
  <c r="BO9" i="1" s="1"/>
  <c r="BO44" i="11" s="1"/>
  <c r="BP10" i="2"/>
  <c r="BO10" i="1" s="1"/>
  <c r="BO58" i="11" s="1"/>
  <c r="BO7" i="1"/>
  <c r="BS55" i="3"/>
  <c r="BS66" i="3" s="1"/>
  <c r="BS71" i="3"/>
  <c r="BS119" i="2"/>
  <c r="BS108" i="2"/>
  <c r="BR27" i="1"/>
  <c r="BN23" i="2"/>
  <c r="BN77" i="2"/>
  <c r="BM71" i="1"/>
  <c r="BM82" i="1" s="1"/>
  <c r="BL88" i="1"/>
  <c r="P77" i="7" s="1"/>
  <c r="Q77" i="7"/>
  <c r="BZ76" i="2"/>
  <c r="BY54" i="1"/>
  <c r="BY65" i="1" s="1"/>
  <c r="M78" i="7"/>
  <c r="BL115" i="1"/>
  <c r="BL104" i="1"/>
  <c r="BL93" i="1"/>
  <c r="BL29" i="1"/>
  <c r="BS53" i="1"/>
  <c r="BS64" i="1" s="1"/>
  <c r="BT75" i="2"/>
  <c r="BX28" i="1"/>
  <c r="BY120" i="2"/>
  <c r="BY109" i="2"/>
  <c r="BO51" i="1"/>
  <c r="BO62" i="1" s="1"/>
  <c r="BP73" i="2"/>
  <c r="BP52" i="1"/>
  <c r="BP63" i="1" s="1"/>
  <c r="BQ74" i="2"/>
  <c r="BT42" i="3"/>
  <c r="BM43" i="1"/>
  <c r="BM24" i="1" l="1"/>
  <c r="BM116" i="1" s="1"/>
  <c r="BN105" i="2"/>
  <c r="CF39" i="3"/>
  <c r="CF54" i="3" s="1"/>
  <c r="CF76" i="3" s="1"/>
  <c r="CF28" i="3" s="1"/>
  <c r="CF109" i="3" s="1"/>
  <c r="BO56" i="11"/>
  <c r="BO53" i="11"/>
  <c r="BO54" i="11"/>
  <c r="BO55" i="11"/>
  <c r="BO57" i="11"/>
  <c r="BO38" i="11"/>
  <c r="BO41" i="11" s="1"/>
  <c r="BN13" i="1"/>
  <c r="BN12" i="1" s="1"/>
  <c r="G79" i="7" s="1"/>
  <c r="BO34" i="2"/>
  <c r="BU7" i="3"/>
  <c r="BU10" i="3" s="1"/>
  <c r="J78" i="7"/>
  <c r="BM44" i="1"/>
  <c r="K78" i="7" s="1"/>
  <c r="BL121" i="1"/>
  <c r="U77" i="7" s="1"/>
  <c r="BL99" i="1"/>
  <c r="R77" i="7" s="1"/>
  <c r="S77" i="7"/>
  <c r="BL110" i="1"/>
  <c r="T77" i="7" s="1"/>
  <c r="BP35" i="2"/>
  <c r="BM66" i="1"/>
  <c r="O78" i="7" s="1"/>
  <c r="N78" i="7"/>
  <c r="BP25" i="2"/>
  <c r="BO73" i="1"/>
  <c r="BO84" i="1" s="1"/>
  <c r="BX120" i="1"/>
  <c r="BX109" i="1"/>
  <c r="BX98" i="1"/>
  <c r="BP11" i="2"/>
  <c r="BR97" i="1"/>
  <c r="BR119" i="1"/>
  <c r="BR108" i="1"/>
  <c r="BT27" i="2"/>
  <c r="BS75" i="1"/>
  <c r="BS86" i="1" s="1"/>
  <c r="BM105" i="1"/>
  <c r="BY76" i="1"/>
  <c r="BY87" i="1" s="1"/>
  <c r="BZ28" i="2"/>
  <c r="BN88" i="2"/>
  <c r="BM77" i="1"/>
  <c r="BN95" i="1"/>
  <c r="BN117" i="1"/>
  <c r="BN106" i="1"/>
  <c r="BO96" i="1"/>
  <c r="BO107" i="1"/>
  <c r="BO118" i="1"/>
  <c r="BP74" i="1"/>
  <c r="BP85" i="1" s="1"/>
  <c r="BQ26" i="2"/>
  <c r="BM23" i="1"/>
  <c r="BN115" i="2"/>
  <c r="BN29" i="2"/>
  <c r="BN104" i="2"/>
  <c r="BS23" i="3"/>
  <c r="BS77" i="3"/>
  <c r="BS88" i="3" s="1"/>
  <c r="BO11" i="1"/>
  <c r="BO22" i="11" s="1"/>
  <c r="BN72" i="1"/>
  <c r="BN83" i="1" s="1"/>
  <c r="BO24" i="2"/>
  <c r="E79" i="7"/>
  <c r="BT40" i="3"/>
  <c r="BT49" i="3"/>
  <c r="BU35" i="3"/>
  <c r="BU50" i="3" s="1"/>
  <c r="BU72" i="3" s="1"/>
  <c r="BU24" i="3" s="1"/>
  <c r="BU105" i="3" s="1"/>
  <c r="BV36" i="3"/>
  <c r="BV51" i="3" s="1"/>
  <c r="BV73" i="3" s="1"/>
  <c r="BV25" i="3" s="1"/>
  <c r="BV106" i="3" s="1"/>
  <c r="BW37" i="3"/>
  <c r="BM94" i="1" l="1"/>
  <c r="CA39" i="2"/>
  <c r="BZ39" i="1" s="1"/>
  <c r="BO19" i="11"/>
  <c r="BU38" i="2"/>
  <c r="BO40" i="11"/>
  <c r="BO18" i="11" s="1"/>
  <c r="BO43" i="11"/>
  <c r="BO21" i="11" s="1"/>
  <c r="BO42" i="11"/>
  <c r="BO20" i="11" s="1"/>
  <c r="BO17" i="11"/>
  <c r="BU38" i="3"/>
  <c r="BU53" i="3" s="1"/>
  <c r="BU75" i="3" s="1"/>
  <c r="BU27" i="3" s="1"/>
  <c r="BU108" i="3" s="1"/>
  <c r="BR37" i="2"/>
  <c r="BQ37" i="1" s="1"/>
  <c r="BN14" i="1"/>
  <c r="H79" i="7" s="1"/>
  <c r="BN34" i="1"/>
  <c r="I79" i="7" s="1"/>
  <c r="F79" i="7"/>
  <c r="BQ36" i="2"/>
  <c r="BQ51" i="2" s="1"/>
  <c r="BO49" i="2"/>
  <c r="BN49" i="1" s="1"/>
  <c r="BO40" i="2"/>
  <c r="BO43" i="2" s="1"/>
  <c r="BY28" i="1"/>
  <c r="BZ120" i="2"/>
  <c r="BZ109" i="2"/>
  <c r="BU53" i="2"/>
  <c r="BO35" i="1"/>
  <c r="BP50" i="2"/>
  <c r="BT55" i="3"/>
  <c r="BT66" i="3" s="1"/>
  <c r="BT71" i="3"/>
  <c r="BO116" i="2"/>
  <c r="BN24" i="1"/>
  <c r="BO105" i="2"/>
  <c r="BS29" i="3"/>
  <c r="BS99" i="3" s="1"/>
  <c r="BS104" i="3"/>
  <c r="BM29" i="1"/>
  <c r="BM104" i="1"/>
  <c r="BM115" i="1"/>
  <c r="BM93" i="1"/>
  <c r="CA54" i="2"/>
  <c r="BU42" i="3"/>
  <c r="BT43" i="3"/>
  <c r="BQ118" i="2"/>
  <c r="BP26" i="1"/>
  <c r="BQ107" i="2"/>
  <c r="Q78" i="7"/>
  <c r="BM88" i="1"/>
  <c r="P78" i="7" s="1"/>
  <c r="BT108" i="2"/>
  <c r="BS27" i="1"/>
  <c r="BT119" i="2"/>
  <c r="BQ7" i="2"/>
  <c r="BP13" i="2"/>
  <c r="BW52" i="3"/>
  <c r="BW74" i="3" s="1"/>
  <c r="BW26" i="3" s="1"/>
  <c r="BW107" i="3" s="1"/>
  <c r="L80" i="7"/>
  <c r="BN99" i="2"/>
  <c r="BN110" i="2"/>
  <c r="BN121" i="2"/>
  <c r="BO25" i="1"/>
  <c r="BP106" i="2"/>
  <c r="BP117" i="2"/>
  <c r="BO26" i="11" l="1"/>
  <c r="BR52" i="2"/>
  <c r="BQ52" i="1" s="1"/>
  <c r="BQ63" i="1" s="1"/>
  <c r="BU9" i="3"/>
  <c r="BU11" i="3" s="1"/>
  <c r="BV7" i="3" s="1"/>
  <c r="BT38" i="1"/>
  <c r="BN40" i="1"/>
  <c r="BN43" i="1" s="1"/>
  <c r="J79" i="7" s="1"/>
  <c r="BP36" i="1"/>
  <c r="BO71" i="2"/>
  <c r="BN71" i="1" s="1"/>
  <c r="BN82" i="1" s="1"/>
  <c r="BO55" i="2"/>
  <c r="BO66" i="2" s="1"/>
  <c r="BP42" i="2"/>
  <c r="BO42" i="1" s="1"/>
  <c r="C80" i="7" s="1"/>
  <c r="BP15" i="2"/>
  <c r="BP34" i="2" s="1"/>
  <c r="BO13" i="1"/>
  <c r="BT53" i="1"/>
  <c r="BU75" i="2"/>
  <c r="BO117" i="1"/>
  <c r="BO106" i="1"/>
  <c r="BO95" i="1"/>
  <c r="BS97" i="1"/>
  <c r="BS119" i="1"/>
  <c r="BS108" i="1"/>
  <c r="BN60" i="1"/>
  <c r="BN55" i="1"/>
  <c r="BZ54" i="1"/>
  <c r="BZ65" i="1" s="1"/>
  <c r="CA76" i="2"/>
  <c r="BM110" i="1"/>
  <c r="T78" i="7" s="1"/>
  <c r="S78" i="7"/>
  <c r="BM99" i="1"/>
  <c r="R78" i="7" s="1"/>
  <c r="BM121" i="1"/>
  <c r="U78" i="7" s="1"/>
  <c r="BN105" i="1"/>
  <c r="BN116" i="1"/>
  <c r="BN94" i="1"/>
  <c r="BP72" i="2"/>
  <c r="BO50" i="1"/>
  <c r="BO61" i="1" s="1"/>
  <c r="BP96" i="1"/>
  <c r="BP118" i="1"/>
  <c r="BP107" i="1"/>
  <c r="BQ9" i="2"/>
  <c r="BP9" i="1" s="1"/>
  <c r="BP44" i="11" s="1"/>
  <c r="BP7" i="1"/>
  <c r="BQ10" i="2"/>
  <c r="BP10" i="1" s="1"/>
  <c r="BP58" i="11" s="1"/>
  <c r="BP51" i="1"/>
  <c r="BQ73" i="2"/>
  <c r="BS110" i="3"/>
  <c r="BT23" i="3"/>
  <c r="BT77" i="3"/>
  <c r="BT88" i="3" s="1"/>
  <c r="BY120" i="1"/>
  <c r="BY98" i="1"/>
  <c r="BY109" i="1"/>
  <c r="CB39" i="2" l="1"/>
  <c r="BR74" i="2"/>
  <c r="BR26" i="2" s="1"/>
  <c r="BU13" i="3"/>
  <c r="BU15" i="3" s="1"/>
  <c r="BU34" i="3" s="1"/>
  <c r="BU49" i="3" s="1"/>
  <c r="BP53" i="11"/>
  <c r="BP57" i="11"/>
  <c r="BP54" i="11"/>
  <c r="BP55" i="11"/>
  <c r="BP56" i="11"/>
  <c r="BT64" i="1"/>
  <c r="M79" i="7"/>
  <c r="BP62" i="1"/>
  <c r="BN44" i="1"/>
  <c r="K79" i="7" s="1"/>
  <c r="BO23" i="2"/>
  <c r="BN23" i="1" s="1"/>
  <c r="BO77" i="2"/>
  <c r="BO88" i="2" s="1"/>
  <c r="BO15" i="1"/>
  <c r="F80" i="7"/>
  <c r="BO12" i="1"/>
  <c r="G80" i="7" s="1"/>
  <c r="BQ11" i="2"/>
  <c r="BR7" i="2" s="1"/>
  <c r="BZ76" i="1"/>
  <c r="BZ87" i="1" s="1"/>
  <c r="CA28" i="2"/>
  <c r="BQ25" i="2"/>
  <c r="BP73" i="1"/>
  <c r="BP84" i="1" s="1"/>
  <c r="BQ35" i="2"/>
  <c r="BP49" i="2"/>
  <c r="BP40" i="2"/>
  <c r="BP43" i="2" s="1"/>
  <c r="BO34" i="1"/>
  <c r="BR36" i="2"/>
  <c r="BS37" i="2"/>
  <c r="BV38" i="3"/>
  <c r="BV38" i="2"/>
  <c r="BV10" i="3"/>
  <c r="BO72" i="1"/>
  <c r="BO83" i="1" s="1"/>
  <c r="BP24" i="2"/>
  <c r="BT29" i="3"/>
  <c r="BT99" i="3" s="1"/>
  <c r="BT104" i="3"/>
  <c r="BN66" i="1"/>
  <c r="O79" i="7" s="1"/>
  <c r="N79" i="7"/>
  <c r="BU27" i="2"/>
  <c r="BT75" i="1"/>
  <c r="BT86" i="1" s="1"/>
  <c r="BP11" i="1"/>
  <c r="BP22" i="11" s="1"/>
  <c r="BQ74" i="1" l="1"/>
  <c r="BQ85" i="1" s="1"/>
  <c r="BV35" i="3"/>
  <c r="BV50" i="3" s="1"/>
  <c r="BV72" i="3" s="1"/>
  <c r="BV24" i="3" s="1"/>
  <c r="BV105" i="3" s="1"/>
  <c r="CG39" i="3"/>
  <c r="CG54" i="3" s="1"/>
  <c r="CG76" i="3" s="1"/>
  <c r="CG28" i="3" s="1"/>
  <c r="CG109" i="3" s="1"/>
  <c r="BU40" i="3"/>
  <c r="BV42" i="3" s="1"/>
  <c r="BW36" i="3"/>
  <c r="BW51" i="3" s="1"/>
  <c r="BW73" i="3" s="1"/>
  <c r="BW25" i="3" s="1"/>
  <c r="BW106" i="3" s="1"/>
  <c r="BX37" i="3"/>
  <c r="BX52" i="3" s="1"/>
  <c r="BX74" i="3" s="1"/>
  <c r="BX26" i="3" s="1"/>
  <c r="BX107" i="3" s="1"/>
  <c r="E80" i="7"/>
  <c r="BP38" i="11"/>
  <c r="BN77" i="1"/>
  <c r="Q79" i="7" s="1"/>
  <c r="BO115" i="2"/>
  <c r="BO29" i="2"/>
  <c r="BO110" i="2" s="1"/>
  <c r="BO14" i="1"/>
  <c r="H80" i="7" s="1"/>
  <c r="BO104" i="2"/>
  <c r="BQ13" i="2"/>
  <c r="BT110" i="3"/>
  <c r="BN29" i="1"/>
  <c r="BN93" i="1"/>
  <c r="BN115" i="1"/>
  <c r="BN104" i="1"/>
  <c r="BU38" i="1"/>
  <c r="BV53" i="2"/>
  <c r="BQ36" i="1"/>
  <c r="BR51" i="2"/>
  <c r="BQ50" i="2"/>
  <c r="BP35" i="1"/>
  <c r="BP25" i="1"/>
  <c r="BQ117" i="2"/>
  <c r="BQ106" i="2"/>
  <c r="BS52" i="2"/>
  <c r="BR37" i="1"/>
  <c r="BP105" i="2"/>
  <c r="BO24" i="1"/>
  <c r="BP116" i="2"/>
  <c r="CA39" i="1"/>
  <c r="CB54" i="2"/>
  <c r="I80" i="7"/>
  <c r="BO40" i="1"/>
  <c r="BO43" i="1" s="1"/>
  <c r="BZ28" i="1"/>
  <c r="CA109" i="2"/>
  <c r="CA120" i="2"/>
  <c r="BU108" i="2"/>
  <c r="BT27" i="1"/>
  <c r="BU119" i="2"/>
  <c r="BR107" i="2"/>
  <c r="BQ26" i="1"/>
  <c r="BR118" i="2"/>
  <c r="BO49" i="1"/>
  <c r="BP71" i="2"/>
  <c r="BP55" i="2"/>
  <c r="BP66" i="2" s="1"/>
  <c r="L81" i="7"/>
  <c r="BU55" i="3"/>
  <c r="BU71" i="3"/>
  <c r="BR9" i="2"/>
  <c r="BQ9" i="1" s="1"/>
  <c r="BQ44" i="11" s="1"/>
  <c r="BQ7" i="1"/>
  <c r="BR10" i="2"/>
  <c r="BQ10" i="1" s="1"/>
  <c r="BQ58" i="11" s="1"/>
  <c r="BV9" i="3"/>
  <c r="BV11" i="3" s="1"/>
  <c r="BV53" i="3"/>
  <c r="BV75" i="3" s="1"/>
  <c r="BV27" i="3" s="1"/>
  <c r="BV108" i="3" s="1"/>
  <c r="BQ42" i="2"/>
  <c r="BP42" i="1" s="1"/>
  <c r="C81" i="7" s="1"/>
  <c r="BU66" i="3" l="1"/>
  <c r="BO99" i="2"/>
  <c r="BU43" i="3"/>
  <c r="BP17" i="11"/>
  <c r="BP42" i="11"/>
  <c r="BP20" i="11" s="1"/>
  <c r="BP40" i="11"/>
  <c r="BP18" i="11" s="1"/>
  <c r="BP43" i="11"/>
  <c r="BP21" i="11" s="1"/>
  <c r="BP26" i="11" s="1"/>
  <c r="BP41" i="11"/>
  <c r="BP19" i="11" s="1"/>
  <c r="BQ57" i="11"/>
  <c r="BQ53" i="11"/>
  <c r="BQ56" i="11"/>
  <c r="BQ55" i="11"/>
  <c r="BQ54" i="11"/>
  <c r="BN88" i="1"/>
  <c r="P79" i="7" s="1"/>
  <c r="BO121" i="2"/>
  <c r="BQ15" i="2"/>
  <c r="BP15" i="1" s="1"/>
  <c r="BP13" i="1"/>
  <c r="BQ11" i="1"/>
  <c r="BQ22" i="11" s="1"/>
  <c r="J80" i="7"/>
  <c r="BO44" i="1"/>
  <c r="K80" i="7" s="1"/>
  <c r="BU53" i="1"/>
  <c r="BU64" i="1" s="1"/>
  <c r="BV75" i="2"/>
  <c r="BP23" i="2"/>
  <c r="BO71" i="1"/>
  <c r="BO82" i="1" s="1"/>
  <c r="BP77" i="2"/>
  <c r="M80" i="7"/>
  <c r="BO94" i="1"/>
  <c r="BO105" i="1"/>
  <c r="BO116" i="1"/>
  <c r="BP50" i="1"/>
  <c r="BP61" i="1" s="1"/>
  <c r="BQ72" i="2"/>
  <c r="BN121" i="1"/>
  <c r="U79" i="7" s="1"/>
  <c r="BN99" i="1"/>
  <c r="R79" i="7" s="1"/>
  <c r="BN110" i="1"/>
  <c r="T79" i="7" s="1"/>
  <c r="S79" i="7"/>
  <c r="BV13" i="3"/>
  <c r="BV15" i="3" s="1"/>
  <c r="BV34" i="3" s="1"/>
  <c r="BW7" i="3"/>
  <c r="BO55" i="1"/>
  <c r="BO60" i="1"/>
  <c r="BR52" i="1"/>
  <c r="BR63" i="1" s="1"/>
  <c r="BS74" i="2"/>
  <c r="BQ51" i="1"/>
  <c r="BQ62" i="1" s="1"/>
  <c r="BR73" i="2"/>
  <c r="BQ96" i="1"/>
  <c r="BQ118" i="1"/>
  <c r="BQ107" i="1"/>
  <c r="BR11" i="2"/>
  <c r="BU77" i="3"/>
  <c r="BU88" i="3" s="1"/>
  <c r="BU23" i="3"/>
  <c r="BT119" i="1"/>
  <c r="BT108" i="1"/>
  <c r="BT97" i="1"/>
  <c r="BZ98" i="1"/>
  <c r="BZ120" i="1"/>
  <c r="BZ109" i="1"/>
  <c r="CA54" i="1"/>
  <c r="CA65" i="1" s="1"/>
  <c r="CB76" i="2"/>
  <c r="BP117" i="1"/>
  <c r="BP95" i="1"/>
  <c r="BP106" i="1"/>
  <c r="CH39" i="3" l="1"/>
  <c r="CH54" i="3" s="1"/>
  <c r="CH76" i="3" s="1"/>
  <c r="CH28" i="3" s="1"/>
  <c r="CH109" i="3" s="1"/>
  <c r="E81" i="7"/>
  <c r="BQ38" i="11"/>
  <c r="BQ17" i="11" s="1"/>
  <c r="BP14" i="1"/>
  <c r="H81" i="7" s="1"/>
  <c r="BQ34" i="2"/>
  <c r="F81" i="7"/>
  <c r="BP12" i="1"/>
  <c r="G81" i="7" s="1"/>
  <c r="L82" i="7"/>
  <c r="BR25" i="2"/>
  <c r="BQ73" i="1"/>
  <c r="BQ84" i="1" s="1"/>
  <c r="BP72" i="1"/>
  <c r="BP83" i="1" s="1"/>
  <c r="BQ24" i="2"/>
  <c r="BU29" i="3"/>
  <c r="BU99" i="3" s="1"/>
  <c r="BU104" i="3"/>
  <c r="BR13" i="2"/>
  <c r="BS7" i="2"/>
  <c r="N80" i="7"/>
  <c r="BO66" i="1"/>
  <c r="O80" i="7" s="1"/>
  <c r="BP29" i="2"/>
  <c r="BO23" i="1"/>
  <c r="BP115" i="2"/>
  <c r="BP104" i="2"/>
  <c r="BV49" i="3"/>
  <c r="BW35" i="3"/>
  <c r="BW50" i="3" s="1"/>
  <c r="BW72" i="3" s="1"/>
  <c r="BW24" i="3" s="1"/>
  <c r="BW105" i="3" s="1"/>
  <c r="BV40" i="3"/>
  <c r="BV43" i="3" s="1"/>
  <c r="BX36" i="3"/>
  <c r="BX51" i="3" s="1"/>
  <c r="BX73" i="3" s="1"/>
  <c r="BX25" i="3" s="1"/>
  <c r="BX106" i="3" s="1"/>
  <c r="BY37" i="3"/>
  <c r="BO77" i="1"/>
  <c r="BP88" i="2"/>
  <c r="CB28" i="2"/>
  <c r="CA76" i="1"/>
  <c r="CA87" i="1" s="1"/>
  <c r="BS26" i="2"/>
  <c r="BR74" i="1"/>
  <c r="BR85" i="1" s="1"/>
  <c r="BW10" i="3"/>
  <c r="BU75" i="1"/>
  <c r="BU86" i="1" s="1"/>
  <c r="BV27" i="2"/>
  <c r="CC39" i="2" l="1"/>
  <c r="CC54" i="2" s="1"/>
  <c r="CB54" i="1" s="1"/>
  <c r="BQ43" i="11"/>
  <c r="BQ21" i="11" s="1"/>
  <c r="BQ40" i="11"/>
  <c r="BQ18" i="11" s="1"/>
  <c r="BQ42" i="11"/>
  <c r="BQ20" i="11" s="1"/>
  <c r="BQ41" i="11"/>
  <c r="BQ19" i="11" s="1"/>
  <c r="BP34" i="1"/>
  <c r="BP40" i="1" s="1"/>
  <c r="BP43" i="1" s="1"/>
  <c r="BW38" i="2"/>
  <c r="BW53" i="2" s="1"/>
  <c r="BW75" i="2" s="1"/>
  <c r="BT37" i="2"/>
  <c r="BS37" i="1" s="1"/>
  <c r="BS36" i="2"/>
  <c r="BR36" i="1" s="1"/>
  <c r="BW38" i="3"/>
  <c r="BW53" i="3" s="1"/>
  <c r="BW75" i="3" s="1"/>
  <c r="BW27" i="3" s="1"/>
  <c r="BW108" i="3" s="1"/>
  <c r="BR35" i="2"/>
  <c r="BR50" i="2" s="1"/>
  <c r="BR72" i="2" s="1"/>
  <c r="BQ40" i="2"/>
  <c r="BQ49" i="2"/>
  <c r="BR15" i="2"/>
  <c r="BR34" i="2" s="1"/>
  <c r="BQ13" i="1"/>
  <c r="CA28" i="1"/>
  <c r="CB120" i="2"/>
  <c r="CB109" i="2"/>
  <c r="BY52" i="3"/>
  <c r="BY74" i="3" s="1"/>
  <c r="BY26" i="3" s="1"/>
  <c r="BY107" i="3" s="1"/>
  <c r="BR106" i="2"/>
  <c r="BQ25" i="1"/>
  <c r="BR117" i="2"/>
  <c r="BP121" i="2"/>
  <c r="BP99" i="2"/>
  <c r="BP110" i="2"/>
  <c r="BV108" i="2"/>
  <c r="BU27" i="1"/>
  <c r="BV119" i="2"/>
  <c r="BW42" i="3"/>
  <c r="BU110" i="3"/>
  <c r="BQ116" i="2"/>
  <c r="BQ105" i="2"/>
  <c r="BP24" i="1"/>
  <c r="BV55" i="3"/>
  <c r="BV66" i="3" s="1"/>
  <c r="BV71" i="3"/>
  <c r="BR26" i="1"/>
  <c r="BS118" i="2"/>
  <c r="BS107" i="2"/>
  <c r="BO88" i="1"/>
  <c r="P80" i="7" s="1"/>
  <c r="Q80" i="7"/>
  <c r="BO93" i="1"/>
  <c r="BO115" i="1"/>
  <c r="BO29" i="1"/>
  <c r="BO104" i="1"/>
  <c r="BS9" i="2"/>
  <c r="BR9" i="1" s="1"/>
  <c r="BR44" i="11" s="1"/>
  <c r="BS10" i="2"/>
  <c r="BR10" i="1" s="1"/>
  <c r="BR58" i="11" s="1"/>
  <c r="BR7" i="1"/>
  <c r="BQ26" i="11" l="1"/>
  <c r="CD39" i="2"/>
  <c r="BR57" i="11"/>
  <c r="BR53" i="11"/>
  <c r="BR56" i="11"/>
  <c r="BR55" i="11"/>
  <c r="BR54" i="11"/>
  <c r="I81" i="7"/>
  <c r="M81" i="7"/>
  <c r="CC76" i="2"/>
  <c r="CB76" i="1" s="1"/>
  <c r="CB87" i="1" s="1"/>
  <c r="BT52" i="2"/>
  <c r="BT74" i="2" s="1"/>
  <c r="BS74" i="1" s="1"/>
  <c r="BS51" i="2"/>
  <c r="BS73" i="2" s="1"/>
  <c r="BR73" i="1" s="1"/>
  <c r="CB39" i="1"/>
  <c r="CB65" i="1" s="1"/>
  <c r="BQ50" i="1"/>
  <c r="BV53" i="1"/>
  <c r="BQ15" i="1"/>
  <c r="BW9" i="3"/>
  <c r="BW11" i="3" s="1"/>
  <c r="BW13" i="3" s="1"/>
  <c r="BW15" i="3" s="1"/>
  <c r="BW34" i="3" s="1"/>
  <c r="BQ35" i="1"/>
  <c r="BV38" i="1"/>
  <c r="BQ43" i="2"/>
  <c r="BR42" i="2"/>
  <c r="BQ42" i="1" s="1"/>
  <c r="C82" i="7" s="1"/>
  <c r="BP49" i="1"/>
  <c r="BQ55" i="2"/>
  <c r="BQ66" i="2" s="1"/>
  <c r="BQ71" i="2"/>
  <c r="F82" i="7"/>
  <c r="BQ12" i="1"/>
  <c r="G82" i="7" s="1"/>
  <c r="BS52" i="1"/>
  <c r="BS63" i="1" s="1"/>
  <c r="BR11" i="1"/>
  <c r="BR22" i="11" s="1"/>
  <c r="S80" i="7"/>
  <c r="BO110" i="1"/>
  <c r="T80" i="7" s="1"/>
  <c r="BO121" i="1"/>
  <c r="U80" i="7" s="1"/>
  <c r="BO99" i="1"/>
  <c r="R80" i="7" s="1"/>
  <c r="BR49" i="2"/>
  <c r="BR40" i="2"/>
  <c r="BS42" i="2" s="1"/>
  <c r="BR42" i="1" s="1"/>
  <c r="C83" i="7" s="1"/>
  <c r="BS35" i="2"/>
  <c r="BT36" i="2"/>
  <c r="BQ34" i="1"/>
  <c r="BX38" i="2"/>
  <c r="BU37" i="2"/>
  <c r="BX38" i="3"/>
  <c r="J81" i="7"/>
  <c r="BP44" i="1"/>
  <c r="K81" i="7" s="1"/>
  <c r="BV75" i="1"/>
  <c r="BW27" i="2"/>
  <c r="BV23" i="3"/>
  <c r="BV77" i="3"/>
  <c r="BV88" i="3" s="1"/>
  <c r="BP105" i="1"/>
  <c r="BP116" i="1"/>
  <c r="BP94" i="1"/>
  <c r="BQ72" i="1"/>
  <c r="BR24" i="2"/>
  <c r="BS11" i="2"/>
  <c r="BR96" i="1"/>
  <c r="BR118" i="1"/>
  <c r="BR107" i="1"/>
  <c r="BU97" i="1"/>
  <c r="BU119" i="1"/>
  <c r="BU108" i="1"/>
  <c r="H32" i="9"/>
  <c r="BQ117" i="1"/>
  <c r="BQ95" i="1"/>
  <c r="BQ106" i="1"/>
  <c r="CA109" i="1"/>
  <c r="CA98" i="1"/>
  <c r="CA120" i="1"/>
  <c r="BW40" i="3" l="1"/>
  <c r="BW43" i="3" s="1"/>
  <c r="CI39" i="3"/>
  <c r="CI54" i="3" s="1"/>
  <c r="CI76" i="3" s="1"/>
  <c r="CI28" i="3" s="1"/>
  <c r="CI109" i="3" s="1"/>
  <c r="E82" i="7"/>
  <c r="BR38" i="11"/>
  <c r="BS25" i="2"/>
  <c r="BR25" i="1" s="1"/>
  <c r="CC28" i="2"/>
  <c r="CB28" i="1" s="1"/>
  <c r="BT26" i="2"/>
  <c r="BT107" i="2" s="1"/>
  <c r="BV64" i="1"/>
  <c r="BR43" i="2"/>
  <c r="BR51" i="1"/>
  <c r="BR62" i="1" s="1"/>
  <c r="BQ61" i="1"/>
  <c r="BQ14" i="1"/>
  <c r="H82" i="7" s="1"/>
  <c r="BQ83" i="1"/>
  <c r="BX35" i="3"/>
  <c r="BX50" i="3" s="1"/>
  <c r="BX72" i="3" s="1"/>
  <c r="BX24" i="3" s="1"/>
  <c r="BX105" i="3" s="1"/>
  <c r="BV86" i="1"/>
  <c r="BX7" i="3"/>
  <c r="BX10" i="3" s="1"/>
  <c r="BW49" i="3"/>
  <c r="BW71" i="3" s="1"/>
  <c r="BY36" i="3"/>
  <c r="BY51" i="3" s="1"/>
  <c r="BY73" i="3" s="1"/>
  <c r="BY25" i="3" s="1"/>
  <c r="BY106" i="3" s="1"/>
  <c r="BZ37" i="3"/>
  <c r="BZ52" i="3" s="1"/>
  <c r="BZ74" i="3" s="1"/>
  <c r="BZ26" i="3" s="1"/>
  <c r="BZ107" i="3" s="1"/>
  <c r="BP71" i="1"/>
  <c r="BP82" i="1" s="1"/>
  <c r="BQ23" i="2"/>
  <c r="BQ77" i="2"/>
  <c r="BP55" i="1"/>
  <c r="BP60" i="1"/>
  <c r="BS85" i="1"/>
  <c r="L83" i="7"/>
  <c r="BS36" i="1"/>
  <c r="BT51" i="2"/>
  <c r="BQ24" i="1"/>
  <c r="BR105" i="2"/>
  <c r="BR116" i="2"/>
  <c r="CD54" i="2"/>
  <c r="CC39" i="1"/>
  <c r="BR35" i="1"/>
  <c r="BS50" i="2"/>
  <c r="BW38" i="1"/>
  <c r="BX53" i="2"/>
  <c r="BT7" i="2"/>
  <c r="BS13" i="2"/>
  <c r="BV27" i="1"/>
  <c r="BW108" i="2"/>
  <c r="BW119" i="2"/>
  <c r="BV104" i="3"/>
  <c r="BV29" i="3"/>
  <c r="BV99" i="3" s="1"/>
  <c r="BX53" i="3"/>
  <c r="BX75" i="3" s="1"/>
  <c r="BX27" i="3" s="1"/>
  <c r="BX108" i="3" s="1"/>
  <c r="BU52" i="2"/>
  <c r="BT37" i="1"/>
  <c r="I82" i="7"/>
  <c r="BQ40" i="1"/>
  <c r="M82" i="7" s="1"/>
  <c r="BQ49" i="1"/>
  <c r="BR71" i="2"/>
  <c r="BR55" i="2"/>
  <c r="BR66" i="2" s="1"/>
  <c r="BX42" i="3" l="1"/>
  <c r="BR43" i="11"/>
  <c r="BR21" i="11" s="1"/>
  <c r="BR17" i="11"/>
  <c r="BR40" i="11"/>
  <c r="BR18" i="11" s="1"/>
  <c r="BR41" i="11"/>
  <c r="BR19" i="11" s="1"/>
  <c r="BR42" i="11"/>
  <c r="BR20" i="11" s="1"/>
  <c r="CC120" i="2"/>
  <c r="BS106" i="2"/>
  <c r="BT118" i="2"/>
  <c r="BS117" i="2"/>
  <c r="BS26" i="1"/>
  <c r="BS96" i="1" s="1"/>
  <c r="CC109" i="2"/>
  <c r="BW55" i="3"/>
  <c r="BW66" i="3" s="1"/>
  <c r="BR84" i="1"/>
  <c r="BX9" i="3"/>
  <c r="BX11" i="3" s="1"/>
  <c r="BY7" i="3" s="1"/>
  <c r="N81" i="7"/>
  <c r="BP66" i="1"/>
  <c r="O81" i="7" s="1"/>
  <c r="BQ88" i="2"/>
  <c r="BP77" i="1"/>
  <c r="BQ115" i="2"/>
  <c r="BQ104" i="2"/>
  <c r="BP23" i="1"/>
  <c r="BQ29" i="2"/>
  <c r="BS15" i="2"/>
  <c r="BR15" i="1" s="1"/>
  <c r="BR13" i="1"/>
  <c r="BQ43" i="1"/>
  <c r="J82" i="7" s="1"/>
  <c r="BQ94" i="1"/>
  <c r="BQ116" i="1"/>
  <c r="BQ105" i="1"/>
  <c r="BQ60" i="1"/>
  <c r="BQ55" i="1"/>
  <c r="BW77" i="3"/>
  <c r="BW23" i="3"/>
  <c r="BT9" i="2"/>
  <c r="BS9" i="1" s="1"/>
  <c r="BS44" i="11" s="1"/>
  <c r="BT10" i="2"/>
  <c r="BS10" i="1" s="1"/>
  <c r="BS58" i="11" s="1"/>
  <c r="BS7" i="1"/>
  <c r="BU74" i="2"/>
  <c r="BT52" i="1"/>
  <c r="BT63" i="1" s="1"/>
  <c r="BW53" i="1"/>
  <c r="BW64" i="1" s="1"/>
  <c r="BX75" i="2"/>
  <c r="CC54" i="1"/>
  <c r="CC65" i="1" s="1"/>
  <c r="CD76" i="2"/>
  <c r="BR77" i="2"/>
  <c r="BR23" i="2"/>
  <c r="BQ71" i="1"/>
  <c r="BQ82" i="1" s="1"/>
  <c r="BT73" i="2"/>
  <c r="BS51" i="1"/>
  <c r="BS62" i="1" s="1"/>
  <c r="BV110" i="3"/>
  <c r="BV119" i="1"/>
  <c r="BV108" i="1"/>
  <c r="BV97" i="1"/>
  <c r="BS72" i="2"/>
  <c r="BR50" i="1"/>
  <c r="BR61" i="1" s="1"/>
  <c r="BR106" i="1"/>
  <c r="BR95" i="1"/>
  <c r="BR117" i="1"/>
  <c r="CB120" i="1"/>
  <c r="CB98" i="1"/>
  <c r="CB109" i="1"/>
  <c r="BR26" i="11" l="1"/>
  <c r="BS38" i="11"/>
  <c r="BS43" i="11" s="1"/>
  <c r="BS54" i="11"/>
  <c r="BS57" i="11"/>
  <c r="BS53" i="11"/>
  <c r="BS56" i="11"/>
  <c r="BS55" i="11"/>
  <c r="BS107" i="1"/>
  <c r="BS118" i="1"/>
  <c r="BX13" i="3"/>
  <c r="BX15" i="3" s="1"/>
  <c r="BX34" i="3" s="1"/>
  <c r="BW88" i="3"/>
  <c r="BS34" i="2"/>
  <c r="Q81" i="7"/>
  <c r="BP88" i="1"/>
  <c r="P81" i="7" s="1"/>
  <c r="BQ44" i="1"/>
  <c r="K82" i="7" s="1"/>
  <c r="BQ110" i="2"/>
  <c r="BQ99" i="2"/>
  <c r="BQ121" i="2"/>
  <c r="BP115" i="1"/>
  <c r="BP104" i="1"/>
  <c r="BP29" i="1"/>
  <c r="BP93" i="1"/>
  <c r="F83" i="7"/>
  <c r="BR12" i="1"/>
  <c r="G83" i="7" s="1"/>
  <c r="BY10" i="3"/>
  <c r="BS11" i="1"/>
  <c r="BS22" i="11" s="1"/>
  <c r="BS73" i="1"/>
  <c r="BS84" i="1" s="1"/>
  <c r="BT25" i="2"/>
  <c r="BR115" i="2"/>
  <c r="BR104" i="2"/>
  <c r="BQ23" i="1"/>
  <c r="BR29" i="2"/>
  <c r="BW75" i="1"/>
  <c r="BW86" i="1" s="1"/>
  <c r="BX27" i="2"/>
  <c r="CC76" i="1"/>
  <c r="CC87" i="1" s="1"/>
  <c r="CD28" i="2"/>
  <c r="BT74" i="1"/>
  <c r="BT85" i="1" s="1"/>
  <c r="BU26" i="2"/>
  <c r="N82" i="7"/>
  <c r="BQ66" i="1"/>
  <c r="O82" i="7" s="1"/>
  <c r="BR72" i="1"/>
  <c r="BR83" i="1" s="1"/>
  <c r="BS24" i="2"/>
  <c r="BR88" i="2"/>
  <c r="BQ77" i="1"/>
  <c r="BT11" i="2"/>
  <c r="BW29" i="3"/>
  <c r="BW99" i="3" s="1"/>
  <c r="BW104" i="3"/>
  <c r="BR14" i="1"/>
  <c r="H83" i="7" s="1"/>
  <c r="E83" i="7"/>
  <c r="CE39" i="2" l="1"/>
  <c r="CE54" i="2" s="1"/>
  <c r="BX40" i="3"/>
  <c r="BX43" i="3" s="1"/>
  <c r="CJ39" i="3"/>
  <c r="CJ54" i="3" s="1"/>
  <c r="CJ76" i="3" s="1"/>
  <c r="CJ28" i="3" s="1"/>
  <c r="CJ109" i="3" s="1"/>
  <c r="BS40" i="11"/>
  <c r="BS18" i="11" s="1"/>
  <c r="BS42" i="11"/>
  <c r="BS20" i="11" s="1"/>
  <c r="BS41" i="11"/>
  <c r="BS19" i="11" s="1"/>
  <c r="BS21" i="11"/>
  <c r="BS26" i="11" s="1"/>
  <c r="BS17" i="11"/>
  <c r="BY35" i="3"/>
  <c r="BY50" i="3" s="1"/>
  <c r="BY72" i="3" s="1"/>
  <c r="BY24" i="3" s="1"/>
  <c r="BY105" i="3" s="1"/>
  <c r="CA37" i="3"/>
  <c r="CA52" i="3" s="1"/>
  <c r="CA74" i="3" s="1"/>
  <c r="CA26" i="3" s="1"/>
  <c r="CA107" i="3" s="1"/>
  <c r="BX49" i="3"/>
  <c r="BX55" i="3" s="1"/>
  <c r="BZ36" i="3"/>
  <c r="BZ51" i="3" s="1"/>
  <c r="BZ73" i="3" s="1"/>
  <c r="BZ25" i="3" s="1"/>
  <c r="BZ106" i="3" s="1"/>
  <c r="BR34" i="1"/>
  <c r="I83" i="7" s="1"/>
  <c r="BY38" i="3"/>
  <c r="BY53" i="3" s="1"/>
  <c r="BY75" i="3" s="1"/>
  <c r="BY27" i="3" s="1"/>
  <c r="BY108" i="3" s="1"/>
  <c r="BS49" i="2"/>
  <c r="BS71" i="2" s="1"/>
  <c r="BU36" i="2"/>
  <c r="BT36" i="1" s="1"/>
  <c r="BV37" i="2"/>
  <c r="BU37" i="1" s="1"/>
  <c r="BS40" i="2"/>
  <c r="BS43" i="2" s="1"/>
  <c r="BT35" i="2"/>
  <c r="BS35" i="1" s="1"/>
  <c r="BY38" i="2"/>
  <c r="BY53" i="2" s="1"/>
  <c r="BP121" i="1"/>
  <c r="U81" i="7" s="1"/>
  <c r="S81" i="7"/>
  <c r="BP110" i="1"/>
  <c r="T81" i="7" s="1"/>
  <c r="BP99" i="1"/>
  <c r="R81" i="7" s="1"/>
  <c r="BQ115" i="1"/>
  <c r="BQ104" i="1"/>
  <c r="BQ29" i="1"/>
  <c r="BQ93" i="1"/>
  <c r="Q82" i="7"/>
  <c r="BQ88" i="1"/>
  <c r="P82" i="7" s="1"/>
  <c r="L84" i="7"/>
  <c r="CC28" i="1"/>
  <c r="CD120" i="2"/>
  <c r="CD109" i="2"/>
  <c r="BU7" i="2"/>
  <c r="BT13" i="2"/>
  <c r="BS105" i="2"/>
  <c r="BR24" i="1"/>
  <c r="BS116" i="2"/>
  <c r="BU118" i="2"/>
  <c r="BU107" i="2"/>
  <c r="BT26" i="1"/>
  <c r="BX108" i="2"/>
  <c r="BW27" i="1"/>
  <c r="BX119" i="2"/>
  <c r="BW110" i="3"/>
  <c r="BR110" i="2"/>
  <c r="BR121" i="2"/>
  <c r="BR99" i="2"/>
  <c r="BT117" i="2"/>
  <c r="BS25" i="1"/>
  <c r="BT106" i="2"/>
  <c r="BY42" i="3" l="1"/>
  <c r="BX66" i="3"/>
  <c r="BX71" i="3"/>
  <c r="BX23" i="3" s="1"/>
  <c r="BR40" i="1"/>
  <c r="M83" i="7" s="1"/>
  <c r="BT42" i="2"/>
  <c r="BS42" i="1" s="1"/>
  <c r="C84" i="7" s="1"/>
  <c r="BR49" i="1"/>
  <c r="BR60" i="1" s="1"/>
  <c r="BS55" i="2"/>
  <c r="BS66" i="2" s="1"/>
  <c r="BU51" i="2"/>
  <c r="BT51" i="1" s="1"/>
  <c r="BT62" i="1" s="1"/>
  <c r="BT50" i="2"/>
  <c r="BS50" i="1" s="1"/>
  <c r="BS61" i="1" s="1"/>
  <c r="CD39" i="1"/>
  <c r="BY9" i="3"/>
  <c r="BY11" i="3" s="1"/>
  <c r="BY13" i="3" s="1"/>
  <c r="BY15" i="3" s="1"/>
  <c r="BY34" i="3" s="1"/>
  <c r="BX38" i="1"/>
  <c r="BV52" i="2"/>
  <c r="BU52" i="1" s="1"/>
  <c r="BU63" i="1" s="1"/>
  <c r="BT15" i="2"/>
  <c r="BS15" i="1" s="1"/>
  <c r="BS13" i="1"/>
  <c r="CC109" i="1"/>
  <c r="CC98" i="1"/>
  <c r="CC120" i="1"/>
  <c r="BT118" i="1"/>
  <c r="BT107" i="1"/>
  <c r="BT96" i="1"/>
  <c r="BR94" i="1"/>
  <c r="BR116" i="1"/>
  <c r="BR105" i="1"/>
  <c r="BW97" i="1"/>
  <c r="BW108" i="1"/>
  <c r="BW119" i="1"/>
  <c r="BU9" i="2"/>
  <c r="BT9" i="1" s="1"/>
  <c r="BT44" i="11" s="1"/>
  <c r="BT7" i="1"/>
  <c r="BU10" i="2"/>
  <c r="BT10" i="1" s="1"/>
  <c r="BT58" i="11" s="1"/>
  <c r="BY75" i="2"/>
  <c r="BX53" i="1"/>
  <c r="S82" i="7"/>
  <c r="BQ110" i="1"/>
  <c r="T82" i="7" s="1"/>
  <c r="BQ99" i="1"/>
  <c r="R82" i="7" s="1"/>
  <c r="BQ121" i="1"/>
  <c r="U82" i="7" s="1"/>
  <c r="BS95" i="1"/>
  <c r="BS117" i="1"/>
  <c r="BS106" i="1"/>
  <c r="CE76" i="2"/>
  <c r="CD54" i="1"/>
  <c r="BS77" i="2"/>
  <c r="BS23" i="2"/>
  <c r="BR71" i="1"/>
  <c r="BU73" i="2" l="1"/>
  <c r="CK39" i="3"/>
  <c r="BT54" i="11"/>
  <c r="BT55" i="11"/>
  <c r="BT56" i="11"/>
  <c r="BT57" i="11"/>
  <c r="BT53" i="11"/>
  <c r="BT38" i="11"/>
  <c r="BX77" i="3"/>
  <c r="BX88" i="3" s="1"/>
  <c r="BR43" i="1"/>
  <c r="J83" i="7" s="1"/>
  <c r="BR82" i="1"/>
  <c r="BR55" i="1"/>
  <c r="N83" i="7" s="1"/>
  <c r="BT72" i="2"/>
  <c r="BS72" i="1" s="1"/>
  <c r="BS83" i="1" s="1"/>
  <c r="BZ7" i="3"/>
  <c r="BZ10" i="3" s="1"/>
  <c r="BV74" i="2"/>
  <c r="BV26" i="2" s="1"/>
  <c r="BX64" i="1"/>
  <c r="CD65" i="1"/>
  <c r="BT34" i="2"/>
  <c r="F84" i="7"/>
  <c r="BS12" i="1"/>
  <c r="G84" i="7" s="1"/>
  <c r="BU11" i="2"/>
  <c r="BU13" i="2" s="1"/>
  <c r="BT11" i="1"/>
  <c r="BS88" i="2"/>
  <c r="BR77" i="1"/>
  <c r="E84" i="7"/>
  <c r="BS14" i="1"/>
  <c r="H84" i="7" s="1"/>
  <c r="BX104" i="3"/>
  <c r="BX29" i="3"/>
  <c r="CD76" i="1"/>
  <c r="CD87" i="1" s="1"/>
  <c r="CE28" i="2"/>
  <c r="BS104" i="2"/>
  <c r="BS115" i="2"/>
  <c r="BS29" i="2"/>
  <c r="BR23" i="1"/>
  <c r="BY27" i="2"/>
  <c r="BX75" i="1"/>
  <c r="BX86" i="1" s="1"/>
  <c r="BZ35" i="3"/>
  <c r="BZ50" i="3" s="1"/>
  <c r="BZ72" i="3" s="1"/>
  <c r="BZ24" i="3" s="1"/>
  <c r="BZ105" i="3" s="1"/>
  <c r="BY49" i="3"/>
  <c r="BY40" i="3"/>
  <c r="BY43" i="3" s="1"/>
  <c r="CA36" i="3"/>
  <c r="CA51" i="3" s="1"/>
  <c r="CA73" i="3" s="1"/>
  <c r="CA25" i="3" s="1"/>
  <c r="CA106" i="3" s="1"/>
  <c r="CB37" i="3"/>
  <c r="CB52" i="3" s="1"/>
  <c r="CB74" i="3" s="1"/>
  <c r="CB26" i="3" s="1"/>
  <c r="CB107" i="3" s="1"/>
  <c r="CK54" i="3"/>
  <c r="CK76" i="3" s="1"/>
  <c r="CK28" i="3" s="1"/>
  <c r="CK109" i="3" s="1"/>
  <c r="BU25" i="2"/>
  <c r="BT73" i="1"/>
  <c r="BT84" i="1" s="1"/>
  <c r="BV36" i="2" l="1"/>
  <c r="CF39" i="2"/>
  <c r="CE39" i="1" s="1"/>
  <c r="BT17" i="11"/>
  <c r="BT43" i="11"/>
  <c r="BT21" i="11" s="1"/>
  <c r="BT40" i="11"/>
  <c r="BT18" i="11" s="1"/>
  <c r="BT42" i="11"/>
  <c r="BT20" i="11" s="1"/>
  <c r="L85" i="7"/>
  <c r="BT22" i="11"/>
  <c r="BT41" i="11"/>
  <c r="BT19" i="11" s="1"/>
  <c r="BR44" i="1"/>
  <c r="K83" i="7" s="1"/>
  <c r="BX99" i="3"/>
  <c r="BR66" i="1"/>
  <c r="O83" i="7" s="1"/>
  <c r="BT24" i="2"/>
  <c r="BT105" i="2" s="1"/>
  <c r="BT49" i="2"/>
  <c r="BT71" i="2" s="1"/>
  <c r="BU74" i="1"/>
  <c r="BU85" i="1" s="1"/>
  <c r="BW37" i="2"/>
  <c r="BW52" i="2" s="1"/>
  <c r="BZ38" i="2"/>
  <c r="BZ53" i="2" s="1"/>
  <c r="BT40" i="2"/>
  <c r="BT43" i="2" s="1"/>
  <c r="BV7" i="2"/>
  <c r="BV10" i="2" s="1"/>
  <c r="BU10" i="1" s="1"/>
  <c r="BU58" i="11" s="1"/>
  <c r="BZ38" i="3"/>
  <c r="BZ53" i="3" s="1"/>
  <c r="BZ75" i="3" s="1"/>
  <c r="BZ27" i="3" s="1"/>
  <c r="BZ108" i="3" s="1"/>
  <c r="BS34" i="1"/>
  <c r="BS40" i="1" s="1"/>
  <c r="BS43" i="1" s="1"/>
  <c r="BU35" i="2"/>
  <c r="BU50" i="2" s="1"/>
  <c r="BU15" i="2"/>
  <c r="BT15" i="1" s="1"/>
  <c r="BT13" i="1"/>
  <c r="BY71" i="3"/>
  <c r="BY55" i="3"/>
  <c r="BY66" i="3" s="1"/>
  <c r="CD28" i="1"/>
  <c r="CE109" i="2"/>
  <c r="CE120" i="2"/>
  <c r="BT25" i="1"/>
  <c r="BU117" i="2"/>
  <c r="BU106" i="2"/>
  <c r="BR29" i="1"/>
  <c r="BR104" i="1"/>
  <c r="BR93" i="1"/>
  <c r="BR115" i="1"/>
  <c r="BX110" i="3"/>
  <c r="BR88" i="1"/>
  <c r="P83" i="7" s="1"/>
  <c r="Q83" i="7"/>
  <c r="BV51" i="2"/>
  <c r="BU36" i="1"/>
  <c r="BZ42" i="3"/>
  <c r="BY119" i="2"/>
  <c r="BY108" i="2"/>
  <c r="BX27" i="1"/>
  <c r="BS110" i="2"/>
  <c r="BS121" i="2"/>
  <c r="BS99" i="2"/>
  <c r="BV118" i="2"/>
  <c r="BV107" i="2"/>
  <c r="BU26" i="1"/>
  <c r="BT26" i="11" l="1"/>
  <c r="BU38" i="11"/>
  <c r="BU54" i="11"/>
  <c r="BU57" i="11"/>
  <c r="BU53" i="11"/>
  <c r="BU56" i="11"/>
  <c r="BU55" i="11"/>
  <c r="BT55" i="2"/>
  <c r="BT66" i="2" s="1"/>
  <c r="BS49" i="1"/>
  <c r="BS55" i="1" s="1"/>
  <c r="BT116" i="2"/>
  <c r="BS24" i="1"/>
  <c r="BS105" i="1" s="1"/>
  <c r="BV37" i="1"/>
  <c r="I84" i="7"/>
  <c r="BY38" i="1"/>
  <c r="BU7" i="1"/>
  <c r="BV9" i="2"/>
  <c r="BU9" i="1" s="1"/>
  <c r="BU44" i="11" s="1"/>
  <c r="BU42" i="2"/>
  <c r="BT42" i="1" s="1"/>
  <c r="C85" i="7" s="1"/>
  <c r="BZ9" i="3"/>
  <c r="BZ11" i="3" s="1"/>
  <c r="CA7" i="3" s="1"/>
  <c r="CF54" i="2"/>
  <c r="CE54" i="1" s="1"/>
  <c r="CE65" i="1" s="1"/>
  <c r="BT35" i="1"/>
  <c r="BU34" i="2"/>
  <c r="F85" i="7"/>
  <c r="BT12" i="1"/>
  <c r="G85" i="7" s="1"/>
  <c r="BU96" i="1"/>
  <c r="BU107" i="1"/>
  <c r="BU118" i="1"/>
  <c r="H31" i="9"/>
  <c r="BZ75" i="2"/>
  <c r="BY53" i="1"/>
  <c r="BW74" i="2"/>
  <c r="BV52" i="1"/>
  <c r="M84" i="7"/>
  <c r="BU51" i="1"/>
  <c r="BU62" i="1" s="1"/>
  <c r="BV73" i="2"/>
  <c r="BR110" i="1"/>
  <c r="T83" i="7" s="1"/>
  <c r="S83" i="7"/>
  <c r="BR99" i="1"/>
  <c r="R83" i="7" s="1"/>
  <c r="BR121" i="1"/>
  <c r="U83" i="7" s="1"/>
  <c r="BT50" i="1"/>
  <c r="BU72" i="2"/>
  <c r="BT77" i="2"/>
  <c r="BT23" i="2"/>
  <c r="BS71" i="1"/>
  <c r="CD98" i="1"/>
  <c r="CD109" i="1"/>
  <c r="CD120" i="1"/>
  <c r="E85" i="7"/>
  <c r="BT14" i="1"/>
  <c r="H85" i="7" s="1"/>
  <c r="BT95" i="1"/>
  <c r="BT106" i="1"/>
  <c r="BT117" i="1"/>
  <c r="J84" i="7"/>
  <c r="BS44" i="1"/>
  <c r="K84" i="7" s="1"/>
  <c r="BX119" i="1"/>
  <c r="BX108" i="1"/>
  <c r="BX97" i="1"/>
  <c r="BY23" i="3"/>
  <c r="BY77" i="3"/>
  <c r="BY88" i="3" s="1"/>
  <c r="CG39" i="2" l="1"/>
  <c r="BS60" i="1"/>
  <c r="BU40" i="11"/>
  <c r="BU18" i="11" s="1"/>
  <c r="BU41" i="11"/>
  <c r="BU19" i="11" s="1"/>
  <c r="BU42" i="11"/>
  <c r="BU20" i="11" s="1"/>
  <c r="BU43" i="11"/>
  <c r="BU21" i="11" s="1"/>
  <c r="BU26" i="11" s="1"/>
  <c r="BU17" i="11"/>
  <c r="BS82" i="1"/>
  <c r="BV63" i="1"/>
  <c r="BS94" i="1"/>
  <c r="BS116" i="1"/>
  <c r="BU49" i="2"/>
  <c r="BU55" i="2" s="1"/>
  <c r="CG54" i="2"/>
  <c r="BY64" i="1"/>
  <c r="BV11" i="2"/>
  <c r="BW7" i="2" s="1"/>
  <c r="BU11" i="1"/>
  <c r="BV35" i="2"/>
  <c r="BV50" i="2" s="1"/>
  <c r="BX37" i="2"/>
  <c r="BW37" i="1" s="1"/>
  <c r="CF76" i="2"/>
  <c r="CE76" i="1" s="1"/>
  <c r="CE87" i="1" s="1"/>
  <c r="BZ13" i="3"/>
  <c r="BZ15" i="3" s="1"/>
  <c r="BZ34" i="3" s="1"/>
  <c r="BT61" i="1"/>
  <c r="CA38" i="2"/>
  <c r="CA53" i="2" s="1"/>
  <c r="BT34" i="1"/>
  <c r="BT40" i="1" s="1"/>
  <c r="BW36" i="2"/>
  <c r="BW51" i="2" s="1"/>
  <c r="BU40" i="2"/>
  <c r="BV42" i="2" s="1"/>
  <c r="BU42" i="1" s="1"/>
  <c r="C86" i="7" s="1"/>
  <c r="C87" i="7" s="1"/>
  <c r="C8" i="7" s="1"/>
  <c r="CA38" i="3"/>
  <c r="CA53" i="3" s="1"/>
  <c r="CA75" i="3" s="1"/>
  <c r="CA27" i="3" s="1"/>
  <c r="CA108" i="3" s="1"/>
  <c r="BV25" i="2"/>
  <c r="BU73" i="1"/>
  <c r="BU84" i="1" s="1"/>
  <c r="N84" i="7"/>
  <c r="BS66" i="1"/>
  <c r="O84" i="7" s="1"/>
  <c r="BV74" i="1"/>
  <c r="BV85" i="1" s="1"/>
  <c r="BW26" i="2"/>
  <c r="BY104" i="3"/>
  <c r="BY29" i="3"/>
  <c r="BY99" i="3" s="1"/>
  <c r="BT29" i="2"/>
  <c r="BS23" i="1"/>
  <c r="BT115" i="2"/>
  <c r="BT104" i="2"/>
  <c r="CA10" i="3"/>
  <c r="BS77" i="1"/>
  <c r="BT88" i="2"/>
  <c r="BU24" i="2"/>
  <c r="BT72" i="1"/>
  <c r="BT83" i="1" s="1"/>
  <c r="BZ27" i="2"/>
  <c r="BY75" i="1"/>
  <c r="BY86" i="1" s="1"/>
  <c r="BZ40" i="3" l="1"/>
  <c r="BZ43" i="3" s="1"/>
  <c r="CL39" i="3"/>
  <c r="L86" i="7"/>
  <c r="L87" i="7" s="1"/>
  <c r="L8" i="7" s="1"/>
  <c r="H3" i="9" s="1"/>
  <c r="J8" i="8" s="1"/>
  <c r="BU22" i="11"/>
  <c r="BT49" i="1"/>
  <c r="BT60" i="1" s="1"/>
  <c r="BU71" i="2"/>
  <c r="BU77" i="2" s="1"/>
  <c r="BV13" i="2"/>
  <c r="BU13" i="1" s="1"/>
  <c r="CF28" i="2"/>
  <c r="CF109" i="2" s="1"/>
  <c r="BU35" i="1"/>
  <c r="BX52" i="2"/>
  <c r="BW52" i="1" s="1"/>
  <c r="BW63" i="1" s="1"/>
  <c r="CF39" i="1"/>
  <c r="BU43" i="2"/>
  <c r="BV36" i="1"/>
  <c r="CA35" i="3"/>
  <c r="CA50" i="3" s="1"/>
  <c r="CA72" i="3" s="1"/>
  <c r="CA24" i="3" s="1"/>
  <c r="CA105" i="3" s="1"/>
  <c r="CC37" i="3"/>
  <c r="CC52" i="3" s="1"/>
  <c r="CC74" i="3" s="1"/>
  <c r="CC26" i="3" s="1"/>
  <c r="CC107" i="3" s="1"/>
  <c r="CB36" i="3"/>
  <c r="CB51" i="3" s="1"/>
  <c r="CB73" i="3" s="1"/>
  <c r="CB25" i="3" s="1"/>
  <c r="CB106" i="3" s="1"/>
  <c r="BZ49" i="3"/>
  <c r="BZ71" i="3" s="1"/>
  <c r="CL54" i="3"/>
  <c r="CL76" i="3" s="1"/>
  <c r="CL28" i="3" s="1"/>
  <c r="CL109" i="3" s="1"/>
  <c r="I85" i="7"/>
  <c r="BU66" i="2"/>
  <c r="BZ38" i="1"/>
  <c r="CA9" i="3"/>
  <c r="CA11" i="3" s="1"/>
  <c r="CA13" i="3" s="1"/>
  <c r="CA15" i="3" s="1"/>
  <c r="CA34" i="3" s="1"/>
  <c r="BV15" i="2"/>
  <c r="BU15" i="1" s="1"/>
  <c r="BY110" i="3"/>
  <c r="BZ108" i="2"/>
  <c r="BZ119" i="2"/>
  <c r="BY27" i="1"/>
  <c r="BU105" i="2"/>
  <c r="BT24" i="1"/>
  <c r="BU116" i="2"/>
  <c r="BT121" i="2"/>
  <c r="BT99" i="2"/>
  <c r="BT110" i="2"/>
  <c r="BT71" i="1"/>
  <c r="CA75" i="2"/>
  <c r="BZ53" i="1"/>
  <c r="BV26" i="1"/>
  <c r="BW118" i="2"/>
  <c r="BW107" i="2"/>
  <c r="BW73" i="2"/>
  <c r="BV51" i="1"/>
  <c r="BV106" i="2"/>
  <c r="BV117" i="2"/>
  <c r="BU25" i="1"/>
  <c r="BU50" i="1"/>
  <c r="BV72" i="2"/>
  <c r="BS104" i="1"/>
  <c r="BS115" i="1"/>
  <c r="BS93" i="1"/>
  <c r="BS29" i="1"/>
  <c r="BW9" i="2"/>
  <c r="BV9" i="1" s="1"/>
  <c r="BV44" i="11" s="1"/>
  <c r="BW10" i="2"/>
  <c r="BV10" i="1" s="1"/>
  <c r="BV58" i="11" s="1"/>
  <c r="BV7" i="1"/>
  <c r="Q84" i="7"/>
  <c r="BS88" i="1"/>
  <c r="P84" i="7" s="1"/>
  <c r="M85" i="7"/>
  <c r="CF54" i="1"/>
  <c r="CG76" i="2"/>
  <c r="BT43" i="1"/>
  <c r="CA42" i="3" l="1"/>
  <c r="CM39" i="3"/>
  <c r="CM54" i="3" s="1"/>
  <c r="CM76" i="3" s="1"/>
  <c r="CM28" i="3" s="1"/>
  <c r="CM109" i="3" s="1"/>
  <c r="BV54" i="11"/>
  <c r="BV57" i="11"/>
  <c r="BV53" i="11"/>
  <c r="BV56" i="11"/>
  <c r="BV55" i="11"/>
  <c r="BV38" i="11"/>
  <c r="BV42" i="11" s="1"/>
  <c r="BU23" i="2"/>
  <c r="BT23" i="1" s="1"/>
  <c r="CF65" i="1"/>
  <c r="CF120" i="2"/>
  <c r="CE28" i="1"/>
  <c r="CE120" i="1" s="1"/>
  <c r="BT55" i="1"/>
  <c r="BT66" i="1" s="1"/>
  <c r="O85" i="7" s="1"/>
  <c r="BT82" i="1"/>
  <c r="BU61" i="1"/>
  <c r="BX74" i="2"/>
  <c r="BX26" i="2" s="1"/>
  <c r="BV62" i="1"/>
  <c r="BZ64" i="1"/>
  <c r="BZ55" i="3"/>
  <c r="BZ66" i="3" s="1"/>
  <c r="BV34" i="2"/>
  <c r="CB7" i="3"/>
  <c r="CB10" i="3" s="1"/>
  <c r="F86" i="7"/>
  <c r="BU12" i="1"/>
  <c r="G86" i="7" s="1"/>
  <c r="BV11" i="1"/>
  <c r="BS99" i="1"/>
  <c r="R84" i="7" s="1"/>
  <c r="S84" i="7"/>
  <c r="BS121" i="1"/>
  <c r="U84" i="7" s="1"/>
  <c r="BS110" i="1"/>
  <c r="T84" i="7" s="1"/>
  <c r="BV107" i="1"/>
  <c r="BV118" i="1"/>
  <c r="BV96" i="1"/>
  <c r="BW35" i="2"/>
  <c r="BU88" i="2"/>
  <c r="BT77" i="1"/>
  <c r="BT94" i="1"/>
  <c r="BT105" i="1"/>
  <c r="BT116" i="1"/>
  <c r="BT44" i="1"/>
  <c r="K85" i="7" s="1"/>
  <c r="J85" i="7"/>
  <c r="BU106" i="1"/>
  <c r="BU117" i="1"/>
  <c r="BU95" i="1"/>
  <c r="H30" i="9"/>
  <c r="BW25" i="2"/>
  <c r="BV73" i="1"/>
  <c r="BV84" i="1" s="1"/>
  <c r="CA49" i="3"/>
  <c r="CC36" i="3"/>
  <c r="CC51" i="3" s="1"/>
  <c r="CC73" i="3" s="1"/>
  <c r="CC25" i="3" s="1"/>
  <c r="CC106" i="3" s="1"/>
  <c r="CB35" i="3"/>
  <c r="CB50" i="3" s="1"/>
  <c r="CB72" i="3" s="1"/>
  <c r="CB24" i="3" s="1"/>
  <c r="CB105" i="3" s="1"/>
  <c r="CA40" i="3"/>
  <c r="CD37" i="3"/>
  <c r="CD52" i="3" s="1"/>
  <c r="CD74" i="3" s="1"/>
  <c r="CD26" i="3" s="1"/>
  <c r="CD107" i="3" s="1"/>
  <c r="BV24" i="2"/>
  <c r="BU72" i="1"/>
  <c r="BU83" i="1" s="1"/>
  <c r="CF76" i="1"/>
  <c r="CF87" i="1" s="1"/>
  <c r="CG28" i="2"/>
  <c r="BW11" i="2"/>
  <c r="BZ23" i="3"/>
  <c r="BZ77" i="3"/>
  <c r="BZ75" i="1"/>
  <c r="BZ86" i="1" s="1"/>
  <c r="CA27" i="2"/>
  <c r="BY108" i="1"/>
  <c r="BY97" i="1"/>
  <c r="BY119" i="1"/>
  <c r="BU14" i="1"/>
  <c r="H86" i="7" s="1"/>
  <c r="E86" i="7"/>
  <c r="E87" i="7" s="1"/>
  <c r="CH39" i="2" l="1"/>
  <c r="BV20" i="11"/>
  <c r="BV40" i="11"/>
  <c r="BV18" i="11" s="1"/>
  <c r="L90" i="7"/>
  <c r="BV22" i="11"/>
  <c r="BV43" i="11"/>
  <c r="BV21" i="11" s="1"/>
  <c r="BV26" i="11" s="1"/>
  <c r="BV17" i="11"/>
  <c r="BV41" i="11"/>
  <c r="BV19" i="11" s="1"/>
  <c r="BU29" i="2"/>
  <c r="BU110" i="2" s="1"/>
  <c r="BU115" i="2"/>
  <c r="BU104" i="2"/>
  <c r="BW74" i="1"/>
  <c r="BW85" i="1" s="1"/>
  <c r="N85" i="7"/>
  <c r="CE98" i="1"/>
  <c r="CE109" i="1"/>
  <c r="BV49" i="2"/>
  <c r="BV55" i="2" s="1"/>
  <c r="CG39" i="1"/>
  <c r="BZ88" i="3"/>
  <c r="BY37" i="2"/>
  <c r="BY52" i="2" s="1"/>
  <c r="BX36" i="2"/>
  <c r="BW36" i="1" s="1"/>
  <c r="BU34" i="1"/>
  <c r="BU40" i="1" s="1"/>
  <c r="BU43" i="1" s="1"/>
  <c r="CB38" i="3"/>
  <c r="CB53" i="3" s="1"/>
  <c r="CB75" i="3" s="1"/>
  <c r="CB27" i="3" s="1"/>
  <c r="CB108" i="3" s="1"/>
  <c r="BV40" i="2"/>
  <c r="BV43" i="2" s="1"/>
  <c r="CB38" i="2"/>
  <c r="CB53" i="2" s="1"/>
  <c r="F87" i="7"/>
  <c r="F8" i="7" s="1"/>
  <c r="G87" i="7"/>
  <c r="G8" i="7" s="1"/>
  <c r="H4" i="9" s="1"/>
  <c r="J9" i="8" s="1"/>
  <c r="BV35" i="1"/>
  <c r="BW50" i="2"/>
  <c r="BZ29" i="3"/>
  <c r="BZ99" i="3" s="1"/>
  <c r="BZ104" i="3"/>
  <c r="BV25" i="1"/>
  <c r="BW106" i="2"/>
  <c r="BW117" i="2"/>
  <c r="BT88" i="1"/>
  <c r="P85" i="7" s="1"/>
  <c r="Q85" i="7"/>
  <c r="CB42" i="3"/>
  <c r="BX107" i="2"/>
  <c r="BW26" i="1"/>
  <c r="BX118" i="2"/>
  <c r="BW13" i="2"/>
  <c r="BX7" i="2"/>
  <c r="E8" i="7"/>
  <c r="CA43" i="3"/>
  <c r="BT104" i="1"/>
  <c r="BT115" i="1"/>
  <c r="BT93" i="1"/>
  <c r="BT29" i="1"/>
  <c r="CA108" i="2"/>
  <c r="BZ27" i="1"/>
  <c r="CA119" i="2"/>
  <c r="CG109" i="2"/>
  <c r="CF28" i="1"/>
  <c r="CG120" i="2"/>
  <c r="BV105" i="2"/>
  <c r="BU24" i="1"/>
  <c r="BV116" i="2"/>
  <c r="CA55" i="3"/>
  <c r="CA66" i="3" s="1"/>
  <c r="CA71" i="3"/>
  <c r="BU99" i="2" l="1"/>
  <c r="BU121" i="2"/>
  <c r="BW42" i="2"/>
  <c r="BV42" i="1" s="1"/>
  <c r="C90" i="7" s="1"/>
  <c r="BV71" i="2"/>
  <c r="BU71" i="1" s="1"/>
  <c r="BU49" i="1"/>
  <c r="BU60" i="1" s="1"/>
  <c r="BX37" i="1"/>
  <c r="CB9" i="3"/>
  <c r="CB11" i="3" s="1"/>
  <c r="CB13" i="3" s="1"/>
  <c r="CB15" i="3" s="1"/>
  <c r="CB34" i="3" s="1"/>
  <c r="CH54" i="2"/>
  <c r="CH76" i="2" s="1"/>
  <c r="I86" i="7"/>
  <c r="I87" i="7" s="1"/>
  <c r="I8" i="7" s="1"/>
  <c r="H6" i="9" s="1"/>
  <c r="J12" i="8" s="1"/>
  <c r="BV66" i="2"/>
  <c r="BX51" i="2"/>
  <c r="BX73" i="2" s="1"/>
  <c r="CA38" i="1"/>
  <c r="H87" i="7"/>
  <c r="H8" i="7" s="1"/>
  <c r="H5" i="9" s="1"/>
  <c r="J10" i="8" s="1"/>
  <c r="BW15" i="2"/>
  <c r="BV15" i="1" s="1"/>
  <c r="BV13" i="1"/>
  <c r="BU44" i="1"/>
  <c r="K86" i="7" s="1"/>
  <c r="J86" i="7"/>
  <c r="CF98" i="1"/>
  <c r="CF109" i="1"/>
  <c r="CF120" i="1"/>
  <c r="BY74" i="2"/>
  <c r="BX52" i="1"/>
  <c r="BX63" i="1" s="1"/>
  <c r="BZ110" i="3"/>
  <c r="CB75" i="2"/>
  <c r="CA53" i="1"/>
  <c r="BU116" i="1"/>
  <c r="BU94" i="1"/>
  <c r="BU105" i="1"/>
  <c r="H29" i="9"/>
  <c r="BV50" i="1"/>
  <c r="BV61" i="1" s="1"/>
  <c r="BW72" i="2"/>
  <c r="BV77" i="2"/>
  <c r="CA77" i="3"/>
  <c r="CA88" i="3" s="1"/>
  <c r="CA23" i="3"/>
  <c r="S85" i="7"/>
  <c r="BT99" i="1"/>
  <c r="R85" i="7" s="1"/>
  <c r="BT110" i="1"/>
  <c r="T85" i="7" s="1"/>
  <c r="BT121" i="1"/>
  <c r="U85" i="7" s="1"/>
  <c r="M86" i="7"/>
  <c r="M87" i="7" s="1"/>
  <c r="M8" i="7" s="1"/>
  <c r="BW118" i="1"/>
  <c r="BW96" i="1"/>
  <c r="BW107" i="1"/>
  <c r="BV117" i="1"/>
  <c r="BV106" i="1"/>
  <c r="BV95" i="1"/>
  <c r="BZ97" i="1"/>
  <c r="BZ119" i="1"/>
  <c r="BZ108" i="1"/>
  <c r="BX9" i="2"/>
  <c r="BW9" i="1" s="1"/>
  <c r="BW44" i="11" s="1"/>
  <c r="BX10" i="2"/>
  <c r="BW10" i="1" s="1"/>
  <c r="BW58" i="11" s="1"/>
  <c r="BW7" i="1"/>
  <c r="CN39" i="3" l="1"/>
  <c r="CN54" i="3" s="1"/>
  <c r="CN76" i="3" s="1"/>
  <c r="CN28" i="3" s="1"/>
  <c r="CN109" i="3" s="1"/>
  <c r="BW57" i="11"/>
  <c r="BW55" i="11"/>
  <c r="BW56" i="11"/>
  <c r="BW54" i="11"/>
  <c r="BW53" i="11"/>
  <c r="BW38" i="11"/>
  <c r="BW43" i="11" s="1"/>
  <c r="BU55" i="1"/>
  <c r="BU66" i="1" s="1"/>
  <c r="O86" i="7" s="1"/>
  <c r="BV23" i="2"/>
  <c r="BV115" i="2" s="1"/>
  <c r="BU82" i="1"/>
  <c r="CG54" i="1"/>
  <c r="CG65" i="1" s="1"/>
  <c r="CC7" i="3"/>
  <c r="CC10" i="3" s="1"/>
  <c r="BW51" i="1"/>
  <c r="BW62" i="1" s="1"/>
  <c r="CA64" i="1"/>
  <c r="BW34" i="2"/>
  <c r="F90" i="7"/>
  <c r="BV12" i="1"/>
  <c r="G90" i="7" s="1"/>
  <c r="BX11" i="2"/>
  <c r="BX13" i="2" s="1"/>
  <c r="BW24" i="2"/>
  <c r="BV72" i="1"/>
  <c r="BV83" i="1" s="1"/>
  <c r="BW11" i="1"/>
  <c r="BW22" i="11" s="1"/>
  <c r="CB40" i="3"/>
  <c r="CB43" i="3" s="1"/>
  <c r="CD36" i="3"/>
  <c r="CD51" i="3" s="1"/>
  <c r="CD73" i="3" s="1"/>
  <c r="CD25" i="3" s="1"/>
  <c r="CD106" i="3" s="1"/>
  <c r="CC35" i="3"/>
  <c r="CC50" i="3" s="1"/>
  <c r="CC72" i="3" s="1"/>
  <c r="CC24" i="3" s="1"/>
  <c r="CC105" i="3" s="1"/>
  <c r="CB49" i="3"/>
  <c r="CE37" i="3"/>
  <c r="CE52" i="3" s="1"/>
  <c r="CE74" i="3" s="1"/>
  <c r="CE26" i="3" s="1"/>
  <c r="CE107" i="3" s="1"/>
  <c r="BX25" i="2"/>
  <c r="BW73" i="1"/>
  <c r="CG76" i="1"/>
  <c r="CH28" i="2"/>
  <c r="BY26" i="2"/>
  <c r="BX74" i="1"/>
  <c r="BX85" i="1" s="1"/>
  <c r="H7" i="9"/>
  <c r="J13" i="8" s="1"/>
  <c r="J14" i="8" s="1"/>
  <c r="X8" i="7"/>
  <c r="K87" i="7"/>
  <c r="K8" i="7" s="1"/>
  <c r="J87" i="7"/>
  <c r="J8" i="7" s="1"/>
  <c r="CA104" i="3"/>
  <c r="CA29" i="3"/>
  <c r="CA99" i="3" s="1"/>
  <c r="BU77" i="1"/>
  <c r="BV88" i="2"/>
  <c r="CA75" i="1"/>
  <c r="CA86" i="1" s="1"/>
  <c r="CB27" i="2"/>
  <c r="BV14" i="1"/>
  <c r="H90" i="7" s="1"/>
  <c r="E90" i="7"/>
  <c r="N86" i="7" l="1"/>
  <c r="N87" i="7" s="1"/>
  <c r="O87" i="7" s="1"/>
  <c r="O8" i="7" s="1"/>
  <c r="H9" i="9" s="1"/>
  <c r="J17" i="8" s="1"/>
  <c r="BY36" i="2"/>
  <c r="CI39" i="2"/>
  <c r="CH39" i="1" s="1"/>
  <c r="BW21" i="11"/>
  <c r="BW40" i="11"/>
  <c r="BW18" i="11" s="1"/>
  <c r="BW42" i="11"/>
  <c r="BW20" i="11" s="1"/>
  <c r="BW17" i="11"/>
  <c r="BW41" i="11"/>
  <c r="BW19" i="11" s="1"/>
  <c r="BV29" i="2"/>
  <c r="BV99" i="2" s="1"/>
  <c r="BV104" i="2"/>
  <c r="BU23" i="1"/>
  <c r="BU93" i="1" s="1"/>
  <c r="CG87" i="1"/>
  <c r="BW49" i="2"/>
  <c r="BV49" i="1" s="1"/>
  <c r="BW84" i="1"/>
  <c r="CC38" i="3"/>
  <c r="CC9" i="3" s="1"/>
  <c r="CC11" i="3" s="1"/>
  <c r="BX35" i="2"/>
  <c r="BX50" i="2" s="1"/>
  <c r="BZ37" i="2"/>
  <c r="BZ52" i="2" s="1"/>
  <c r="BV34" i="1"/>
  <c r="BV40" i="1" s="1"/>
  <c r="BV43" i="1" s="1"/>
  <c r="CC38" i="2"/>
  <c r="BW40" i="2"/>
  <c r="BX42" i="2" s="1"/>
  <c r="BW42" i="1" s="1"/>
  <c r="C91" i="7" s="1"/>
  <c r="BX15" i="2"/>
  <c r="BX34" i="2" s="1"/>
  <c r="BW13" i="1"/>
  <c r="F91" i="7" s="1"/>
  <c r="BY7" i="2"/>
  <c r="BX7" i="1" s="1"/>
  <c r="BV24" i="1"/>
  <c r="BW116" i="2"/>
  <c r="BW105" i="2"/>
  <c r="Q86" i="7"/>
  <c r="Q87" i="7" s="1"/>
  <c r="BU88" i="1"/>
  <c r="P86" i="7" s="1"/>
  <c r="CC42" i="3"/>
  <c r="BY51" i="2"/>
  <c r="BX36" i="1"/>
  <c r="CH109" i="2"/>
  <c r="CG28" i="1"/>
  <c r="CH120" i="2"/>
  <c r="CB108" i="2"/>
  <c r="CB119" i="2"/>
  <c r="CA27" i="1"/>
  <c r="CA110" i="3"/>
  <c r="BY118" i="2"/>
  <c r="BY107" i="2"/>
  <c r="BX26" i="1"/>
  <c r="BX117" i="2"/>
  <c r="BX106" i="2"/>
  <c r="BW25" i="1"/>
  <c r="CB71" i="3"/>
  <c r="CB55" i="3"/>
  <c r="CB66" i="3" s="1"/>
  <c r="L91" i="7"/>
  <c r="BW26" i="11" l="1"/>
  <c r="N8" i="7"/>
  <c r="H8" i="9" s="1"/>
  <c r="H23" i="9" s="1"/>
  <c r="CJ39" i="2"/>
  <c r="BV121" i="2"/>
  <c r="BW71" i="2"/>
  <c r="BW23" i="2" s="1"/>
  <c r="BV110" i="2"/>
  <c r="H28" i="9"/>
  <c r="H35" i="9" s="1"/>
  <c r="H39" i="9" s="1"/>
  <c r="J24" i="8" s="1"/>
  <c r="BU115" i="1"/>
  <c r="BU29" i="1"/>
  <c r="BU110" i="1" s="1"/>
  <c r="T86" i="7" s="1"/>
  <c r="BU104" i="1"/>
  <c r="BW55" i="2"/>
  <c r="BW66" i="2" s="1"/>
  <c r="CC53" i="3"/>
  <c r="CC75" i="3" s="1"/>
  <c r="CC27" i="3" s="1"/>
  <c r="CC108" i="3" s="1"/>
  <c r="CB38" i="1"/>
  <c r="BY37" i="1"/>
  <c r="CI54" i="2"/>
  <c r="CI76" i="2" s="1"/>
  <c r="BW15" i="1"/>
  <c r="BW35" i="1"/>
  <c r="CC53" i="2"/>
  <c r="BW43" i="2"/>
  <c r="I90" i="7"/>
  <c r="BY9" i="2"/>
  <c r="BX9" i="1" s="1"/>
  <c r="BX44" i="11" s="1"/>
  <c r="BW12" i="1"/>
  <c r="G91" i="7" s="1"/>
  <c r="BY10" i="2"/>
  <c r="BX10" i="1" s="1"/>
  <c r="BX58" i="11" s="1"/>
  <c r="BY73" i="2"/>
  <c r="BX51" i="1"/>
  <c r="BX62" i="1" s="1"/>
  <c r="J90" i="7"/>
  <c r="BV44" i="1"/>
  <c r="K90" i="7" s="1"/>
  <c r="BZ74" i="2"/>
  <c r="BY52" i="1"/>
  <c r="CB77" i="3"/>
  <c r="CB88" i="3" s="1"/>
  <c r="CB23" i="3"/>
  <c r="BX118" i="1"/>
  <c r="BX96" i="1"/>
  <c r="BX107" i="1"/>
  <c r="CA119" i="1"/>
  <c r="CA108" i="1"/>
  <c r="CA97" i="1"/>
  <c r="CG98" i="1"/>
  <c r="CG109" i="1"/>
  <c r="CG120" i="1"/>
  <c r="I33" i="9"/>
  <c r="BV94" i="1"/>
  <c r="BV116" i="1"/>
  <c r="BV105" i="1"/>
  <c r="BW34" i="1"/>
  <c r="BZ36" i="2"/>
  <c r="BX49" i="2"/>
  <c r="BX40" i="2"/>
  <c r="BY35" i="2"/>
  <c r="CD38" i="3"/>
  <c r="CA37" i="2"/>
  <c r="CD38" i="2"/>
  <c r="BW106" i="1"/>
  <c r="BW117" i="1"/>
  <c r="BW95" i="1"/>
  <c r="BV60" i="1"/>
  <c r="BV55" i="1"/>
  <c r="CC13" i="3"/>
  <c r="CC15" i="3" s="1"/>
  <c r="CC34" i="3" s="1"/>
  <c r="CD7" i="3"/>
  <c r="CD10" i="3" s="1"/>
  <c r="M90" i="7"/>
  <c r="Q8" i="7"/>
  <c r="P87" i="7"/>
  <c r="P8" i="7" s="1"/>
  <c r="H10" i="9" s="1"/>
  <c r="BX72" i="2"/>
  <c r="BW50" i="1"/>
  <c r="J16" i="8" l="1"/>
  <c r="BY63" i="1"/>
  <c r="BV71" i="1"/>
  <c r="BV82" i="1" s="1"/>
  <c r="CO39" i="3"/>
  <c r="CO54" i="3" s="1"/>
  <c r="CO76" i="3" s="1"/>
  <c r="CO28" i="3" s="1"/>
  <c r="CO109" i="3" s="1"/>
  <c r="BX56" i="11"/>
  <c r="BX54" i="11"/>
  <c r="BX55" i="11"/>
  <c r="BX53" i="11"/>
  <c r="BX57" i="11"/>
  <c r="BW14" i="1"/>
  <c r="H91" i="7" s="1"/>
  <c r="BX38" i="11"/>
  <c r="BW77" i="2"/>
  <c r="BW88" i="2" s="1"/>
  <c r="H24" i="9"/>
  <c r="J18" i="8"/>
  <c r="BU99" i="1"/>
  <c r="R86" i="7" s="1"/>
  <c r="BU121" i="1"/>
  <c r="U86" i="7" s="1"/>
  <c r="S86" i="7"/>
  <c r="S87" i="7" s="1"/>
  <c r="R87" i="7" s="1"/>
  <c r="R8" i="7" s="1"/>
  <c r="H11" i="9" s="1"/>
  <c r="CB53" i="1"/>
  <c r="CB64" i="1" s="1"/>
  <c r="CH54" i="1"/>
  <c r="CH65" i="1" s="1"/>
  <c r="BW61" i="1"/>
  <c r="E91" i="7"/>
  <c r="CC75" i="2"/>
  <c r="CB75" i="1" s="1"/>
  <c r="CB86" i="1" s="1"/>
  <c r="BX11" i="1"/>
  <c r="BY11" i="2"/>
  <c r="BZ7" i="2" s="1"/>
  <c r="BY7" i="1" s="1"/>
  <c r="BW72" i="1"/>
  <c r="BW83" i="1" s="1"/>
  <c r="BX24" i="2"/>
  <c r="BW29" i="2"/>
  <c r="BW115" i="2"/>
  <c r="BW104" i="2"/>
  <c r="BV23" i="1"/>
  <c r="CA52" i="2"/>
  <c r="BZ37" i="1"/>
  <c r="CC40" i="3"/>
  <c r="CC43" i="3" s="1"/>
  <c r="CD35" i="3"/>
  <c r="CD50" i="3" s="1"/>
  <c r="CD72" i="3" s="1"/>
  <c r="CD24" i="3" s="1"/>
  <c r="CD105" i="3" s="1"/>
  <c r="CC49" i="3"/>
  <c r="CE36" i="3"/>
  <c r="CE51" i="3" s="1"/>
  <c r="CE73" i="3" s="1"/>
  <c r="CE25" i="3" s="1"/>
  <c r="CE106" i="3" s="1"/>
  <c r="CF37" i="3"/>
  <c r="CF52" i="3" s="1"/>
  <c r="CF74" i="3" s="1"/>
  <c r="CF26" i="3" s="1"/>
  <c r="CF107" i="3" s="1"/>
  <c r="CD9" i="3"/>
  <c r="CD11" i="3" s="1"/>
  <c r="CD53" i="3"/>
  <c r="CD75" i="3" s="1"/>
  <c r="CD27" i="3" s="1"/>
  <c r="CD108" i="3" s="1"/>
  <c r="BX55" i="2"/>
  <c r="BX66" i="2" s="1"/>
  <c r="BX71" i="2"/>
  <c r="BW49" i="1"/>
  <c r="BY42" i="2"/>
  <c r="BX42" i="1" s="1"/>
  <c r="C92" i="7" s="1"/>
  <c r="BX43" i="2"/>
  <c r="CB29" i="3"/>
  <c r="CB99" i="3" s="1"/>
  <c r="CB104" i="3"/>
  <c r="CI28" i="2"/>
  <c r="CH76" i="1"/>
  <c r="N90" i="7"/>
  <c r="BV66" i="1"/>
  <c r="O90" i="7" s="1"/>
  <c r="CJ54" i="2"/>
  <c r="CI39" i="1"/>
  <c r="BY36" i="1"/>
  <c r="BZ51" i="2"/>
  <c r="H43" i="9"/>
  <c r="H45" i="9"/>
  <c r="H42" i="9"/>
  <c r="H44" i="9"/>
  <c r="H41" i="9"/>
  <c r="H40" i="9"/>
  <c r="CD53" i="2"/>
  <c r="CC38" i="1"/>
  <c r="BX35" i="1"/>
  <c r="BY50" i="2"/>
  <c r="I91" i="7"/>
  <c r="BW40" i="1"/>
  <c r="BY74" i="1"/>
  <c r="BY85" i="1" s="1"/>
  <c r="BZ26" i="2"/>
  <c r="BX73" i="1"/>
  <c r="BX84" i="1" s="1"/>
  <c r="BY25" i="2"/>
  <c r="BV77" i="1" l="1"/>
  <c r="Q90" i="7" s="1"/>
  <c r="L92" i="7"/>
  <c r="BX22" i="11"/>
  <c r="BX41" i="11"/>
  <c r="BX19" i="11" s="1"/>
  <c r="BX17" i="11"/>
  <c r="BX40" i="11"/>
  <c r="BX18" i="11" s="1"/>
  <c r="BX43" i="11"/>
  <c r="BX21" i="11" s="1"/>
  <c r="BX42" i="11"/>
  <c r="BX20" i="11" s="1"/>
  <c r="H22" i="9"/>
  <c r="J19" i="8"/>
  <c r="U87" i="7"/>
  <c r="U8" i="7" s="1"/>
  <c r="H13" i="9" s="1"/>
  <c r="J21" i="8" s="1"/>
  <c r="S8" i="7"/>
  <c r="T87" i="7"/>
  <c r="T8" i="7" s="1"/>
  <c r="H12" i="9" s="1"/>
  <c r="J20" i="8" s="1"/>
  <c r="CH87" i="1"/>
  <c r="CC27" i="2"/>
  <c r="CC119" i="2" s="1"/>
  <c r="BZ10" i="2"/>
  <c r="BY10" i="1" s="1"/>
  <c r="BY58" i="11" s="1"/>
  <c r="BZ9" i="2"/>
  <c r="BY9" i="1" s="1"/>
  <c r="BY44" i="11" s="1"/>
  <c r="BY13" i="2"/>
  <c r="BY117" i="2"/>
  <c r="BY106" i="2"/>
  <c r="BX25" i="1"/>
  <c r="M91" i="7"/>
  <c r="BW43" i="1"/>
  <c r="BY51" i="1"/>
  <c r="BY62" i="1" s="1"/>
  <c r="BZ73" i="2"/>
  <c r="CC55" i="3"/>
  <c r="CC66" i="3" s="1"/>
  <c r="CC71" i="3"/>
  <c r="BZ52" i="1"/>
  <c r="BZ63" i="1" s="1"/>
  <c r="CA74" i="2"/>
  <c r="BW110" i="2"/>
  <c r="BW121" i="2"/>
  <c r="BW99" i="2"/>
  <c r="CI120" i="2"/>
  <c r="CI109" i="2"/>
  <c r="CH28" i="1"/>
  <c r="CC53" i="1"/>
  <c r="CC64" i="1" s="1"/>
  <c r="CD75" i="2"/>
  <c r="CB110" i="3"/>
  <c r="BW55" i="1"/>
  <c r="BW60" i="1"/>
  <c r="CE7" i="3"/>
  <c r="CD13" i="3"/>
  <c r="CD15" i="3" s="1"/>
  <c r="CD34" i="3" s="1"/>
  <c r="BV93" i="1"/>
  <c r="BV104" i="1"/>
  <c r="BV29" i="1"/>
  <c r="BV115" i="1"/>
  <c r="BX105" i="2"/>
  <c r="BX116" i="2"/>
  <c r="BW24" i="1"/>
  <c r="CJ76" i="2"/>
  <c r="CI54" i="1"/>
  <c r="CI65" i="1" s="1"/>
  <c r="BZ107" i="2"/>
  <c r="BY26" i="1"/>
  <c r="BZ118" i="2"/>
  <c r="BX50" i="1"/>
  <c r="BX61" i="1" s="1"/>
  <c r="BY72" i="2"/>
  <c r="BW71" i="1"/>
  <c r="BW82" i="1" s="1"/>
  <c r="BX23" i="2"/>
  <c r="BX77" i="2"/>
  <c r="CD42" i="3"/>
  <c r="BX26" i="11" l="1"/>
  <c r="BV88" i="1"/>
  <c r="P90" i="7" s="1"/>
  <c r="CP39" i="3"/>
  <c r="BY55" i="11"/>
  <c r="BY54" i="11"/>
  <c r="BY57" i="11"/>
  <c r="BY53" i="11"/>
  <c r="BY56" i="11"/>
  <c r="CB27" i="1"/>
  <c r="CB119" i="1" s="1"/>
  <c r="Y8" i="7"/>
  <c r="J22" i="8"/>
  <c r="H17" i="9"/>
  <c r="H18" i="9" s="1"/>
  <c r="H21" i="9" s="1"/>
  <c r="CC108" i="2"/>
  <c r="AA8" i="7"/>
  <c r="BY11" i="1"/>
  <c r="BY15" i="2"/>
  <c r="BY34" i="2" s="1"/>
  <c r="BX13" i="1"/>
  <c r="BZ11" i="2"/>
  <c r="BZ13" i="2" s="1"/>
  <c r="CD27" i="2"/>
  <c r="CC75" i="1"/>
  <c r="CC86" i="1" s="1"/>
  <c r="BY107" i="1"/>
  <c r="BY118" i="1"/>
  <c r="BY96" i="1"/>
  <c r="BW94" i="1"/>
  <c r="BW116" i="1"/>
  <c r="BW105" i="1"/>
  <c r="S90" i="7"/>
  <c r="BV110" i="1"/>
  <c r="T90" i="7" s="1"/>
  <c r="BV121" i="1"/>
  <c r="U90" i="7" s="1"/>
  <c r="BV99" i="1"/>
  <c r="R90" i="7" s="1"/>
  <c r="BX106" i="1"/>
  <c r="BX95" i="1"/>
  <c r="BX117" i="1"/>
  <c r="BY73" i="1"/>
  <c r="BY84" i="1" s="1"/>
  <c r="BZ25" i="2"/>
  <c r="BX72" i="1"/>
  <c r="BX83" i="1" s="1"/>
  <c r="BY24" i="2"/>
  <c r="N91" i="7"/>
  <c r="BW66" i="1"/>
  <c r="O91" i="7" s="1"/>
  <c r="CH109" i="1"/>
  <c r="CH120" i="1"/>
  <c r="CH98" i="1"/>
  <c r="CC23" i="3"/>
  <c r="CC77" i="3"/>
  <c r="CC88" i="3" s="1"/>
  <c r="BW44" i="1"/>
  <c r="K91" i="7" s="1"/>
  <c r="J91" i="7"/>
  <c r="BX29" i="2"/>
  <c r="BW23" i="1"/>
  <c r="BX104" i="2"/>
  <c r="BX115" i="2"/>
  <c r="CJ28" i="2"/>
  <c r="CI76" i="1"/>
  <c r="CI87" i="1" s="1"/>
  <c r="CE10" i="3"/>
  <c r="BX88" i="2"/>
  <c r="BW77" i="1"/>
  <c r="CD40" i="3"/>
  <c r="CE35" i="3"/>
  <c r="CE50" i="3" s="1"/>
  <c r="CE72" i="3" s="1"/>
  <c r="CE24" i="3" s="1"/>
  <c r="CE105" i="3" s="1"/>
  <c r="CD49" i="3"/>
  <c r="CF36" i="3"/>
  <c r="CF51" i="3" s="1"/>
  <c r="CF73" i="3" s="1"/>
  <c r="CF25" i="3" s="1"/>
  <c r="CF106" i="3" s="1"/>
  <c r="CG37" i="3"/>
  <c r="CG52" i="3" s="1"/>
  <c r="CG74" i="3" s="1"/>
  <c r="CG26" i="3" s="1"/>
  <c r="CG107" i="3" s="1"/>
  <c r="CP54" i="3"/>
  <c r="CP76" i="3" s="1"/>
  <c r="CP28" i="3" s="1"/>
  <c r="CP109" i="3" s="1"/>
  <c r="BZ74" i="1"/>
  <c r="BZ85" i="1" s="1"/>
  <c r="CA26" i="2"/>
  <c r="J23" i="8" l="1"/>
  <c r="J1" i="8"/>
  <c r="CK39" i="2"/>
  <c r="L93" i="7"/>
  <c r="BY22" i="11"/>
  <c r="CB108" i="1"/>
  <c r="CB97" i="1"/>
  <c r="CA36" i="2"/>
  <c r="CA51" i="2" s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Y40" i="2"/>
  <c r="CB37" i="2"/>
  <c r="BZ35" i="2"/>
  <c r="CE38" i="3"/>
  <c r="BY49" i="2"/>
  <c r="CE38" i="2"/>
  <c r="CD55" i="3"/>
  <c r="CD66" i="3" s="1"/>
  <c r="CD71" i="3"/>
  <c r="CE42" i="3"/>
  <c r="CD43" i="3"/>
  <c r="BW29" i="1"/>
  <c r="BW115" i="1"/>
  <c r="BW93" i="1"/>
  <c r="BW104" i="1"/>
  <c r="BZ106" i="2"/>
  <c r="BY25" i="1"/>
  <c r="BZ117" i="2"/>
  <c r="BY116" i="2"/>
  <c r="BY105" i="2"/>
  <c r="BX24" i="1"/>
  <c r="CA118" i="2"/>
  <c r="BZ26" i="1"/>
  <c r="CA107" i="2"/>
  <c r="BW88" i="1"/>
  <c r="P91" i="7" s="1"/>
  <c r="Q91" i="7"/>
  <c r="CJ120" i="2"/>
  <c r="CI28" i="1"/>
  <c r="CJ109" i="2"/>
  <c r="BX99" i="2"/>
  <c r="BX121" i="2"/>
  <c r="BX110" i="2"/>
  <c r="CC104" i="3"/>
  <c r="CC29" i="3"/>
  <c r="CC99" i="3" s="1"/>
  <c r="CD108" i="2"/>
  <c r="CC27" i="1"/>
  <c r="CD119" i="2"/>
  <c r="E92" i="7" l="1"/>
  <c r="BY38" i="11"/>
  <c r="BZ38" i="11"/>
  <c r="BZ43" i="11" s="1"/>
  <c r="BZ36" i="1"/>
  <c r="CA73" i="2"/>
  <c r="CA25" i="2" s="1"/>
  <c r="BZ51" i="1"/>
  <c r="BZ34" i="2"/>
  <c r="BZ7" i="1"/>
  <c r="CA10" i="2"/>
  <c r="BZ10" i="1" s="1"/>
  <c r="BZ58" i="11" s="1"/>
  <c r="BX14" i="1"/>
  <c r="H92" i="7" s="1"/>
  <c r="CE9" i="3"/>
  <c r="CE11" i="3" s="1"/>
  <c r="CE13" i="3" s="1"/>
  <c r="CE15" i="3" s="1"/>
  <c r="CE34" i="3" s="1"/>
  <c r="CE53" i="3"/>
  <c r="CE75" i="3" s="1"/>
  <c r="CE27" i="3" s="1"/>
  <c r="CE108" i="3" s="1"/>
  <c r="BZ42" i="2"/>
  <c r="BY42" i="1" s="1"/>
  <c r="C93" i="7" s="1"/>
  <c r="BY43" i="2"/>
  <c r="F93" i="7"/>
  <c r="BY12" i="1"/>
  <c r="G93" i="7" s="1"/>
  <c r="CK54" i="2"/>
  <c r="CJ39" i="1"/>
  <c r="I92" i="7"/>
  <c r="BX40" i="1"/>
  <c r="CD38" i="1"/>
  <c r="CE53" i="2"/>
  <c r="BZ50" i="2"/>
  <c r="BY35" i="1"/>
  <c r="BY71" i="2"/>
  <c r="BX49" i="1"/>
  <c r="BY55" i="2"/>
  <c r="BY66" i="2" s="1"/>
  <c r="CA37" i="1"/>
  <c r="CB52" i="2"/>
  <c r="BX94" i="1"/>
  <c r="BX105" i="1"/>
  <c r="BX116" i="1"/>
  <c r="BY14" i="1"/>
  <c r="H93" i="7" s="1"/>
  <c r="E93" i="7"/>
  <c r="CD23" i="3"/>
  <c r="CD77" i="3"/>
  <c r="CD88" i="3" s="1"/>
  <c r="CC110" i="3"/>
  <c r="BY106" i="1"/>
  <c r="BY95" i="1"/>
  <c r="BY117" i="1"/>
  <c r="BZ118" i="1"/>
  <c r="BZ96" i="1"/>
  <c r="BZ107" i="1"/>
  <c r="CC108" i="1"/>
  <c r="CC97" i="1"/>
  <c r="CC119" i="1"/>
  <c r="CI98" i="1"/>
  <c r="CI109" i="1"/>
  <c r="CI120" i="1"/>
  <c r="BW99" i="1"/>
  <c r="R91" i="7" s="1"/>
  <c r="BW110" i="1"/>
  <c r="T91" i="7" s="1"/>
  <c r="BW121" i="1"/>
  <c r="U91" i="7" s="1"/>
  <c r="S91" i="7"/>
  <c r="BZ49" i="2" l="1"/>
  <c r="BZ71" i="2" s="1"/>
  <c r="CL39" i="2"/>
  <c r="CL54" i="2" s="1"/>
  <c r="CE49" i="3"/>
  <c r="CE55" i="3" s="1"/>
  <c r="CQ39" i="3"/>
  <c r="CQ54" i="3" s="1"/>
  <c r="CQ76" i="3" s="1"/>
  <c r="CQ28" i="3" s="1"/>
  <c r="CQ109" i="3" s="1"/>
  <c r="BZ62" i="1"/>
  <c r="BZ41" i="11"/>
  <c r="BY40" i="11"/>
  <c r="BY18" i="11" s="1"/>
  <c r="BY42" i="11"/>
  <c r="BY20" i="11" s="1"/>
  <c r="BY41" i="11"/>
  <c r="BY19" i="11" s="1"/>
  <c r="BY43" i="11"/>
  <c r="BY21" i="11" s="1"/>
  <c r="BY17" i="11"/>
  <c r="BZ54" i="11"/>
  <c r="BZ57" i="11"/>
  <c r="BZ53" i="11"/>
  <c r="BZ55" i="11"/>
  <c r="BZ56" i="11"/>
  <c r="BZ42" i="11"/>
  <c r="BZ40" i="11"/>
  <c r="BZ73" i="1"/>
  <c r="BZ84" i="1" s="1"/>
  <c r="CF38" i="3"/>
  <c r="CF53" i="3" s="1"/>
  <c r="CF75" i="3" s="1"/>
  <c r="CF27" i="3" s="1"/>
  <c r="CF108" i="3" s="1"/>
  <c r="CB36" i="2"/>
  <c r="CB51" i="2" s="1"/>
  <c r="BY34" i="1"/>
  <c r="BY40" i="1" s="1"/>
  <c r="BY43" i="1" s="1"/>
  <c r="CF38" i="2"/>
  <c r="CA35" i="2"/>
  <c r="CA50" i="2" s="1"/>
  <c r="CC37" i="2"/>
  <c r="CB37" i="1" s="1"/>
  <c r="BZ40" i="2"/>
  <c r="BZ43" i="2" s="1"/>
  <c r="BZ11" i="1"/>
  <c r="CA11" i="2"/>
  <c r="CB7" i="2" s="1"/>
  <c r="CE40" i="3"/>
  <c r="CE43" i="3" s="1"/>
  <c r="CH37" i="3"/>
  <c r="CH52" i="3" s="1"/>
  <c r="CH74" i="3" s="1"/>
  <c r="CH26" i="3" s="1"/>
  <c r="CH107" i="3" s="1"/>
  <c r="CG36" i="3"/>
  <c r="CG51" i="3" s="1"/>
  <c r="CG73" i="3" s="1"/>
  <c r="CG25" i="3" s="1"/>
  <c r="CG106" i="3" s="1"/>
  <c r="CF35" i="3"/>
  <c r="CF50" i="3" s="1"/>
  <c r="CF72" i="3" s="1"/>
  <c r="CF24" i="3" s="1"/>
  <c r="CF105" i="3" s="1"/>
  <c r="CF7" i="3"/>
  <c r="CF10" i="3" s="1"/>
  <c r="BX55" i="1"/>
  <c r="BX60" i="1"/>
  <c r="CD53" i="1"/>
  <c r="CD64" i="1" s="1"/>
  <c r="CE75" i="2"/>
  <c r="CB74" i="2"/>
  <c r="CA52" i="1"/>
  <c r="CA63" i="1" s="1"/>
  <c r="BX71" i="1"/>
  <c r="BX82" i="1" s="1"/>
  <c r="BY23" i="2"/>
  <c r="BY77" i="2"/>
  <c r="CK76" i="2"/>
  <c r="CJ54" i="1"/>
  <c r="CJ65" i="1" s="1"/>
  <c r="BX43" i="1"/>
  <c r="M92" i="7"/>
  <c r="BY50" i="1"/>
  <c r="BY61" i="1" s="1"/>
  <c r="BZ72" i="2"/>
  <c r="CA106" i="2"/>
  <c r="CA117" i="2"/>
  <c r="BZ25" i="1"/>
  <c r="CD104" i="3"/>
  <c r="CD29" i="3"/>
  <c r="CD99" i="3" s="1"/>
  <c r="BY26" i="11" l="1"/>
  <c r="BZ55" i="2"/>
  <c r="BZ66" i="2" s="1"/>
  <c r="BY49" i="1"/>
  <c r="CE71" i="3"/>
  <c r="CE23" i="3" s="1"/>
  <c r="BZ19" i="11"/>
  <c r="L94" i="7"/>
  <c r="BZ22" i="11"/>
  <c r="BZ20" i="11"/>
  <c r="BZ17" i="11"/>
  <c r="BZ18" i="11"/>
  <c r="BZ21" i="11"/>
  <c r="CE38" i="1"/>
  <c r="I93" i="7"/>
  <c r="CA42" i="2"/>
  <c r="BZ42" i="1" s="1"/>
  <c r="C94" i="7" s="1"/>
  <c r="CA36" i="1"/>
  <c r="CF53" i="2"/>
  <c r="CF75" i="2" s="1"/>
  <c r="CK39" i="1"/>
  <c r="CC52" i="2"/>
  <c r="CB52" i="1" s="1"/>
  <c r="CB63" i="1" s="1"/>
  <c r="BZ35" i="1"/>
  <c r="CA13" i="2"/>
  <c r="BZ13" i="1" s="1"/>
  <c r="CE66" i="3"/>
  <c r="CF42" i="3"/>
  <c r="CF9" i="3"/>
  <c r="CF11" i="3" s="1"/>
  <c r="CF13" i="3" s="1"/>
  <c r="CF15" i="3" s="1"/>
  <c r="CF34" i="3" s="1"/>
  <c r="BY72" i="1"/>
  <c r="BY83" i="1" s="1"/>
  <c r="BZ24" i="2"/>
  <c r="BY29" i="2"/>
  <c r="BX23" i="1"/>
  <c r="BY115" i="2"/>
  <c r="BY104" i="2"/>
  <c r="CE27" i="2"/>
  <c r="CD75" i="1"/>
  <c r="CD86" i="1" s="1"/>
  <c r="CK28" i="2"/>
  <c r="CJ76" i="1"/>
  <c r="CJ87" i="1" s="1"/>
  <c r="J92" i="7"/>
  <c r="BX44" i="1"/>
  <c r="K92" i="7" s="1"/>
  <c r="BX77" i="1"/>
  <c r="BY88" i="2"/>
  <c r="CA74" i="1"/>
  <c r="CA85" i="1" s="1"/>
  <c r="CB26" i="2"/>
  <c r="N92" i="7"/>
  <c r="BX66" i="1"/>
  <c r="O92" i="7" s="1"/>
  <c r="J93" i="7"/>
  <c r="BY44" i="1"/>
  <c r="K93" i="7" s="1"/>
  <c r="BZ50" i="1"/>
  <c r="CA72" i="2"/>
  <c r="BZ23" i="2"/>
  <c r="BY71" i="1"/>
  <c r="BY82" i="1" s="1"/>
  <c r="BZ77" i="2"/>
  <c r="CA51" i="1"/>
  <c r="CB73" i="2"/>
  <c r="CB9" i="2"/>
  <c r="CA9" i="1" s="1"/>
  <c r="CA44" i="11" s="1"/>
  <c r="CA7" i="1"/>
  <c r="CB10" i="2"/>
  <c r="CA10" i="1" s="1"/>
  <c r="CA58" i="11" s="1"/>
  <c r="M93" i="7"/>
  <c r="BZ117" i="1"/>
  <c r="BZ106" i="1"/>
  <c r="BZ95" i="1"/>
  <c r="CD110" i="3"/>
  <c r="BY60" i="1"/>
  <c r="BY55" i="1"/>
  <c r="CK54" i="1"/>
  <c r="CL76" i="2"/>
  <c r="BZ26" i="11" l="1"/>
  <c r="CE77" i="3"/>
  <c r="CE88" i="3" s="1"/>
  <c r="CR39" i="3"/>
  <c r="CR54" i="3" s="1"/>
  <c r="CR76" i="3" s="1"/>
  <c r="CR28" i="3" s="1"/>
  <c r="CR109" i="3" s="1"/>
  <c r="CK65" i="1"/>
  <c r="CA56" i="11"/>
  <c r="CA53" i="11"/>
  <c r="CA54" i="11"/>
  <c r="CA55" i="11"/>
  <c r="CA57" i="11"/>
  <c r="CA15" i="2"/>
  <c r="CA34" i="2" s="1"/>
  <c r="CC74" i="2"/>
  <c r="CC26" i="2" s="1"/>
  <c r="CE53" i="1"/>
  <c r="CE64" i="1" s="1"/>
  <c r="CA62" i="1"/>
  <c r="BZ61" i="1"/>
  <c r="CG7" i="3"/>
  <c r="CG10" i="3" s="1"/>
  <c r="BX115" i="1"/>
  <c r="BX93" i="1"/>
  <c r="BX29" i="1"/>
  <c r="BX104" i="1"/>
  <c r="BX88" i="1"/>
  <c r="P92" i="7" s="1"/>
  <c r="Q92" i="7"/>
  <c r="CK120" i="2"/>
  <c r="CJ28" i="1"/>
  <c r="CK109" i="2"/>
  <c r="CE119" i="2"/>
  <c r="CD27" i="1"/>
  <c r="CE108" i="2"/>
  <c r="BY121" i="2"/>
  <c r="BY99" i="2"/>
  <c r="BY110" i="2"/>
  <c r="CB107" i="2"/>
  <c r="CA26" i="1"/>
  <c r="CB118" i="2"/>
  <c r="F94" i="7"/>
  <c r="BZ12" i="1"/>
  <c r="G94" i="7" s="1"/>
  <c r="BZ105" i="2"/>
  <c r="BY24" i="1"/>
  <c r="BZ116" i="2"/>
  <c r="CF27" i="2"/>
  <c r="CE75" i="1"/>
  <c r="BZ72" i="1"/>
  <c r="BZ83" i="1" s="1"/>
  <c r="CA24" i="2"/>
  <c r="CB11" i="2"/>
  <c r="CH36" i="3"/>
  <c r="CH51" i="3" s="1"/>
  <c r="CH73" i="3" s="1"/>
  <c r="CH25" i="3" s="1"/>
  <c r="CH106" i="3" s="1"/>
  <c r="CF40" i="3"/>
  <c r="CF43" i="3" s="1"/>
  <c r="CG35" i="3"/>
  <c r="CG50" i="3" s="1"/>
  <c r="CG72" i="3" s="1"/>
  <c r="CG24" i="3" s="1"/>
  <c r="CG105" i="3" s="1"/>
  <c r="CF49" i="3"/>
  <c r="CI37" i="3"/>
  <c r="CI52" i="3" s="1"/>
  <c r="CI74" i="3" s="1"/>
  <c r="CI26" i="3" s="1"/>
  <c r="CI107" i="3" s="1"/>
  <c r="BY77" i="1"/>
  <c r="BZ88" i="2"/>
  <c r="CL28" i="2"/>
  <c r="CK76" i="1"/>
  <c r="CK87" i="1" s="1"/>
  <c r="N93" i="7"/>
  <c r="BY66" i="1"/>
  <c r="O93" i="7" s="1"/>
  <c r="CE104" i="3"/>
  <c r="CE29" i="3"/>
  <c r="CE99" i="3" s="1"/>
  <c r="CA11" i="1"/>
  <c r="CA22" i="11" s="1"/>
  <c r="CA73" i="1"/>
  <c r="CA84" i="1" s="1"/>
  <c r="CB25" i="2"/>
  <c r="BZ104" i="2"/>
  <c r="BZ29" i="2"/>
  <c r="BY23" i="1"/>
  <c r="BZ115" i="2"/>
  <c r="CA40" i="2" l="1"/>
  <c r="CA43" i="2" s="1"/>
  <c r="CM39" i="2"/>
  <c r="CM54" i="2" s="1"/>
  <c r="CA49" i="2"/>
  <c r="CA71" i="2" s="1"/>
  <c r="CB74" i="1"/>
  <c r="CB85" i="1" s="1"/>
  <c r="CG38" i="2"/>
  <c r="CG53" i="2" s="1"/>
  <c r="CD37" i="2"/>
  <c r="CD52" i="2" s="1"/>
  <c r="CG38" i="3"/>
  <c r="CG53" i="3" s="1"/>
  <c r="CG75" i="3" s="1"/>
  <c r="CG27" i="3" s="1"/>
  <c r="CG108" i="3" s="1"/>
  <c r="CC36" i="2"/>
  <c r="CB36" i="1" s="1"/>
  <c r="BZ34" i="1"/>
  <c r="BZ40" i="1" s="1"/>
  <c r="BZ43" i="1" s="1"/>
  <c r="CB35" i="2"/>
  <c r="CA35" i="1" s="1"/>
  <c r="BZ15" i="1"/>
  <c r="CE86" i="1"/>
  <c r="CJ109" i="1"/>
  <c r="CJ98" i="1"/>
  <c r="CJ120" i="1"/>
  <c r="CD108" i="1"/>
  <c r="CD97" i="1"/>
  <c r="CD119" i="1"/>
  <c r="BX110" i="1"/>
  <c r="T92" i="7" s="1"/>
  <c r="S92" i="7"/>
  <c r="BX99" i="1"/>
  <c r="R92" i="7" s="1"/>
  <c r="BX121" i="1"/>
  <c r="U92" i="7" s="1"/>
  <c r="BY105" i="1"/>
  <c r="BY116" i="1"/>
  <c r="BY94" i="1"/>
  <c r="CA96" i="1"/>
  <c r="CA107" i="1"/>
  <c r="CA118" i="1"/>
  <c r="BZ110" i="2"/>
  <c r="BZ121" i="2"/>
  <c r="BZ99" i="2"/>
  <c r="L95" i="7"/>
  <c r="CL120" i="2"/>
  <c r="CK28" i="1"/>
  <c r="CL109" i="2"/>
  <c r="CF55" i="3"/>
  <c r="CF66" i="3" s="1"/>
  <c r="CF71" i="3"/>
  <c r="CC7" i="2"/>
  <c r="CB13" i="2"/>
  <c r="CE27" i="1"/>
  <c r="CF108" i="2"/>
  <c r="CF119" i="2"/>
  <c r="BY93" i="1"/>
  <c r="BY29" i="1"/>
  <c r="BY104" i="1"/>
  <c r="BY115" i="1"/>
  <c r="CC118" i="2"/>
  <c r="CB26" i="1"/>
  <c r="CC107" i="2"/>
  <c r="CE110" i="3"/>
  <c r="CA116" i="2"/>
  <c r="CA105" i="2"/>
  <c r="BZ24" i="1"/>
  <c r="CB106" i="2"/>
  <c r="CA25" i="1"/>
  <c r="CB117" i="2"/>
  <c r="CB42" i="2"/>
  <c r="CA42" i="1" s="1"/>
  <c r="C95" i="7" s="1"/>
  <c r="BY88" i="1"/>
  <c r="P93" i="7" s="1"/>
  <c r="Q93" i="7"/>
  <c r="CG42" i="3"/>
  <c r="CC37" i="1" l="1"/>
  <c r="CA55" i="2"/>
  <c r="CA66" i="2" s="1"/>
  <c r="CC51" i="2"/>
  <c r="CC73" i="2" s="1"/>
  <c r="BZ49" i="1"/>
  <c r="BZ55" i="1" s="1"/>
  <c r="CA38" i="11"/>
  <c r="CL39" i="1"/>
  <c r="CF38" i="1"/>
  <c r="CG9" i="3"/>
  <c r="CG11" i="3" s="1"/>
  <c r="CH7" i="3" s="1"/>
  <c r="I94" i="7"/>
  <c r="CB50" i="2"/>
  <c r="CB72" i="2" s="1"/>
  <c r="E94" i="7"/>
  <c r="BZ14" i="1"/>
  <c r="H94" i="7" s="1"/>
  <c r="CB15" i="2"/>
  <c r="CB34" i="2" s="1"/>
  <c r="CA13" i="1"/>
  <c r="CG75" i="2"/>
  <c r="CF53" i="1"/>
  <c r="CA77" i="2"/>
  <c r="BZ71" i="1"/>
  <c r="CA23" i="2"/>
  <c r="CA106" i="1"/>
  <c r="CA95" i="1"/>
  <c r="CA117" i="1"/>
  <c r="CB118" i="1"/>
  <c r="CB96" i="1"/>
  <c r="CB107" i="1"/>
  <c r="CC9" i="2"/>
  <c r="CB9" i="1" s="1"/>
  <c r="CB44" i="11" s="1"/>
  <c r="CC10" i="2"/>
  <c r="CB10" i="1" s="1"/>
  <c r="CB58" i="11" s="1"/>
  <c r="CB7" i="1"/>
  <c r="CK109" i="1"/>
  <c r="CK98" i="1"/>
  <c r="CK120" i="1"/>
  <c r="BZ44" i="1"/>
  <c r="K94" i="7" s="1"/>
  <c r="J94" i="7"/>
  <c r="CF77" i="3"/>
  <c r="CF88" i="3" s="1"/>
  <c r="CF23" i="3"/>
  <c r="CD74" i="2"/>
  <c r="CC52" i="1"/>
  <c r="CC63" i="1" s="1"/>
  <c r="BZ105" i="1"/>
  <c r="BZ116" i="1"/>
  <c r="BZ94" i="1"/>
  <c r="CL54" i="1"/>
  <c r="CM76" i="2"/>
  <c r="BY110" i="1"/>
  <c r="T93" i="7" s="1"/>
  <c r="S93" i="7"/>
  <c r="BY121" i="1"/>
  <c r="U93" i="7" s="1"/>
  <c r="BY99" i="1"/>
  <c r="R93" i="7" s="1"/>
  <c r="CE97" i="1"/>
  <c r="CE108" i="1"/>
  <c r="CE119" i="1"/>
  <c r="M94" i="7"/>
  <c r="CB51" i="1" l="1"/>
  <c r="CB62" i="1" s="1"/>
  <c r="CN39" i="2"/>
  <c r="BZ82" i="1"/>
  <c r="BZ60" i="1"/>
  <c r="CA50" i="1"/>
  <c r="CA61" i="1" s="1"/>
  <c r="CA42" i="11"/>
  <c r="CA20" i="11" s="1"/>
  <c r="CA41" i="11"/>
  <c r="CA19" i="11" s="1"/>
  <c r="CA43" i="11"/>
  <c r="CA21" i="11" s="1"/>
  <c r="CA26" i="11" s="1"/>
  <c r="CA40" i="11"/>
  <c r="CA18" i="11" s="1"/>
  <c r="CA17" i="11"/>
  <c r="CB57" i="11"/>
  <c r="CB54" i="11"/>
  <c r="CB56" i="11"/>
  <c r="CB55" i="11"/>
  <c r="CB53" i="11"/>
  <c r="CF64" i="1"/>
  <c r="CL65" i="1"/>
  <c r="CG13" i="3"/>
  <c r="CG15" i="3" s="1"/>
  <c r="CG34" i="3" s="1"/>
  <c r="CA15" i="1"/>
  <c r="F95" i="7"/>
  <c r="CA12" i="1"/>
  <c r="G95" i="7" s="1"/>
  <c r="CF104" i="3"/>
  <c r="CF29" i="3"/>
  <c r="CF99" i="3" s="1"/>
  <c r="BZ66" i="1"/>
  <c r="O94" i="7" s="1"/>
  <c r="N94" i="7"/>
  <c r="CL76" i="1"/>
  <c r="CL87" i="1" s="1"/>
  <c r="CM28" i="2"/>
  <c r="CH10" i="3"/>
  <c r="CB24" i="2"/>
  <c r="CA72" i="1"/>
  <c r="CB40" i="2"/>
  <c r="CB43" i="2" s="1"/>
  <c r="CB49" i="2"/>
  <c r="CA34" i="1"/>
  <c r="CC35" i="2"/>
  <c r="CD36" i="2"/>
  <c r="CE37" i="2"/>
  <c r="CH38" i="3"/>
  <c r="CH38" i="2"/>
  <c r="CC11" i="2"/>
  <c r="BZ77" i="1"/>
  <c r="CA88" i="2"/>
  <c r="CD26" i="2"/>
  <c r="CC74" i="1"/>
  <c r="CC85" i="1" s="1"/>
  <c r="CC25" i="2"/>
  <c r="CB73" i="1"/>
  <c r="CB84" i="1" s="1"/>
  <c r="CB11" i="1"/>
  <c r="CB22" i="11" s="1"/>
  <c r="CA29" i="2"/>
  <c r="BZ23" i="1"/>
  <c r="CA115" i="2"/>
  <c r="CA104" i="2"/>
  <c r="CG27" i="2"/>
  <c r="CF75" i="1"/>
  <c r="CF86" i="1" s="1"/>
  <c r="CH35" i="3" l="1"/>
  <c r="CH50" i="3" s="1"/>
  <c r="CH72" i="3" s="1"/>
  <c r="CH24" i="3" s="1"/>
  <c r="CH105" i="3" s="1"/>
  <c r="CS39" i="3"/>
  <c r="CS54" i="3" s="1"/>
  <c r="CS76" i="3" s="1"/>
  <c r="CS28" i="3" s="1"/>
  <c r="CS109" i="3" s="1"/>
  <c r="CA83" i="1"/>
  <c r="E95" i="7"/>
  <c r="CB38" i="11"/>
  <c r="CA14" i="1"/>
  <c r="H95" i="7" s="1"/>
  <c r="CG49" i="3"/>
  <c r="CG71" i="3" s="1"/>
  <c r="CI36" i="3"/>
  <c r="CI51" i="3" s="1"/>
  <c r="CI73" i="3" s="1"/>
  <c r="CI25" i="3" s="1"/>
  <c r="CI106" i="3" s="1"/>
  <c r="CG40" i="3"/>
  <c r="CG43" i="3" s="1"/>
  <c r="CJ37" i="3"/>
  <c r="CJ52" i="3" s="1"/>
  <c r="CJ74" i="3" s="1"/>
  <c r="CJ26" i="3" s="1"/>
  <c r="CJ107" i="3" s="1"/>
  <c r="CG119" i="2"/>
  <c r="CG108" i="2"/>
  <c r="CF27" i="1"/>
  <c r="CA121" i="2"/>
  <c r="CA110" i="2"/>
  <c r="CA99" i="2"/>
  <c r="CC117" i="2"/>
  <c r="CC106" i="2"/>
  <c r="CB25" i="1"/>
  <c r="Q94" i="7"/>
  <c r="BZ88" i="1"/>
  <c r="P94" i="7" s="1"/>
  <c r="CC50" i="2"/>
  <c r="CB35" i="1"/>
  <c r="L96" i="7"/>
  <c r="CC13" i="2"/>
  <c r="CD7" i="2"/>
  <c r="CM39" i="1"/>
  <c r="CN54" i="2"/>
  <c r="CH9" i="3"/>
  <c r="CH11" i="3" s="1"/>
  <c r="CH53" i="3"/>
  <c r="CH75" i="3" s="1"/>
  <c r="CH27" i="3" s="1"/>
  <c r="CH108" i="3" s="1"/>
  <c r="CA40" i="1"/>
  <c r="CA43" i="1" s="1"/>
  <c r="I95" i="7"/>
  <c r="CD107" i="2"/>
  <c r="CC26" i="1"/>
  <c r="CD118" i="2"/>
  <c r="CH53" i="2"/>
  <c r="CG38" i="1"/>
  <c r="CE52" i="2"/>
  <c r="CD37" i="1"/>
  <c r="CB71" i="2"/>
  <c r="CB55" i="2"/>
  <c r="CB66" i="2" s="1"/>
  <c r="CA49" i="1"/>
  <c r="CM109" i="2"/>
  <c r="CL28" i="1"/>
  <c r="CM120" i="2"/>
  <c r="CF110" i="3"/>
  <c r="BZ93" i="1"/>
  <c r="BZ29" i="1"/>
  <c r="BZ104" i="1"/>
  <c r="BZ115" i="1"/>
  <c r="CC36" i="1"/>
  <c r="CD51" i="2"/>
  <c r="CC42" i="2"/>
  <c r="CB42" i="1" s="1"/>
  <c r="C96" i="7" s="1"/>
  <c r="CB105" i="2"/>
  <c r="CA24" i="1"/>
  <c r="CB116" i="2"/>
  <c r="CB41" i="11" l="1"/>
  <c r="CB19" i="11" s="1"/>
  <c r="CB42" i="11"/>
  <c r="CB20" i="11" s="1"/>
  <c r="CB40" i="11"/>
  <c r="CB18" i="11" s="1"/>
  <c r="CB43" i="11"/>
  <c r="CB21" i="11" s="1"/>
  <c r="CB26" i="11" s="1"/>
  <c r="CB17" i="11"/>
  <c r="CG55" i="3"/>
  <c r="CG66" i="3" s="1"/>
  <c r="CH42" i="3"/>
  <c r="CC15" i="2"/>
  <c r="CB15" i="1" s="1"/>
  <c r="CB13" i="1"/>
  <c r="CA60" i="1"/>
  <c r="CA55" i="1"/>
  <c r="CE74" i="2"/>
  <c r="CD52" i="1"/>
  <c r="CD63" i="1" s="1"/>
  <c r="CC118" i="1"/>
  <c r="CC96" i="1"/>
  <c r="CC107" i="1"/>
  <c r="CA44" i="1"/>
  <c r="K95" i="7" s="1"/>
  <c r="J95" i="7"/>
  <c r="CI7" i="3"/>
  <c r="CH13" i="3"/>
  <c r="CH15" i="3" s="1"/>
  <c r="CH34" i="3" s="1"/>
  <c r="CT39" i="3" s="1"/>
  <c r="CB50" i="1"/>
  <c r="CB61" i="1" s="1"/>
  <c r="CC72" i="2"/>
  <c r="BZ121" i="1"/>
  <c r="U94" i="7" s="1"/>
  <c r="S94" i="7"/>
  <c r="BZ110" i="1"/>
  <c r="T94" i="7" s="1"/>
  <c r="BZ99" i="1"/>
  <c r="R94" i="7" s="1"/>
  <c r="CM54" i="1"/>
  <c r="CM65" i="1" s="1"/>
  <c r="CN76" i="2"/>
  <c r="CF108" i="1"/>
  <c r="CF119" i="1"/>
  <c r="CF97" i="1"/>
  <c r="CL120" i="1"/>
  <c r="CL109" i="1"/>
  <c r="CL98" i="1"/>
  <c r="CB23" i="2"/>
  <c r="CB77" i="2"/>
  <c r="CA71" i="1"/>
  <c r="CA82" i="1" s="1"/>
  <c r="CH75" i="2"/>
  <c r="CG53" i="1"/>
  <c r="CG64" i="1" s="1"/>
  <c r="CG23" i="3"/>
  <c r="CG77" i="3"/>
  <c r="M95" i="7"/>
  <c r="CA116" i="1"/>
  <c r="CA105" i="1"/>
  <c r="CA94" i="1"/>
  <c r="CD73" i="2"/>
  <c r="CC51" i="1"/>
  <c r="CC62" i="1" s="1"/>
  <c r="CD9" i="2"/>
  <c r="CC9" i="1" s="1"/>
  <c r="CC44" i="11" s="1"/>
  <c r="CD10" i="2"/>
  <c r="CC10" i="1" s="1"/>
  <c r="CC58" i="11" s="1"/>
  <c r="CC7" i="1"/>
  <c r="CB106" i="1"/>
  <c r="CB117" i="1"/>
  <c r="CB95" i="1"/>
  <c r="CC38" i="11" l="1"/>
  <c r="CC43" i="11" s="1"/>
  <c r="CC57" i="11"/>
  <c r="CC56" i="11"/>
  <c r="CC55" i="11"/>
  <c r="CC53" i="11"/>
  <c r="CC54" i="11"/>
  <c r="CG88" i="3"/>
  <c r="CC34" i="2"/>
  <c r="F96" i="7"/>
  <c r="CB12" i="1"/>
  <c r="G96" i="7" s="1"/>
  <c r="CC11" i="1"/>
  <c r="CC22" i="11" s="1"/>
  <c r="CH49" i="3"/>
  <c r="CH40" i="3"/>
  <c r="CH43" i="3" s="1"/>
  <c r="CI35" i="3"/>
  <c r="CI50" i="3" s="1"/>
  <c r="CI72" i="3" s="1"/>
  <c r="CI24" i="3" s="1"/>
  <c r="CI105" i="3" s="1"/>
  <c r="CJ36" i="3"/>
  <c r="CJ51" i="3" s="1"/>
  <c r="CJ73" i="3" s="1"/>
  <c r="CJ25" i="3" s="1"/>
  <c r="CJ106" i="3" s="1"/>
  <c r="CK37" i="3"/>
  <c r="CK52" i="3" s="1"/>
  <c r="CK74" i="3" s="1"/>
  <c r="CK26" i="3" s="1"/>
  <c r="CK107" i="3" s="1"/>
  <c r="CT54" i="3"/>
  <c r="CT76" i="3" s="1"/>
  <c r="CT28" i="3" s="1"/>
  <c r="CT109" i="3" s="1"/>
  <c r="CD74" i="1"/>
  <c r="CD85" i="1" s="1"/>
  <c r="CE26" i="2"/>
  <c r="CD11" i="2"/>
  <c r="CG104" i="3"/>
  <c r="CG29" i="3"/>
  <c r="CG99" i="3" s="1"/>
  <c r="CA77" i="1"/>
  <c r="CB88" i="2"/>
  <c r="CI10" i="3"/>
  <c r="CA66" i="1"/>
  <c r="O95" i="7" s="1"/>
  <c r="N95" i="7"/>
  <c r="CG75" i="1"/>
  <c r="CG86" i="1" s="1"/>
  <c r="CH27" i="2"/>
  <c r="CB14" i="1"/>
  <c r="H96" i="7" s="1"/>
  <c r="E96" i="7"/>
  <c r="CC24" i="2"/>
  <c r="CB72" i="1"/>
  <c r="CB83" i="1" s="1"/>
  <c r="CC73" i="1"/>
  <c r="CC84" i="1" s="1"/>
  <c r="CD25" i="2"/>
  <c r="CA23" i="1"/>
  <c r="CB115" i="2"/>
  <c r="CB29" i="2"/>
  <c r="CB104" i="2"/>
  <c r="CN28" i="2"/>
  <c r="CM76" i="1"/>
  <c r="CM87" i="1" s="1"/>
  <c r="CI38" i="2" l="1"/>
  <c r="CI53" i="2" s="1"/>
  <c r="CO39" i="2"/>
  <c r="CN39" i="1" s="1"/>
  <c r="CC21" i="11"/>
  <c r="CC17" i="11"/>
  <c r="CC42" i="11"/>
  <c r="CC20" i="11" s="1"/>
  <c r="CC40" i="11"/>
  <c r="CC18" i="11" s="1"/>
  <c r="CC41" i="11"/>
  <c r="CC19" i="11" s="1"/>
  <c r="CC40" i="2"/>
  <c r="CC43" i="2" s="1"/>
  <c r="CI38" i="3"/>
  <c r="CI9" i="3" s="1"/>
  <c r="CI11" i="3" s="1"/>
  <c r="CE36" i="2"/>
  <c r="CE51" i="2" s="1"/>
  <c r="CD35" i="2"/>
  <c r="CD50" i="2" s="1"/>
  <c r="CC49" i="2"/>
  <c r="CC55" i="2" s="1"/>
  <c r="CF37" i="2"/>
  <c r="CE37" i="1" s="1"/>
  <c r="CB34" i="1"/>
  <c r="CB40" i="1" s="1"/>
  <c r="L97" i="7"/>
  <c r="CB99" i="2"/>
  <c r="CB121" i="2"/>
  <c r="CB110" i="2"/>
  <c r="CG27" i="1"/>
  <c r="CH119" i="2"/>
  <c r="CH108" i="2"/>
  <c r="CE7" i="2"/>
  <c r="CD13" i="2"/>
  <c r="CM28" i="1"/>
  <c r="CN109" i="2"/>
  <c r="CN120" i="2"/>
  <c r="CA115" i="1"/>
  <c r="CA104" i="1"/>
  <c r="CA93" i="1"/>
  <c r="CA29" i="1"/>
  <c r="CC116" i="2"/>
  <c r="CB24" i="1"/>
  <c r="CC105" i="2"/>
  <c r="Q95" i="7"/>
  <c r="CA88" i="1"/>
  <c r="P95" i="7" s="1"/>
  <c r="CE107" i="2"/>
  <c r="CD26" i="1"/>
  <c r="CE118" i="2"/>
  <c r="CI42" i="3"/>
  <c r="CD117" i="2"/>
  <c r="CD106" i="2"/>
  <c r="CC25" i="1"/>
  <c r="CG110" i="3"/>
  <c r="CH55" i="3"/>
  <c r="CH66" i="3" s="1"/>
  <c r="CH71" i="3"/>
  <c r="CC26" i="11" l="1"/>
  <c r="CD42" i="2"/>
  <c r="CC42" i="1" s="1"/>
  <c r="C97" i="7" s="1"/>
  <c r="CC66" i="2"/>
  <c r="CH38" i="1"/>
  <c r="CB49" i="1"/>
  <c r="CB55" i="1" s="1"/>
  <c r="CI53" i="3"/>
  <c r="CI75" i="3" s="1"/>
  <c r="CI27" i="3" s="1"/>
  <c r="CI108" i="3" s="1"/>
  <c r="CC35" i="1"/>
  <c r="CD36" i="1"/>
  <c r="CO54" i="2"/>
  <c r="CN54" i="1" s="1"/>
  <c r="CN65" i="1" s="1"/>
  <c r="CF52" i="2"/>
  <c r="CF74" i="2" s="1"/>
  <c r="CC71" i="2"/>
  <c r="CB71" i="1" s="1"/>
  <c r="I96" i="7"/>
  <c r="CD15" i="2"/>
  <c r="CD34" i="2" s="1"/>
  <c r="CC13" i="1"/>
  <c r="M96" i="7"/>
  <c r="CA110" i="1"/>
  <c r="T95" i="7" s="1"/>
  <c r="S95" i="7"/>
  <c r="CA99" i="1"/>
  <c r="R95" i="7" s="1"/>
  <c r="CA121" i="1"/>
  <c r="U95" i="7" s="1"/>
  <c r="CD72" i="2"/>
  <c r="CC50" i="1"/>
  <c r="CD118" i="1"/>
  <c r="CD96" i="1"/>
  <c r="CD107" i="1"/>
  <c r="CI75" i="2"/>
  <c r="CB43" i="1"/>
  <c r="CB94" i="1"/>
  <c r="CB105" i="1"/>
  <c r="CB116" i="1"/>
  <c r="CM98" i="1"/>
  <c r="CM109" i="1"/>
  <c r="CM120" i="1"/>
  <c r="CG108" i="1"/>
  <c r="CG97" i="1"/>
  <c r="CG119" i="1"/>
  <c r="I32" i="9"/>
  <c r="CD51" i="1"/>
  <c r="CE73" i="2"/>
  <c r="CH23" i="3"/>
  <c r="CH77" i="3"/>
  <c r="CH88" i="3" s="1"/>
  <c r="CC117" i="1"/>
  <c r="CC95" i="1"/>
  <c r="CC106" i="1"/>
  <c r="CJ7" i="3"/>
  <c r="CI13" i="3"/>
  <c r="CI15" i="3" s="1"/>
  <c r="CI34" i="3" s="1"/>
  <c r="CE9" i="2"/>
  <c r="CD9" i="1" s="1"/>
  <c r="CD44" i="11" s="1"/>
  <c r="CD7" i="1"/>
  <c r="CE10" i="2"/>
  <c r="CD10" i="1" s="1"/>
  <c r="CD58" i="11" s="1"/>
  <c r="CP39" i="2" l="1"/>
  <c r="CD55" i="11"/>
  <c r="CD54" i="11"/>
  <c r="CD57" i="11"/>
  <c r="CD56" i="11"/>
  <c r="CD53" i="11"/>
  <c r="CB60" i="1"/>
  <c r="CH53" i="1"/>
  <c r="CH64" i="1" s="1"/>
  <c r="CC61" i="1"/>
  <c r="CB82" i="1"/>
  <c r="CD62" i="1"/>
  <c r="CC23" i="2"/>
  <c r="CC115" i="2" s="1"/>
  <c r="CE52" i="1"/>
  <c r="CE63" i="1" s="1"/>
  <c r="CO76" i="2"/>
  <c r="CO28" i="2" s="1"/>
  <c r="CC77" i="2"/>
  <c r="CC88" i="2" s="1"/>
  <c r="CC15" i="1"/>
  <c r="F97" i="7"/>
  <c r="CC12" i="1"/>
  <c r="G97" i="7" s="1"/>
  <c r="CE11" i="2"/>
  <c r="CF7" i="2" s="1"/>
  <c r="CD11" i="1"/>
  <c r="CJ10" i="3"/>
  <c r="CD73" i="1"/>
  <c r="CD84" i="1" s="1"/>
  <c r="CE25" i="2"/>
  <c r="CF36" i="2"/>
  <c r="CE35" i="2"/>
  <c r="CD40" i="2"/>
  <c r="CD43" i="2" s="1"/>
  <c r="CC34" i="1"/>
  <c r="CD49" i="2"/>
  <c r="CJ38" i="2"/>
  <c r="CG37" i="2"/>
  <c r="CJ38" i="3"/>
  <c r="CF26" i="2"/>
  <c r="CE74" i="1"/>
  <c r="CI27" i="2"/>
  <c r="CH75" i="1"/>
  <c r="N96" i="7"/>
  <c r="CB66" i="1"/>
  <c r="O96" i="7" s="1"/>
  <c r="CC72" i="1"/>
  <c r="CC83" i="1" s="1"/>
  <c r="CD24" i="2"/>
  <c r="CI49" i="3"/>
  <c r="CI40" i="3"/>
  <c r="CI43" i="3" s="1"/>
  <c r="CJ35" i="3"/>
  <c r="CJ50" i="3" s="1"/>
  <c r="CJ72" i="3" s="1"/>
  <c r="CJ24" i="3" s="1"/>
  <c r="CJ105" i="3" s="1"/>
  <c r="CK36" i="3"/>
  <c r="CK51" i="3" s="1"/>
  <c r="CK73" i="3" s="1"/>
  <c r="CK25" i="3" s="1"/>
  <c r="CK106" i="3" s="1"/>
  <c r="CL37" i="3"/>
  <c r="CL52" i="3" s="1"/>
  <c r="CL74" i="3" s="1"/>
  <c r="CL26" i="3" s="1"/>
  <c r="CL107" i="3" s="1"/>
  <c r="CH29" i="3"/>
  <c r="CH99" i="3" s="1"/>
  <c r="CH104" i="3"/>
  <c r="CB44" i="1"/>
  <c r="K96" i="7" s="1"/>
  <c r="J96" i="7"/>
  <c r="L98" i="7" l="1"/>
  <c r="CD22" i="11"/>
  <c r="CC14" i="1"/>
  <c r="H97" i="7" s="1"/>
  <c r="CD38" i="11"/>
  <c r="CH86" i="1"/>
  <c r="CE85" i="1"/>
  <c r="CC29" i="2"/>
  <c r="CC121" i="2" s="1"/>
  <c r="CC104" i="2"/>
  <c r="CB23" i="1"/>
  <c r="CB93" i="1" s="1"/>
  <c r="CN76" i="1"/>
  <c r="CN87" i="1" s="1"/>
  <c r="CB77" i="1"/>
  <c r="Q96" i="7" s="1"/>
  <c r="E97" i="7"/>
  <c r="CE13" i="2"/>
  <c r="CI119" i="2"/>
  <c r="CI108" i="2"/>
  <c r="CH27" i="1"/>
  <c r="CJ9" i="3"/>
  <c r="CJ11" i="3" s="1"/>
  <c r="CJ53" i="3"/>
  <c r="CJ75" i="3" s="1"/>
  <c r="CJ27" i="3" s="1"/>
  <c r="CJ108" i="3" s="1"/>
  <c r="CC49" i="1"/>
  <c r="CD55" i="2"/>
  <c r="CD66" i="2" s="1"/>
  <c r="CD71" i="2"/>
  <c r="CO109" i="2"/>
  <c r="CN28" i="1"/>
  <c r="CO120" i="2"/>
  <c r="CJ42" i="3"/>
  <c r="CP54" i="2"/>
  <c r="CO39" i="1"/>
  <c r="CI55" i="3"/>
  <c r="CI66" i="3" s="1"/>
  <c r="CI71" i="3"/>
  <c r="CF118" i="2"/>
  <c r="CF107" i="2"/>
  <c r="CE26" i="1"/>
  <c r="CG52" i="2"/>
  <c r="CF37" i="1"/>
  <c r="CE42" i="2"/>
  <c r="CD42" i="1" s="1"/>
  <c r="C98" i="7" s="1"/>
  <c r="CF9" i="2"/>
  <c r="CE9" i="1" s="1"/>
  <c r="CE44" i="11" s="1"/>
  <c r="CF10" i="2"/>
  <c r="CE10" i="1" s="1"/>
  <c r="CE58" i="11" s="1"/>
  <c r="CE7" i="1"/>
  <c r="CE36" i="1"/>
  <c r="CF51" i="2"/>
  <c r="I97" i="7"/>
  <c r="CC40" i="1"/>
  <c r="CD25" i="1"/>
  <c r="CE117" i="2"/>
  <c r="CE106" i="2"/>
  <c r="CH110" i="3"/>
  <c r="CD105" i="2"/>
  <c r="CC24" i="1"/>
  <c r="CD116" i="2"/>
  <c r="CJ53" i="2"/>
  <c r="CI38" i="1"/>
  <c r="CE50" i="2"/>
  <c r="CD35" i="1"/>
  <c r="CE54" i="11" l="1"/>
  <c r="CE57" i="11"/>
  <c r="CE53" i="11"/>
  <c r="CE55" i="11"/>
  <c r="CE56" i="11"/>
  <c r="CD43" i="11"/>
  <c r="CD21" i="11" s="1"/>
  <c r="CD17" i="11"/>
  <c r="CD41" i="11"/>
  <c r="CD19" i="11" s="1"/>
  <c r="CD42" i="11"/>
  <c r="CD20" i="11" s="1"/>
  <c r="CD40" i="11"/>
  <c r="CD18" i="11" s="1"/>
  <c r="CC99" i="2"/>
  <c r="CB115" i="1"/>
  <c r="CC110" i="2"/>
  <c r="CB29" i="1"/>
  <c r="S96" i="7" s="1"/>
  <c r="CB104" i="1"/>
  <c r="CB88" i="1"/>
  <c r="P96" i="7" s="1"/>
  <c r="CE15" i="2"/>
  <c r="CE34" i="2" s="1"/>
  <c r="CD13" i="1"/>
  <c r="CE11" i="1"/>
  <c r="CE22" i="11" s="1"/>
  <c r="CF11" i="2"/>
  <c r="CF13" i="2" s="1"/>
  <c r="M97" i="7"/>
  <c r="CD77" i="2"/>
  <c r="CC71" i="1"/>
  <c r="CC82" i="1" s="1"/>
  <c r="CD23" i="2"/>
  <c r="CJ13" i="3"/>
  <c r="CJ15" i="3" s="1"/>
  <c r="CJ34" i="3" s="1"/>
  <c r="CK7" i="3"/>
  <c r="CD50" i="1"/>
  <c r="CD61" i="1" s="1"/>
  <c r="CE72" i="2"/>
  <c r="CC94" i="1"/>
  <c r="CC105" i="1"/>
  <c r="CC116" i="1"/>
  <c r="CF52" i="1"/>
  <c r="CF63" i="1" s="1"/>
  <c r="CG74" i="2"/>
  <c r="CI23" i="3"/>
  <c r="CI77" i="3"/>
  <c r="CI88" i="3" s="1"/>
  <c r="CH108" i="1"/>
  <c r="CH97" i="1"/>
  <c r="CH119" i="1"/>
  <c r="CD106" i="1"/>
  <c r="CD117" i="1"/>
  <c r="CD95" i="1"/>
  <c r="CF73" i="2"/>
  <c r="CE51" i="1"/>
  <c r="CE62" i="1" s="1"/>
  <c r="CE107" i="1"/>
  <c r="CE118" i="1"/>
  <c r="CE96" i="1"/>
  <c r="CO54" i="1"/>
  <c r="CO65" i="1" s="1"/>
  <c r="CP76" i="2"/>
  <c r="CN109" i="1"/>
  <c r="CN120" i="1"/>
  <c r="CN98" i="1"/>
  <c r="CC55" i="1"/>
  <c r="CC60" i="1"/>
  <c r="CJ75" i="2"/>
  <c r="CI53" i="1"/>
  <c r="CI64" i="1" s="1"/>
  <c r="CC43" i="1"/>
  <c r="CD26" i="11" l="1"/>
  <c r="CQ39" i="2"/>
  <c r="CQ54" i="2" s="1"/>
  <c r="CB121" i="1"/>
  <c r="U96" i="7" s="1"/>
  <c r="CB99" i="1"/>
  <c r="R96" i="7" s="1"/>
  <c r="CB110" i="1"/>
  <c r="T96" i="7" s="1"/>
  <c r="CF35" i="2"/>
  <c r="CE35" i="1" s="1"/>
  <c r="CK38" i="3"/>
  <c r="CK9" i="3" s="1"/>
  <c r="CE49" i="2"/>
  <c r="CE55" i="2" s="1"/>
  <c r="CH37" i="2"/>
  <c r="CG37" i="1" s="1"/>
  <c r="CE40" i="2"/>
  <c r="CE43" i="2" s="1"/>
  <c r="CK38" i="2"/>
  <c r="CK53" i="2" s="1"/>
  <c r="CD34" i="1"/>
  <c r="CD40" i="1" s="1"/>
  <c r="CD43" i="1" s="1"/>
  <c r="CG36" i="2"/>
  <c r="CG51" i="2" s="1"/>
  <c r="CD15" i="1"/>
  <c r="F98" i="7"/>
  <c r="CD12" i="1"/>
  <c r="G98" i="7" s="1"/>
  <c r="CF15" i="2"/>
  <c r="CF34" i="2" s="1"/>
  <c r="CR39" i="2" s="1"/>
  <c r="CE13" i="1"/>
  <c r="F99" i="7" s="1"/>
  <c r="L99" i="7"/>
  <c r="CG7" i="2"/>
  <c r="CG9" i="2" s="1"/>
  <c r="CF9" i="1" s="1"/>
  <c r="CF44" i="11" s="1"/>
  <c r="CI75" i="1"/>
  <c r="CI86" i="1" s="1"/>
  <c r="CJ27" i="2"/>
  <c r="CF74" i="1"/>
  <c r="CF85" i="1" s="1"/>
  <c r="CG26" i="2"/>
  <c r="CL36" i="3"/>
  <c r="CL51" i="3" s="1"/>
  <c r="CL73" i="3" s="1"/>
  <c r="CL25" i="3" s="1"/>
  <c r="CL106" i="3" s="1"/>
  <c r="CK35" i="3"/>
  <c r="CK50" i="3" s="1"/>
  <c r="CK72" i="3" s="1"/>
  <c r="CK24" i="3" s="1"/>
  <c r="CK105" i="3" s="1"/>
  <c r="CJ40" i="3"/>
  <c r="CJ43" i="3" s="1"/>
  <c r="CJ49" i="3"/>
  <c r="CM37" i="3"/>
  <c r="CM52" i="3" s="1"/>
  <c r="CM74" i="3" s="1"/>
  <c r="CM26" i="3" s="1"/>
  <c r="CM107" i="3" s="1"/>
  <c r="CE24" i="2"/>
  <c r="CD72" i="1"/>
  <c r="CD83" i="1" s="1"/>
  <c r="CD115" i="2"/>
  <c r="CC23" i="1"/>
  <c r="CD104" i="2"/>
  <c r="CD29" i="2"/>
  <c r="CC44" i="1"/>
  <c r="K97" i="7" s="1"/>
  <c r="J97" i="7"/>
  <c r="N97" i="7"/>
  <c r="CC66" i="1"/>
  <c r="O97" i="7" s="1"/>
  <c r="CO76" i="1"/>
  <c r="CO87" i="1" s="1"/>
  <c r="CP28" i="2"/>
  <c r="CE73" i="1"/>
  <c r="CE84" i="1" s="1"/>
  <c r="CF25" i="2"/>
  <c r="CI29" i="3"/>
  <c r="CI99" i="3" s="1"/>
  <c r="CI104" i="3"/>
  <c r="CK10" i="3"/>
  <c r="CD88" i="2"/>
  <c r="CC77" i="1"/>
  <c r="CP39" i="1" l="1"/>
  <c r="CE38" i="11"/>
  <c r="CD49" i="1"/>
  <c r="CD60" i="1" s="1"/>
  <c r="CE71" i="2"/>
  <c r="CE23" i="2" s="1"/>
  <c r="CF50" i="2"/>
  <c r="CE50" i="1" s="1"/>
  <c r="CE61" i="1" s="1"/>
  <c r="CJ38" i="1"/>
  <c r="CE15" i="1"/>
  <c r="CK53" i="3"/>
  <c r="CK75" i="3" s="1"/>
  <c r="CK27" i="3" s="1"/>
  <c r="CK108" i="3" s="1"/>
  <c r="I98" i="7"/>
  <c r="CF36" i="1"/>
  <c r="CE66" i="2"/>
  <c r="CF42" i="2"/>
  <c r="CE42" i="1" s="1"/>
  <c r="C99" i="7" s="1"/>
  <c r="CH52" i="2"/>
  <c r="CH74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4" i="3" s="1"/>
  <c r="CQ76" i="2"/>
  <c r="CP54" i="1"/>
  <c r="CP65" i="1" s="1"/>
  <c r="Q97" i="7"/>
  <c r="CC88" i="1"/>
  <c r="P97" i="7" s="1"/>
  <c r="CD71" i="1"/>
  <c r="CJ55" i="3"/>
  <c r="CJ66" i="3" s="1"/>
  <c r="CJ71" i="3"/>
  <c r="CF26" i="1"/>
  <c r="CG118" i="2"/>
  <c r="CG107" i="2"/>
  <c r="M98" i="7"/>
  <c r="CI110" i="3"/>
  <c r="CH36" i="2"/>
  <c r="CG35" i="2"/>
  <c r="CF49" i="2"/>
  <c r="CE34" i="1"/>
  <c r="CF40" i="2"/>
  <c r="CL38" i="2"/>
  <c r="CL38" i="3"/>
  <c r="CI37" i="2"/>
  <c r="CO28" i="1"/>
  <c r="CP109" i="2"/>
  <c r="CP120" i="2"/>
  <c r="CK75" i="2"/>
  <c r="CD121" i="2"/>
  <c r="CD99" i="2"/>
  <c r="CD110" i="2"/>
  <c r="CK42" i="3"/>
  <c r="CF117" i="2"/>
  <c r="CF106" i="2"/>
  <c r="CE25" i="1"/>
  <c r="CE116" i="2"/>
  <c r="CD24" i="1"/>
  <c r="CE105" i="2"/>
  <c r="CG73" i="2"/>
  <c r="CF51" i="1"/>
  <c r="CJ119" i="2"/>
  <c r="CI27" i="1"/>
  <c r="CJ108" i="2"/>
  <c r="J98" i="7"/>
  <c r="CD44" i="1"/>
  <c r="K98" i="7" s="1"/>
  <c r="CC93" i="1"/>
  <c r="CC115" i="1"/>
  <c r="CC104" i="1"/>
  <c r="CC29" i="1"/>
  <c r="CF72" i="2"/>
  <c r="E99" i="7" l="1"/>
  <c r="CF38" i="11"/>
  <c r="CF53" i="11"/>
  <c r="CF55" i="11"/>
  <c r="CF56" i="11"/>
  <c r="CF57" i="11"/>
  <c r="CF54" i="11"/>
  <c r="CE42" i="11"/>
  <c r="CE20" i="11" s="1"/>
  <c r="CE43" i="11"/>
  <c r="CE21" i="11" s="1"/>
  <c r="CE41" i="11"/>
  <c r="CE19" i="11" s="1"/>
  <c r="CE40" i="11"/>
  <c r="CE18" i="11" s="1"/>
  <c r="CE17" i="11"/>
  <c r="CE77" i="2"/>
  <c r="CD77" i="1" s="1"/>
  <c r="CD55" i="1"/>
  <c r="CD66" i="1" s="1"/>
  <c r="O98" i="7" s="1"/>
  <c r="CD82" i="1"/>
  <c r="CE14" i="1"/>
  <c r="H99" i="7" s="1"/>
  <c r="CF11" i="1"/>
  <c r="CF62" i="1"/>
  <c r="CJ53" i="1"/>
  <c r="CJ64" i="1" s="1"/>
  <c r="CG52" i="1"/>
  <c r="CG63" i="1" s="1"/>
  <c r="CG11" i="2"/>
  <c r="CH7" i="2" s="1"/>
  <c r="CL7" i="3"/>
  <c r="CL10" i="3" s="1"/>
  <c r="CD116" i="1"/>
  <c r="CD94" i="1"/>
  <c r="CD105" i="1"/>
  <c r="CQ39" i="1"/>
  <c r="CR54" i="2"/>
  <c r="CL53" i="3"/>
  <c r="CL75" i="3" s="1"/>
  <c r="CL27" i="3" s="1"/>
  <c r="CL108" i="3" s="1"/>
  <c r="CF55" i="2"/>
  <c r="CF66" i="2" s="1"/>
  <c r="CE49" i="1"/>
  <c r="CF71" i="2"/>
  <c r="CH26" i="2"/>
  <c r="CG74" i="1"/>
  <c r="CO98" i="1"/>
  <c r="CO120" i="1"/>
  <c r="CO109" i="1"/>
  <c r="CL53" i="2"/>
  <c r="CK38" i="1"/>
  <c r="CG50" i="2"/>
  <c r="CF35" i="1"/>
  <c r="CF96" i="1"/>
  <c r="CF107" i="1"/>
  <c r="CF118" i="1"/>
  <c r="CG25" i="2"/>
  <c r="CF73" i="1"/>
  <c r="CF84" i="1" s="1"/>
  <c r="CG42" i="2"/>
  <c r="CF42" i="1" s="1"/>
  <c r="C100" i="7" s="1"/>
  <c r="CJ77" i="3"/>
  <c r="CJ88" i="3" s="1"/>
  <c r="CJ23" i="3"/>
  <c r="CE29" i="2"/>
  <c r="CD23" i="1"/>
  <c r="CE104" i="2"/>
  <c r="CE115" i="2"/>
  <c r="CQ28" i="2"/>
  <c r="CP76" i="1"/>
  <c r="CP87" i="1" s="1"/>
  <c r="CJ75" i="1"/>
  <c r="CK27" i="2"/>
  <c r="CI52" i="2"/>
  <c r="CH37" i="1"/>
  <c r="CG36" i="1"/>
  <c r="CH51" i="2"/>
  <c r="CE72" i="1"/>
  <c r="CE83" i="1" s="1"/>
  <c r="CF24" i="2"/>
  <c r="CI97" i="1"/>
  <c r="CI119" i="1"/>
  <c r="CI108" i="1"/>
  <c r="CE95" i="1"/>
  <c r="CE117" i="1"/>
  <c r="CE106" i="1"/>
  <c r="CF43" i="2"/>
  <c r="I99" i="7"/>
  <c r="CE40" i="1"/>
  <c r="CC99" i="1"/>
  <c r="R97" i="7" s="1"/>
  <c r="CC110" i="1"/>
  <c r="T97" i="7" s="1"/>
  <c r="S97" i="7"/>
  <c r="CC121" i="1"/>
  <c r="U97" i="7" s="1"/>
  <c r="CM36" i="3"/>
  <c r="CM51" i="3" s="1"/>
  <c r="CM73" i="3" s="1"/>
  <c r="CM25" i="3" s="1"/>
  <c r="CM106" i="3" s="1"/>
  <c r="CK49" i="3"/>
  <c r="CK40" i="3"/>
  <c r="CL35" i="3"/>
  <c r="CL50" i="3" s="1"/>
  <c r="CL72" i="3" s="1"/>
  <c r="CL24" i="3" s="1"/>
  <c r="CL105" i="3" s="1"/>
  <c r="CN37" i="3"/>
  <c r="CN52" i="3" s="1"/>
  <c r="CN74" i="3" s="1"/>
  <c r="CN26" i="3" s="1"/>
  <c r="CN107" i="3" s="1"/>
  <c r="CE26" i="11" l="1"/>
  <c r="CF17" i="11"/>
  <c r="CF41" i="11"/>
  <c r="CF19" i="11" s="1"/>
  <c r="CF42" i="11"/>
  <c r="CF20" i="11" s="1"/>
  <c r="CF40" i="11"/>
  <c r="CF18" i="11" s="1"/>
  <c r="CF43" i="11"/>
  <c r="CF21" i="11" s="1"/>
  <c r="L100" i="7"/>
  <c r="CF22" i="11"/>
  <c r="N98" i="7"/>
  <c r="CE88" i="2"/>
  <c r="CJ86" i="1"/>
  <c r="CG13" i="2"/>
  <c r="CG15" i="2" s="1"/>
  <c r="CG34" i="2" s="1"/>
  <c r="CS39" i="2" s="1"/>
  <c r="CG85" i="1"/>
  <c r="CL9" i="3"/>
  <c r="CL11" i="3" s="1"/>
  <c r="CM7" i="3" s="1"/>
  <c r="CK71" i="3"/>
  <c r="CK55" i="3"/>
  <c r="CK66" i="3" s="1"/>
  <c r="CH52" i="1"/>
  <c r="CH63" i="1" s="1"/>
  <c r="CI74" i="2"/>
  <c r="CH73" i="2"/>
  <c r="CG51" i="1"/>
  <c r="CG62" i="1" s="1"/>
  <c r="CJ27" i="1"/>
  <c r="CK119" i="2"/>
  <c r="CK108" i="2"/>
  <c r="CD93" i="1"/>
  <c r="CD29" i="1"/>
  <c r="CD115" i="1"/>
  <c r="CD104" i="1"/>
  <c r="CE60" i="1"/>
  <c r="CE55" i="1"/>
  <c r="CQ54" i="1"/>
  <c r="CQ65" i="1" s="1"/>
  <c r="CR76" i="2"/>
  <c r="M99" i="7"/>
  <c r="CQ109" i="2"/>
  <c r="CQ120" i="2"/>
  <c r="CP28" i="1"/>
  <c r="CE99" i="2"/>
  <c r="CE110" i="2"/>
  <c r="CE121" i="2"/>
  <c r="CD88" i="1"/>
  <c r="P98" i="7" s="1"/>
  <c r="Q98" i="7"/>
  <c r="CK53" i="1"/>
  <c r="CK64" i="1" s="1"/>
  <c r="CL75" i="2"/>
  <c r="CL42" i="3"/>
  <c r="CK43" i="3"/>
  <c r="CF105" i="2"/>
  <c r="CE24" i="1"/>
  <c r="CF116" i="2"/>
  <c r="CJ29" i="3"/>
  <c r="CJ99" i="3" s="1"/>
  <c r="CJ104" i="3"/>
  <c r="CH118" i="2"/>
  <c r="CH107" i="2"/>
  <c r="CG26" i="1"/>
  <c r="CG117" i="2"/>
  <c r="CG106" i="2"/>
  <c r="CF25" i="1"/>
  <c r="CG72" i="2"/>
  <c r="CF50" i="1"/>
  <c r="CF61" i="1" s="1"/>
  <c r="CF77" i="2"/>
  <c r="CE71" i="1"/>
  <c r="CE82" i="1" s="1"/>
  <c r="CF23" i="2"/>
  <c r="CH9" i="2"/>
  <c r="CG9" i="1" s="1"/>
  <c r="CG44" i="11" s="1"/>
  <c r="CH10" i="2"/>
  <c r="CG10" i="1" s="1"/>
  <c r="CG58" i="11" s="1"/>
  <c r="CG7" i="1"/>
  <c r="CE43" i="1"/>
  <c r="CF26" i="11" l="1"/>
  <c r="CG53" i="11"/>
  <c r="CG54" i="11"/>
  <c r="CG57" i="11"/>
  <c r="CG56" i="11"/>
  <c r="CG55" i="11"/>
  <c r="CF13" i="1"/>
  <c r="CF12" i="1" s="1"/>
  <c r="G100" i="7" s="1"/>
  <c r="CF15" i="1"/>
  <c r="CL13" i="3"/>
  <c r="CL15" i="3" s="1"/>
  <c r="CL34" i="3" s="1"/>
  <c r="CL49" i="3" s="1"/>
  <c r="CF88" i="2"/>
  <c r="CE77" i="1"/>
  <c r="CG40" i="2"/>
  <c r="CG43" i="2" s="1"/>
  <c r="CH35" i="2"/>
  <c r="CG49" i="2"/>
  <c r="CI36" i="2"/>
  <c r="CF34" i="1"/>
  <c r="CJ37" i="2"/>
  <c r="CM38" i="3"/>
  <c r="CM38" i="2"/>
  <c r="N99" i="7"/>
  <c r="CE66" i="1"/>
  <c r="O99" i="7" s="1"/>
  <c r="CE44" i="1"/>
  <c r="K99" i="7" s="1"/>
  <c r="J99" i="7"/>
  <c r="CG96" i="1"/>
  <c r="CG107" i="1"/>
  <c r="CG118" i="1"/>
  <c r="I31" i="9"/>
  <c r="CJ110" i="3"/>
  <c r="CF106" i="1"/>
  <c r="CF95" i="1"/>
  <c r="CF117" i="1"/>
  <c r="CE116" i="1"/>
  <c r="CE105" i="1"/>
  <c r="CE94" i="1"/>
  <c r="CP120" i="1"/>
  <c r="CP98" i="1"/>
  <c r="CP109" i="1"/>
  <c r="CH74" i="1"/>
  <c r="CH85" i="1" s="1"/>
  <c r="CI26" i="2"/>
  <c r="CG11" i="1"/>
  <c r="CG22" i="11" s="1"/>
  <c r="CL27" i="2"/>
  <c r="CK75" i="1"/>
  <c r="CK86" i="1" s="1"/>
  <c r="CM10" i="3"/>
  <c r="CD110" i="1"/>
  <c r="T98" i="7" s="1"/>
  <c r="S98" i="7"/>
  <c r="CD99" i="1"/>
  <c r="R98" i="7" s="1"/>
  <c r="CD121" i="1"/>
  <c r="U98" i="7" s="1"/>
  <c r="CJ119" i="1"/>
  <c r="CJ108" i="1"/>
  <c r="CJ97" i="1"/>
  <c r="CH11" i="2"/>
  <c r="CF29" i="2"/>
  <c r="CE23" i="1"/>
  <c r="CF115" i="2"/>
  <c r="CF104" i="2"/>
  <c r="CF72" i="1"/>
  <c r="CF83" i="1" s="1"/>
  <c r="CG24" i="2"/>
  <c r="CR28" i="2"/>
  <c r="CQ76" i="1"/>
  <c r="CQ87" i="1" s="1"/>
  <c r="CG73" i="1"/>
  <c r="CG84" i="1" s="1"/>
  <c r="CH25" i="2"/>
  <c r="CK77" i="3"/>
  <c r="CK88" i="3" s="1"/>
  <c r="CK23" i="3"/>
  <c r="E100" i="7" l="1"/>
  <c r="CG38" i="11"/>
  <c r="F100" i="7"/>
  <c r="CF14" i="1"/>
  <c r="H100" i="7" s="1"/>
  <c r="CL40" i="3"/>
  <c r="CL43" i="3" s="1"/>
  <c r="CM35" i="3"/>
  <c r="CM50" i="3" s="1"/>
  <c r="CM72" i="3" s="1"/>
  <c r="CM24" i="3" s="1"/>
  <c r="CM105" i="3" s="1"/>
  <c r="CO37" i="3"/>
  <c r="CO52" i="3" s="1"/>
  <c r="CO74" i="3" s="1"/>
  <c r="CO26" i="3" s="1"/>
  <c r="CO107" i="3" s="1"/>
  <c r="CN36" i="3"/>
  <c r="CN51" i="3" s="1"/>
  <c r="CN73" i="3" s="1"/>
  <c r="CN25" i="3" s="1"/>
  <c r="CN106" i="3" s="1"/>
  <c r="CF99" i="2"/>
  <c r="CF110" i="2"/>
  <c r="CF121" i="2"/>
  <c r="CJ52" i="2"/>
  <c r="CI37" i="1"/>
  <c r="CG55" i="2"/>
  <c r="CG66" i="2" s="1"/>
  <c r="CG71" i="2"/>
  <c r="CF49" i="1"/>
  <c r="CM9" i="3"/>
  <c r="CM11" i="3" s="1"/>
  <c r="CM53" i="3"/>
  <c r="CM75" i="3" s="1"/>
  <c r="CM27" i="3" s="1"/>
  <c r="CM108" i="3" s="1"/>
  <c r="CI51" i="2"/>
  <c r="CH36" i="1"/>
  <c r="CK29" i="3"/>
  <c r="CK99" i="3" s="1"/>
  <c r="CK104" i="3"/>
  <c r="L101" i="7"/>
  <c r="CL71" i="3"/>
  <c r="CL55" i="3"/>
  <c r="CR109" i="2"/>
  <c r="CR120" i="2"/>
  <c r="CQ28" i="1"/>
  <c r="CI107" i="2"/>
  <c r="CH26" i="1"/>
  <c r="CI118" i="2"/>
  <c r="CR39" i="1"/>
  <c r="CS54" i="2"/>
  <c r="CH50" i="2"/>
  <c r="CG35" i="1"/>
  <c r="CK27" i="1"/>
  <c r="CL119" i="2"/>
  <c r="CL108" i="2"/>
  <c r="CE88" i="1"/>
  <c r="P99" i="7" s="1"/>
  <c r="Q99" i="7"/>
  <c r="CH13" i="2"/>
  <c r="CI7" i="2"/>
  <c r="CH117" i="2"/>
  <c r="CG25" i="1"/>
  <c r="CH106" i="2"/>
  <c r="CG116" i="2"/>
  <c r="CG105" i="2"/>
  <c r="CF24" i="1"/>
  <c r="CE93" i="1"/>
  <c r="CE115" i="1"/>
  <c r="CE104" i="1"/>
  <c r="CE29" i="1"/>
  <c r="CM53" i="2"/>
  <c r="CL38" i="1"/>
  <c r="I100" i="7"/>
  <c r="CF40" i="1"/>
  <c r="CH42" i="2"/>
  <c r="CG42" i="1" s="1"/>
  <c r="C101" i="7" s="1"/>
  <c r="C102" i="7" s="1"/>
  <c r="C9" i="7" s="1"/>
  <c r="CG40" i="11" l="1"/>
  <c r="CG18" i="11" s="1"/>
  <c r="CG17" i="11"/>
  <c r="CG42" i="11"/>
  <c r="CG20" i="11" s="1"/>
  <c r="CG43" i="11"/>
  <c r="CG21" i="11" s="1"/>
  <c r="CG26" i="11" s="1"/>
  <c r="CG41" i="11"/>
  <c r="CG19" i="11" s="1"/>
  <c r="CM42" i="3"/>
  <c r="CH15" i="2"/>
  <c r="CG15" i="1" s="1"/>
  <c r="CG13" i="1"/>
  <c r="CL66" i="3"/>
  <c r="M100" i="7"/>
  <c r="CF94" i="1"/>
  <c r="CF116" i="1"/>
  <c r="CF105" i="1"/>
  <c r="CG106" i="1"/>
  <c r="CG117" i="1"/>
  <c r="CG95" i="1"/>
  <c r="I30" i="9"/>
  <c r="CK119" i="1"/>
  <c r="CK97" i="1"/>
  <c r="CK108" i="1"/>
  <c r="CM13" i="3"/>
  <c r="CM15" i="3" s="1"/>
  <c r="CM34" i="3" s="1"/>
  <c r="CN7" i="3"/>
  <c r="CJ74" i="2"/>
  <c r="CI52" i="1"/>
  <c r="CI63" i="1" s="1"/>
  <c r="L102" i="7"/>
  <c r="L9" i="7" s="1"/>
  <c r="I3" i="9" s="1"/>
  <c r="K8" i="8" s="1"/>
  <c r="CF71" i="1"/>
  <c r="CF82" i="1" s="1"/>
  <c r="CG77" i="2"/>
  <c r="CG23" i="2"/>
  <c r="CI9" i="2"/>
  <c r="CH9" i="1" s="1"/>
  <c r="CH44" i="11" s="1"/>
  <c r="CH7" i="1"/>
  <c r="CI10" i="2"/>
  <c r="CH10" i="1" s="1"/>
  <c r="CH58" i="11" s="1"/>
  <c r="CG50" i="1"/>
  <c r="CG61" i="1" s="1"/>
  <c r="CH72" i="2"/>
  <c r="CH118" i="1"/>
  <c r="CH96" i="1"/>
  <c r="CH107" i="1"/>
  <c r="CI73" i="2"/>
  <c r="CH51" i="1"/>
  <c r="CH62" i="1" s="1"/>
  <c r="CE99" i="1"/>
  <c r="R99" i="7" s="1"/>
  <c r="CE121" i="1"/>
  <c r="U99" i="7" s="1"/>
  <c r="S99" i="7"/>
  <c r="CE110" i="1"/>
  <c r="T99" i="7" s="1"/>
  <c r="CQ109" i="1"/>
  <c r="CQ98" i="1"/>
  <c r="CQ120" i="1"/>
  <c r="CL23" i="3"/>
  <c r="CL77" i="3"/>
  <c r="CL88" i="3" s="1"/>
  <c r="CK110" i="3"/>
  <c r="CF55" i="1"/>
  <c r="CF60" i="1"/>
  <c r="CF43" i="1"/>
  <c r="CM75" i="2"/>
  <c r="CL53" i="1"/>
  <c r="CL64" i="1" s="1"/>
  <c r="CR54" i="1"/>
  <c r="CR65" i="1" s="1"/>
  <c r="CS76" i="2"/>
  <c r="CH56" i="11" l="1"/>
  <c r="CH55" i="11"/>
  <c r="CH54" i="11"/>
  <c r="CH53" i="11"/>
  <c r="CH57" i="11"/>
  <c r="CH38" i="11"/>
  <c r="CH43" i="11" s="1"/>
  <c r="CH34" i="2"/>
  <c r="CT39" i="2" s="1"/>
  <c r="F101" i="7"/>
  <c r="CG12" i="1"/>
  <c r="G101" i="7" s="1"/>
  <c r="CN10" i="3"/>
  <c r="CH73" i="1"/>
  <c r="CH84" i="1" s="1"/>
  <c r="CI25" i="2"/>
  <c r="CF44" i="1"/>
  <c r="K100" i="7" s="1"/>
  <c r="J100" i="7"/>
  <c r="E101" i="7"/>
  <c r="E102" i="7" s="1"/>
  <c r="CG14" i="1"/>
  <c r="H101" i="7" s="1"/>
  <c r="CI11" i="2"/>
  <c r="CG104" i="2"/>
  <c r="CG29" i="2"/>
  <c r="CF23" i="1"/>
  <c r="CG115" i="2"/>
  <c r="CM40" i="3"/>
  <c r="CM43" i="3" s="1"/>
  <c r="CM49" i="3"/>
  <c r="CO36" i="3"/>
  <c r="CO51" i="3" s="1"/>
  <c r="CO73" i="3" s="1"/>
  <c r="CO25" i="3" s="1"/>
  <c r="CO106" i="3" s="1"/>
  <c r="CN35" i="3"/>
  <c r="CN50" i="3" s="1"/>
  <c r="CN72" i="3" s="1"/>
  <c r="CN24" i="3" s="1"/>
  <c r="CN105" i="3" s="1"/>
  <c r="CP37" i="3"/>
  <c r="CP52" i="3" s="1"/>
  <c r="CP74" i="3" s="1"/>
  <c r="CP26" i="3" s="1"/>
  <c r="CP107" i="3" s="1"/>
  <c r="CL75" i="1"/>
  <c r="CL86" i="1" s="1"/>
  <c r="CM27" i="2"/>
  <c r="CG72" i="1"/>
  <c r="CG83" i="1" s="1"/>
  <c r="CH24" i="2"/>
  <c r="CJ26" i="2"/>
  <c r="CI74" i="1"/>
  <c r="CI85" i="1" s="1"/>
  <c r="CR76" i="1"/>
  <c r="CR87" i="1" s="1"/>
  <c r="CS28" i="2"/>
  <c r="CF66" i="1"/>
  <c r="O100" i="7" s="1"/>
  <c r="N100" i="7"/>
  <c r="CL104" i="3"/>
  <c r="CL29" i="3"/>
  <c r="CL99" i="3" s="1"/>
  <c r="CH11" i="1"/>
  <c r="CH22" i="11" s="1"/>
  <c r="CF77" i="1"/>
  <c r="CG88" i="2"/>
  <c r="CH21" i="11" l="1"/>
  <c r="CH42" i="11"/>
  <c r="CH20" i="11" s="1"/>
  <c r="CH40" i="11"/>
  <c r="CH18" i="11" s="1"/>
  <c r="CH17" i="11"/>
  <c r="CH41" i="11"/>
  <c r="CH19" i="11" s="1"/>
  <c r="CH49" i="2"/>
  <c r="CH55" i="2" s="1"/>
  <c r="CS39" i="1"/>
  <c r="CN38" i="3"/>
  <c r="CN9" i="3" s="1"/>
  <c r="CN11" i="3" s="1"/>
  <c r="CK37" i="2"/>
  <c r="CK52" i="2" s="1"/>
  <c r="CJ36" i="2"/>
  <c r="CJ51" i="2" s="1"/>
  <c r="CG34" i="1"/>
  <c r="I101" i="7" s="1"/>
  <c r="I102" i="7" s="1"/>
  <c r="I9" i="7" s="1"/>
  <c r="I6" i="9" s="1"/>
  <c r="K12" i="8" s="1"/>
  <c r="CH40" i="2"/>
  <c r="CH43" i="2" s="1"/>
  <c r="CN38" i="2"/>
  <c r="CN53" i="2" s="1"/>
  <c r="CI35" i="2"/>
  <c r="CI50" i="2" s="1"/>
  <c r="F102" i="7"/>
  <c r="F9" i="7" s="1"/>
  <c r="G102" i="7"/>
  <c r="G9" i="7" s="1"/>
  <c r="I4" i="9" s="1"/>
  <c r="K9" i="8" s="1"/>
  <c r="CG110" i="2"/>
  <c r="CG99" i="2"/>
  <c r="CG121" i="2"/>
  <c r="E9" i="7"/>
  <c r="CH25" i="1"/>
  <c r="CI117" i="2"/>
  <c r="CI106" i="2"/>
  <c r="CF88" i="1"/>
  <c r="P100" i="7" s="1"/>
  <c r="Q100" i="7"/>
  <c r="CM108" i="2"/>
  <c r="CM119" i="2"/>
  <c r="CL27" i="1"/>
  <c r="CN42" i="3"/>
  <c r="CI26" i="1"/>
  <c r="CJ107" i="2"/>
  <c r="CJ118" i="2"/>
  <c r="CI13" i="2"/>
  <c r="CJ7" i="2"/>
  <c r="CM55" i="3"/>
  <c r="CM66" i="3" s="1"/>
  <c r="CM71" i="3"/>
  <c r="L105" i="7"/>
  <c r="CL110" i="3"/>
  <c r="CS109" i="2"/>
  <c r="CR28" i="1"/>
  <c r="CS120" i="2"/>
  <c r="CH105" i="2"/>
  <c r="CG24" i="1"/>
  <c r="CH116" i="2"/>
  <c r="CF93" i="1"/>
  <c r="CF104" i="1"/>
  <c r="CF115" i="1"/>
  <c r="CF29" i="1"/>
  <c r="CH26" i="11" l="1"/>
  <c r="CH71" i="2"/>
  <c r="CG71" i="1" s="1"/>
  <c r="CG49" i="1"/>
  <c r="CG60" i="1" s="1"/>
  <c r="CI36" i="1"/>
  <c r="CJ37" i="1"/>
  <c r="CH66" i="2"/>
  <c r="CI42" i="2"/>
  <c r="CH42" i="1" s="1"/>
  <c r="C105" i="7" s="1"/>
  <c r="CT54" i="2"/>
  <c r="CT76" i="2" s="1"/>
  <c r="CM38" i="1"/>
  <c r="CN53" i="3"/>
  <c r="CN75" i="3" s="1"/>
  <c r="CN27" i="3" s="1"/>
  <c r="CN108" i="3" s="1"/>
  <c r="CH35" i="1"/>
  <c r="CG40" i="1"/>
  <c r="CG43" i="1" s="1"/>
  <c r="CG44" i="1" s="1"/>
  <c r="K101" i="7" s="1"/>
  <c r="H102" i="7"/>
  <c r="H9" i="7" s="1"/>
  <c r="I5" i="9" s="1"/>
  <c r="K10" i="8" s="1"/>
  <c r="CI15" i="2"/>
  <c r="CH15" i="1" s="1"/>
  <c r="CH13" i="1"/>
  <c r="CF99" i="1"/>
  <c r="R100" i="7" s="1"/>
  <c r="CF110" i="1"/>
  <c r="T100" i="7" s="1"/>
  <c r="S100" i="7"/>
  <c r="CF121" i="1"/>
  <c r="U100" i="7" s="1"/>
  <c r="CR109" i="1"/>
  <c r="CR98" i="1"/>
  <c r="CR120" i="1"/>
  <c r="CJ9" i="2"/>
  <c r="CI9" i="1" s="1"/>
  <c r="CI44" i="11" s="1"/>
  <c r="CI7" i="1"/>
  <c r="CJ10" i="2"/>
  <c r="CI10" i="1" s="1"/>
  <c r="CI58" i="11" s="1"/>
  <c r="CH23" i="2"/>
  <c r="CG105" i="1"/>
  <c r="CG116" i="1"/>
  <c r="CG94" i="1"/>
  <c r="I29" i="9"/>
  <c r="CK74" i="2"/>
  <c r="CJ52" i="1"/>
  <c r="CH106" i="1"/>
  <c r="CH95" i="1"/>
  <c r="CH117" i="1"/>
  <c r="CO7" i="3"/>
  <c r="CN13" i="3"/>
  <c r="CN15" i="3" s="1"/>
  <c r="CN34" i="3" s="1"/>
  <c r="CH50" i="1"/>
  <c r="CI72" i="2"/>
  <c r="CI118" i="1"/>
  <c r="CI96" i="1"/>
  <c r="CI107" i="1"/>
  <c r="CG55" i="1"/>
  <c r="CN75" i="2"/>
  <c r="CM23" i="3"/>
  <c r="CM77" i="3"/>
  <c r="CM88" i="3" s="1"/>
  <c r="CL97" i="1"/>
  <c r="CL119" i="1"/>
  <c r="CL108" i="1"/>
  <c r="CI51" i="1"/>
  <c r="CJ73" i="2"/>
  <c r="CI38" i="11" l="1"/>
  <c r="CI42" i="11" s="1"/>
  <c r="CI53" i="11"/>
  <c r="CI57" i="11"/>
  <c r="CI55" i="11"/>
  <c r="CI56" i="11"/>
  <c r="CI54" i="11"/>
  <c r="CI62" i="1"/>
  <c r="CH77" i="2"/>
  <c r="CG77" i="1" s="1"/>
  <c r="CG82" i="1"/>
  <c r="CJ63" i="1"/>
  <c r="CM53" i="1"/>
  <c r="CM64" i="1" s="1"/>
  <c r="J101" i="7"/>
  <c r="K102" i="7" s="1"/>
  <c r="K9" i="7" s="1"/>
  <c r="CH61" i="1"/>
  <c r="CS54" i="1"/>
  <c r="CS65" i="1" s="1"/>
  <c r="M101" i="7"/>
  <c r="M102" i="7" s="1"/>
  <c r="M9" i="7" s="1"/>
  <c r="X9" i="7" s="1"/>
  <c r="CI34" i="2"/>
  <c r="CK36" i="2" s="1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6" i="1"/>
  <c r="CT28" i="2"/>
  <c r="CI73" i="1"/>
  <c r="CI84" i="1" s="1"/>
  <c r="CJ25" i="2"/>
  <c r="CM104" i="3"/>
  <c r="CM29" i="3"/>
  <c r="CM99" i="3" s="1"/>
  <c r="N101" i="7"/>
  <c r="N102" i="7" s="1"/>
  <c r="CG66" i="1"/>
  <c r="O101" i="7" s="1"/>
  <c r="CI24" i="2"/>
  <c r="CH72" i="1"/>
  <c r="CH83" i="1" s="1"/>
  <c r="CJ74" i="1"/>
  <c r="CJ85" i="1" s="1"/>
  <c r="CK26" i="2"/>
  <c r="CN40" i="3"/>
  <c r="CN43" i="3" s="1"/>
  <c r="CP36" i="3"/>
  <c r="CP51" i="3" s="1"/>
  <c r="CP73" i="3" s="1"/>
  <c r="CP25" i="3" s="1"/>
  <c r="CP106" i="3" s="1"/>
  <c r="CN49" i="3"/>
  <c r="CO35" i="3"/>
  <c r="CO50" i="3" s="1"/>
  <c r="CO72" i="3" s="1"/>
  <c r="CO24" i="3" s="1"/>
  <c r="CO105" i="3" s="1"/>
  <c r="CQ37" i="3"/>
  <c r="CQ52" i="3" s="1"/>
  <c r="CQ74" i="3" s="1"/>
  <c r="CQ26" i="3" s="1"/>
  <c r="CQ107" i="3" s="1"/>
  <c r="CN27" i="2"/>
  <c r="CM75" i="1"/>
  <c r="CG23" i="1"/>
  <c r="CH115" i="2"/>
  <c r="CH104" i="2"/>
  <c r="CH29" i="2"/>
  <c r="CI20" i="11" l="1"/>
  <c r="CI40" i="11"/>
  <c r="CI18" i="11" s="1"/>
  <c r="CI43" i="11"/>
  <c r="CI21" i="11" s="1"/>
  <c r="CI26" i="11" s="1"/>
  <c r="CI41" i="11"/>
  <c r="CI19" i="11" s="1"/>
  <c r="CI17" i="11"/>
  <c r="CH88" i="2"/>
  <c r="CS87" i="1"/>
  <c r="CM86" i="1"/>
  <c r="J102" i="7"/>
  <c r="J9" i="7" s="1"/>
  <c r="I7" i="9"/>
  <c r="K13" i="8" s="1"/>
  <c r="K14" i="8" s="1"/>
  <c r="CL37" i="2"/>
  <c r="CK37" i="1" s="1"/>
  <c r="CJ35" i="2"/>
  <c r="CI35" i="1" s="1"/>
  <c r="CH34" i="1"/>
  <c r="CH40" i="1" s="1"/>
  <c r="CH43" i="1" s="1"/>
  <c r="CO38" i="2"/>
  <c r="CO53" i="2" s="1"/>
  <c r="CI40" i="2"/>
  <c r="CI43" i="2" s="1"/>
  <c r="CO38" i="3"/>
  <c r="CI49" i="2"/>
  <c r="CI55" i="2" s="1"/>
  <c r="CJ15" i="2"/>
  <c r="CI15" i="1" s="1"/>
  <c r="CI13" i="1"/>
  <c r="F106" i="7" s="1"/>
  <c r="CK7" i="2"/>
  <c r="CJ7" i="1" s="1"/>
  <c r="CJ36" i="1"/>
  <c r="CK51" i="2"/>
  <c r="CN119" i="2"/>
  <c r="CN108" i="2"/>
  <c r="CM27" i="1"/>
  <c r="CM110" i="3"/>
  <c r="CS28" i="1"/>
  <c r="CT109" i="2"/>
  <c r="CT120" i="2"/>
  <c r="Q101" i="7"/>
  <c r="Q102" i="7" s="1"/>
  <c r="CG88" i="1"/>
  <c r="P101" i="7" s="1"/>
  <c r="CN71" i="3"/>
  <c r="CN55" i="3"/>
  <c r="CN66" i="3" s="1"/>
  <c r="CI105" i="2"/>
  <c r="CH24" i="1"/>
  <c r="CI116" i="2"/>
  <c r="CG115" i="1"/>
  <c r="CG104" i="1"/>
  <c r="CG93" i="1"/>
  <c r="CG29" i="1"/>
  <c r="I28" i="9"/>
  <c r="I35" i="9" s="1"/>
  <c r="CK118" i="2"/>
  <c r="CK107" i="2"/>
  <c r="CJ26" i="1"/>
  <c r="CJ106" i="2"/>
  <c r="CI25" i="1"/>
  <c r="CJ117" i="2"/>
  <c r="L106" i="7"/>
  <c r="CH99" i="2"/>
  <c r="CH121" i="2"/>
  <c r="CH110" i="2"/>
  <c r="CJ50" i="2"/>
  <c r="CO42" i="3"/>
  <c r="N9" i="7"/>
  <c r="I8" i="9" s="1"/>
  <c r="O102" i="7"/>
  <c r="O9" i="7" s="1"/>
  <c r="I9" i="9" s="1"/>
  <c r="K17" i="8" s="1"/>
  <c r="CJ38" i="11" l="1"/>
  <c r="I23" i="9"/>
  <c r="K16" i="8"/>
  <c r="CL52" i="2"/>
  <c r="CL74" i="2" s="1"/>
  <c r="CJ42" i="2"/>
  <c r="CI42" i="1" s="1"/>
  <c r="C106" i="7" s="1"/>
  <c r="CI66" i="2"/>
  <c r="I105" i="7"/>
  <c r="CK9" i="2"/>
  <c r="CJ9" i="1" s="1"/>
  <c r="CJ44" i="11" s="1"/>
  <c r="CJ34" i="2"/>
  <c r="CJ40" i="2" s="1"/>
  <c r="CN38" i="1"/>
  <c r="CO9" i="3"/>
  <c r="CO11" i="3" s="1"/>
  <c r="CO13" i="3" s="1"/>
  <c r="CO15" i="3" s="1"/>
  <c r="CO34" i="3" s="1"/>
  <c r="CO53" i="3"/>
  <c r="CO75" i="3" s="1"/>
  <c r="CO27" i="3" s="1"/>
  <c r="CO108" i="3" s="1"/>
  <c r="CI71" i="2"/>
  <c r="CI23" i="2" s="1"/>
  <c r="CH49" i="1"/>
  <c r="CH55" i="1" s="1"/>
  <c r="CI12" i="1"/>
  <c r="G106" i="7" s="1"/>
  <c r="CK10" i="2"/>
  <c r="CJ10" i="1" s="1"/>
  <c r="CJ58" i="11" s="1"/>
  <c r="CH44" i="1"/>
  <c r="K105" i="7" s="1"/>
  <c r="J105" i="7"/>
  <c r="CN77" i="3"/>
  <c r="CN88" i="3" s="1"/>
  <c r="CN23" i="3"/>
  <c r="CK73" i="2"/>
  <c r="CJ51" i="1"/>
  <c r="CJ62" i="1" s="1"/>
  <c r="CJ96" i="1"/>
  <c r="CJ118" i="1"/>
  <c r="CJ107" i="1"/>
  <c r="I39" i="9"/>
  <c r="K24" i="8" s="1"/>
  <c r="CH116" i="1"/>
  <c r="CH105" i="1"/>
  <c r="CH94" i="1"/>
  <c r="CM108" i="1"/>
  <c r="CM97" i="1"/>
  <c r="CM119" i="1"/>
  <c r="CJ72" i="2"/>
  <c r="CI50" i="1"/>
  <c r="CI61" i="1" s="1"/>
  <c r="CG121" i="1"/>
  <c r="U101" i="7" s="1"/>
  <c r="CG99" i="1"/>
  <c r="R101" i="7" s="1"/>
  <c r="CG110" i="1"/>
  <c r="T101" i="7" s="1"/>
  <c r="S101" i="7"/>
  <c r="S102" i="7" s="1"/>
  <c r="CI14" i="1"/>
  <c r="H106" i="7" s="1"/>
  <c r="E106" i="7"/>
  <c r="CS109" i="1"/>
  <c r="CS120" i="1"/>
  <c r="CS98" i="1"/>
  <c r="J33" i="9"/>
  <c r="CI106" i="1"/>
  <c r="CI95" i="1"/>
  <c r="CI117" i="1"/>
  <c r="M105" i="7"/>
  <c r="Q9" i="7"/>
  <c r="P102" i="7"/>
  <c r="P9" i="7" s="1"/>
  <c r="I10" i="9" s="1"/>
  <c r="CO75" i="2"/>
  <c r="CJ56" i="11" l="1"/>
  <c r="CJ57" i="11"/>
  <c r="CJ53" i="11"/>
  <c r="CJ17" i="11" s="1"/>
  <c r="CJ54" i="11"/>
  <c r="CJ55" i="11"/>
  <c r="CJ42" i="11"/>
  <c r="CJ40" i="11"/>
  <c r="CJ43" i="11"/>
  <c r="CJ41" i="11"/>
  <c r="CJ19" i="11" s="1"/>
  <c r="I24" i="9"/>
  <c r="K18" i="8"/>
  <c r="CL36" i="2"/>
  <c r="CK36" i="1" s="1"/>
  <c r="CP38" i="3"/>
  <c r="CP53" i="3" s="1"/>
  <c r="CP75" i="3" s="1"/>
  <c r="CP27" i="3" s="1"/>
  <c r="CP108" i="3" s="1"/>
  <c r="CM37" i="2"/>
  <c r="CM52" i="2" s="1"/>
  <c r="CP38" i="2"/>
  <c r="CJ49" i="2"/>
  <c r="CJ55" i="2" s="1"/>
  <c r="CJ66" i="2" s="1"/>
  <c r="CK52" i="1"/>
  <c r="CK63" i="1" s="1"/>
  <c r="CH60" i="1"/>
  <c r="CJ11" i="1"/>
  <c r="CK35" i="2"/>
  <c r="CJ35" i="1" s="1"/>
  <c r="CI34" i="1"/>
  <c r="CI40" i="1" s="1"/>
  <c r="M106" i="7" s="1"/>
  <c r="CN53" i="1"/>
  <c r="CN64" i="1" s="1"/>
  <c r="CI77" i="2"/>
  <c r="CH77" i="1" s="1"/>
  <c r="CH71" i="1"/>
  <c r="CH82" i="1" s="1"/>
  <c r="CP7" i="3"/>
  <c r="CP10" i="3" s="1"/>
  <c r="CK11" i="2"/>
  <c r="CK42" i="2"/>
  <c r="CJ42" i="1" s="1"/>
  <c r="C107" i="7" s="1"/>
  <c r="CJ43" i="2"/>
  <c r="CN29" i="3"/>
  <c r="CN99" i="3" s="1"/>
  <c r="CN104" i="3"/>
  <c r="CP53" i="2"/>
  <c r="CL51" i="2"/>
  <c r="N105" i="7"/>
  <c r="CH66" i="1"/>
  <c r="O105" i="7" s="1"/>
  <c r="CI104" i="2"/>
  <c r="CH23" i="1"/>
  <c r="CI115" i="2"/>
  <c r="CI29" i="2"/>
  <c r="CO40" i="3"/>
  <c r="CO43" i="3" s="1"/>
  <c r="CO49" i="3"/>
  <c r="CQ36" i="3"/>
  <c r="CQ51" i="3" s="1"/>
  <c r="CQ73" i="3" s="1"/>
  <c r="CQ25" i="3" s="1"/>
  <c r="CQ106" i="3" s="1"/>
  <c r="CP35" i="3"/>
  <c r="CP50" i="3" s="1"/>
  <c r="CP72" i="3" s="1"/>
  <c r="CP24" i="3" s="1"/>
  <c r="CP105" i="3" s="1"/>
  <c r="CR37" i="3"/>
  <c r="CR52" i="3" s="1"/>
  <c r="CR74" i="3" s="1"/>
  <c r="CR26" i="3" s="1"/>
  <c r="CR107" i="3" s="1"/>
  <c r="I41" i="9"/>
  <c r="I42" i="9"/>
  <c r="I44" i="9"/>
  <c r="I43" i="9"/>
  <c r="I45" i="9"/>
  <c r="I40" i="9"/>
  <c r="S9" i="7"/>
  <c r="R102" i="7"/>
  <c r="R9" i="7" s="1"/>
  <c r="I11" i="9" s="1"/>
  <c r="T102" i="7"/>
  <c r="T9" i="7" s="1"/>
  <c r="I12" i="9" s="1"/>
  <c r="K20" i="8" s="1"/>
  <c r="U102" i="7"/>
  <c r="U9" i="7" s="1"/>
  <c r="I13" i="9" s="1"/>
  <c r="K21" i="8" s="1"/>
  <c r="CN75" i="1"/>
  <c r="CO27" i="2"/>
  <c r="CI72" i="1"/>
  <c r="CI83" i="1" s="1"/>
  <c r="CJ24" i="2"/>
  <c r="CK74" i="1"/>
  <c r="CL26" i="2"/>
  <c r="CJ73" i="1"/>
  <c r="CJ84" i="1" s="1"/>
  <c r="CK25" i="2"/>
  <c r="CJ21" i="11" l="1"/>
  <c r="L107" i="7"/>
  <c r="CJ22" i="11"/>
  <c r="CJ18" i="11"/>
  <c r="CJ20" i="11"/>
  <c r="CL37" i="1"/>
  <c r="I22" i="9"/>
  <c r="K19" i="8"/>
  <c r="Y9" i="7"/>
  <c r="K22" i="8"/>
  <c r="I17" i="9"/>
  <c r="I18" i="9" s="1"/>
  <c r="I21" i="9" s="1"/>
  <c r="CK85" i="1"/>
  <c r="CO38" i="1"/>
  <c r="CI49" i="1"/>
  <c r="CI60" i="1" s="1"/>
  <c r="CK50" i="2"/>
  <c r="CJ50" i="1" s="1"/>
  <c r="CJ61" i="1" s="1"/>
  <c r="CJ71" i="2"/>
  <c r="CI71" i="1" s="1"/>
  <c r="CN86" i="1"/>
  <c r="I106" i="7"/>
  <c r="CI88" i="2"/>
  <c r="CP9" i="3"/>
  <c r="CP11" i="3" s="1"/>
  <c r="CQ7" i="3" s="1"/>
  <c r="CI43" i="1"/>
  <c r="J106" i="7" s="1"/>
  <c r="CK13" i="2"/>
  <c r="CL7" i="2"/>
  <c r="CK117" i="2"/>
  <c r="CJ25" i="1"/>
  <c r="CK106" i="2"/>
  <c r="CL52" i="1"/>
  <c r="CM74" i="2"/>
  <c r="AA9" i="7"/>
  <c r="CH88" i="1"/>
  <c r="P105" i="7" s="1"/>
  <c r="Q105" i="7"/>
  <c r="CO53" i="1"/>
  <c r="CP75" i="2"/>
  <c r="CI99" i="2"/>
  <c r="CI110" i="2"/>
  <c r="CI121" i="2"/>
  <c r="CK26" i="1"/>
  <c r="CL118" i="2"/>
  <c r="CL107" i="2"/>
  <c r="CO71" i="3"/>
  <c r="CO55" i="3"/>
  <c r="CO66" i="3" s="1"/>
  <c r="CH115" i="1"/>
  <c r="CH104" i="1"/>
  <c r="CH29" i="1"/>
  <c r="CH93" i="1"/>
  <c r="CJ105" i="2"/>
  <c r="CI24" i="1"/>
  <c r="CJ116" i="2"/>
  <c r="CO108" i="2"/>
  <c r="CN27" i="1"/>
  <c r="CO119" i="2"/>
  <c r="CP42" i="3"/>
  <c r="CL73" i="2"/>
  <c r="CK51" i="1"/>
  <c r="CK62" i="1" s="1"/>
  <c r="CN110" i="3"/>
  <c r="CJ26" i="11" l="1"/>
  <c r="K23" i="8"/>
  <c r="K1" i="8"/>
  <c r="CL63" i="1"/>
  <c r="CJ23" i="2"/>
  <c r="CJ104" i="2" s="1"/>
  <c r="CK72" i="2"/>
  <c r="CJ72" i="1" s="1"/>
  <c r="CJ83" i="1" s="1"/>
  <c r="CO64" i="1"/>
  <c r="CI55" i="1"/>
  <c r="CI66" i="1" s="1"/>
  <c r="O106" i="7" s="1"/>
  <c r="CI82" i="1"/>
  <c r="CJ77" i="2"/>
  <c r="CI77" i="1" s="1"/>
  <c r="CK15" i="2"/>
  <c r="CK34" i="2" s="1"/>
  <c r="CJ13" i="1"/>
  <c r="CI44" i="1"/>
  <c r="K106" i="7" s="1"/>
  <c r="CP13" i="3"/>
  <c r="CP15" i="3" s="1"/>
  <c r="CP34" i="3" s="1"/>
  <c r="CP40" i="3" s="1"/>
  <c r="CK7" i="1"/>
  <c r="CL9" i="2"/>
  <c r="CL10" i="2"/>
  <c r="CK10" i="1" s="1"/>
  <c r="CK58" i="11" s="1"/>
  <c r="CN119" i="1"/>
  <c r="CN97" i="1"/>
  <c r="CN108" i="1"/>
  <c r="CI105" i="1"/>
  <c r="CI116" i="1"/>
  <c r="CI94" i="1"/>
  <c r="CQ10" i="3"/>
  <c r="CJ95" i="1"/>
  <c r="CJ117" i="1"/>
  <c r="CJ106" i="1"/>
  <c r="CK107" i="1"/>
  <c r="CK96" i="1"/>
  <c r="CK118" i="1"/>
  <c r="CP27" i="2"/>
  <c r="CO75" i="1"/>
  <c r="CO86" i="1" s="1"/>
  <c r="CL25" i="2"/>
  <c r="CK73" i="1"/>
  <c r="CK84" i="1" s="1"/>
  <c r="CH99" i="1"/>
  <c r="R105" i="7" s="1"/>
  <c r="CH121" i="1"/>
  <c r="U105" i="7" s="1"/>
  <c r="CH110" i="1"/>
  <c r="T105" i="7" s="1"/>
  <c r="S105" i="7"/>
  <c r="CO23" i="3"/>
  <c r="CO77" i="3"/>
  <c r="CO88" i="3" s="1"/>
  <c r="CM26" i="2"/>
  <c r="CL74" i="1"/>
  <c r="CL85" i="1" s="1"/>
  <c r="CK24" i="2" l="1"/>
  <c r="CJ24" i="1" s="1"/>
  <c r="CK54" i="11"/>
  <c r="CK57" i="11"/>
  <c r="CK53" i="11"/>
  <c r="CK56" i="11"/>
  <c r="CK55" i="11"/>
  <c r="CI23" i="1"/>
  <c r="CI29" i="1" s="1"/>
  <c r="CJ115" i="2"/>
  <c r="CJ29" i="2"/>
  <c r="CJ99" i="2" s="1"/>
  <c r="CJ88" i="2"/>
  <c r="N106" i="7"/>
  <c r="CJ15" i="1"/>
  <c r="F107" i="7"/>
  <c r="CJ12" i="1"/>
  <c r="G107" i="7" s="1"/>
  <c r="CP49" i="3"/>
  <c r="CP55" i="3" s="1"/>
  <c r="CP66" i="3" s="1"/>
  <c r="CR36" i="3"/>
  <c r="CR51" i="3" s="1"/>
  <c r="CR73" i="3" s="1"/>
  <c r="CR25" i="3" s="1"/>
  <c r="CR106" i="3" s="1"/>
  <c r="CQ35" i="3"/>
  <c r="CQ50" i="3" s="1"/>
  <c r="CQ72" i="3" s="1"/>
  <c r="CQ24" i="3" s="1"/>
  <c r="CQ105" i="3" s="1"/>
  <c r="CS37" i="3"/>
  <c r="CS52" i="3" s="1"/>
  <c r="CS74" i="3" s="1"/>
  <c r="CS26" i="3" s="1"/>
  <c r="CS107" i="3" s="1"/>
  <c r="CL35" i="2"/>
  <c r="CN37" i="2"/>
  <c r="CK49" i="2"/>
  <c r="CK40" i="2"/>
  <c r="CM36" i="2"/>
  <c r="CQ38" i="2"/>
  <c r="CJ34" i="1"/>
  <c r="CQ38" i="3"/>
  <c r="CK9" i="1"/>
  <c r="CL11" i="2"/>
  <c r="CM118" i="2"/>
  <c r="CM107" i="2"/>
  <c r="CL26" i="1"/>
  <c r="CQ42" i="3"/>
  <c r="CP43" i="3"/>
  <c r="CP119" i="2"/>
  <c r="CP108" i="2"/>
  <c r="CO27" i="1"/>
  <c r="CO29" i="3"/>
  <c r="CO99" i="3" s="1"/>
  <c r="CO104" i="3"/>
  <c r="CL106" i="2"/>
  <c r="CL117" i="2"/>
  <c r="CK25" i="1"/>
  <c r="Q106" i="7"/>
  <c r="CI88" i="1"/>
  <c r="P106" i="7" s="1"/>
  <c r="CK116" i="2" l="1"/>
  <c r="CK105" i="2"/>
  <c r="CI104" i="1"/>
  <c r="CI93" i="1"/>
  <c r="CJ14" i="1"/>
  <c r="H107" i="7" s="1"/>
  <c r="CK38" i="11"/>
  <c r="CK11" i="1"/>
  <c r="CK22" i="11" s="1"/>
  <c r="CK44" i="11"/>
  <c r="CI115" i="1"/>
  <c r="CJ121" i="2"/>
  <c r="CJ110" i="2"/>
  <c r="E107" i="7"/>
  <c r="CP71" i="3"/>
  <c r="CP23" i="3" s="1"/>
  <c r="CQ9" i="3"/>
  <c r="CQ11" i="3" s="1"/>
  <c r="CQ13" i="3" s="1"/>
  <c r="CQ15" i="3" s="1"/>
  <c r="CQ34" i="3" s="1"/>
  <c r="CQ40" i="3" s="1"/>
  <c r="CQ53" i="3"/>
  <c r="CQ75" i="3" s="1"/>
  <c r="CQ27" i="3" s="1"/>
  <c r="CQ108" i="3" s="1"/>
  <c r="CK43" i="2"/>
  <c r="CL42" i="2"/>
  <c r="CK42" i="1" s="1"/>
  <c r="C108" i="7" s="1"/>
  <c r="I107" i="7"/>
  <c r="CJ40" i="1"/>
  <c r="M107" i="7" s="1"/>
  <c r="CK55" i="2"/>
  <c r="CK66" i="2" s="1"/>
  <c r="CJ49" i="1"/>
  <c r="CK71" i="2"/>
  <c r="CM7" i="2"/>
  <c r="CL13" i="2"/>
  <c r="CQ53" i="2"/>
  <c r="CP38" i="1"/>
  <c r="CN52" i="2"/>
  <c r="CM37" i="1"/>
  <c r="CL36" i="1"/>
  <c r="CM51" i="2"/>
  <c r="CL50" i="2"/>
  <c r="CK35" i="1"/>
  <c r="CK117" i="1"/>
  <c r="CK106" i="1"/>
  <c r="CK95" i="1"/>
  <c r="CO110" i="3"/>
  <c r="CI110" i="1"/>
  <c r="T106" i="7" s="1"/>
  <c r="CI121" i="1"/>
  <c r="U106" i="7" s="1"/>
  <c r="CI99" i="1"/>
  <c r="R106" i="7" s="1"/>
  <c r="S106" i="7"/>
  <c r="CO108" i="1"/>
  <c r="CO97" i="1"/>
  <c r="CO119" i="1"/>
  <c r="CJ116" i="1"/>
  <c r="CJ94" i="1"/>
  <c r="CJ105" i="1"/>
  <c r="CL118" i="1"/>
  <c r="CL96" i="1"/>
  <c r="CL107" i="1"/>
  <c r="L108" i="7" l="1"/>
  <c r="CK40" i="11"/>
  <c r="CK18" i="11" s="1"/>
  <c r="CK43" i="11"/>
  <c r="CK21" i="11" s="1"/>
  <c r="CK42" i="11"/>
  <c r="CK20" i="11" s="1"/>
  <c r="CK41" i="11"/>
  <c r="CK19" i="11" s="1"/>
  <c r="CK17" i="11"/>
  <c r="CP77" i="3"/>
  <c r="CP88" i="3" s="1"/>
  <c r="CL15" i="2"/>
  <c r="CK15" i="1" s="1"/>
  <c r="CK13" i="1"/>
  <c r="CJ43" i="1"/>
  <c r="J107" i="7" s="1"/>
  <c r="CS36" i="3"/>
  <c r="CS51" i="3" s="1"/>
  <c r="CS73" i="3" s="1"/>
  <c r="CS25" i="3" s="1"/>
  <c r="CS106" i="3" s="1"/>
  <c r="CQ49" i="3"/>
  <c r="CQ55" i="3" s="1"/>
  <c r="CQ66" i="3" s="1"/>
  <c r="CR7" i="3"/>
  <c r="CR10" i="3" s="1"/>
  <c r="CL72" i="2"/>
  <c r="CK50" i="1"/>
  <c r="CK61" i="1" s="1"/>
  <c r="CQ75" i="2"/>
  <c r="CP53" i="1"/>
  <c r="CP64" i="1" s="1"/>
  <c r="CK23" i="2"/>
  <c r="CJ71" i="1"/>
  <c r="CJ82" i="1" s="1"/>
  <c r="CK77" i="2"/>
  <c r="CT37" i="3"/>
  <c r="CT52" i="3" s="1"/>
  <c r="CT74" i="3" s="1"/>
  <c r="CT26" i="3" s="1"/>
  <c r="CT107" i="3" s="1"/>
  <c r="CR35" i="3"/>
  <c r="CR50" i="3" s="1"/>
  <c r="CR72" i="3" s="1"/>
  <c r="CR24" i="3" s="1"/>
  <c r="CR105" i="3" s="1"/>
  <c r="CM73" i="2"/>
  <c r="CL51" i="1"/>
  <c r="CL62" i="1" s="1"/>
  <c r="CJ60" i="1"/>
  <c r="CJ55" i="1"/>
  <c r="CM52" i="1"/>
  <c r="CM63" i="1" s="1"/>
  <c r="CN74" i="2"/>
  <c r="CL7" i="1"/>
  <c r="CM9" i="2"/>
  <c r="CL9" i="1" s="1"/>
  <c r="CL44" i="11" s="1"/>
  <c r="CM10" i="2"/>
  <c r="CL10" i="1" s="1"/>
  <c r="CL58" i="11" s="1"/>
  <c r="CP104" i="3"/>
  <c r="CP29" i="3"/>
  <c r="CR42" i="3"/>
  <c r="CQ43" i="3"/>
  <c r="CK26" i="11" l="1"/>
  <c r="CL57" i="11"/>
  <c r="CL53" i="11"/>
  <c r="CL56" i="11"/>
  <c r="CL55" i="11"/>
  <c r="CL54" i="11"/>
  <c r="CL38" i="11"/>
  <c r="CL43" i="11" s="1"/>
  <c r="CP99" i="3"/>
  <c r="CL34" i="2"/>
  <c r="CK34" i="1" s="1"/>
  <c r="F108" i="7"/>
  <c r="CK12" i="1"/>
  <c r="G108" i="7" s="1"/>
  <c r="CJ44" i="1"/>
  <c r="K107" i="7" s="1"/>
  <c r="CQ71" i="3"/>
  <c r="CQ23" i="3" s="1"/>
  <c r="E108" i="7"/>
  <c r="CK14" i="1"/>
  <c r="H108" i="7" s="1"/>
  <c r="N107" i="7"/>
  <c r="CJ66" i="1"/>
  <c r="O107" i="7" s="1"/>
  <c r="CK88" i="2"/>
  <c r="CJ77" i="1"/>
  <c r="CP75" i="1"/>
  <c r="CP86" i="1" s="1"/>
  <c r="CQ27" i="2"/>
  <c r="CL11" i="1"/>
  <c r="CL22" i="11" s="1"/>
  <c r="CL73" i="1"/>
  <c r="CL84" i="1" s="1"/>
  <c r="CM25" i="2"/>
  <c r="CM74" i="1"/>
  <c r="CM85" i="1" s="1"/>
  <c r="CN26" i="2"/>
  <c r="CK115" i="2"/>
  <c r="CJ23" i="1"/>
  <c r="CK104" i="2"/>
  <c r="CK29" i="2"/>
  <c r="CK72" i="1"/>
  <c r="CK83" i="1" s="1"/>
  <c r="CL24" i="2"/>
  <c r="CM11" i="2"/>
  <c r="CP110" i="3"/>
  <c r="CL21" i="11" l="1"/>
  <c r="CL41" i="11"/>
  <c r="CL19" i="11" s="1"/>
  <c r="CL40" i="11"/>
  <c r="CL18" i="11" s="1"/>
  <c r="CL42" i="11"/>
  <c r="CL20" i="11" s="1"/>
  <c r="CL17" i="11"/>
  <c r="CL49" i="2"/>
  <c r="CK49" i="1" s="1"/>
  <c r="CL40" i="2"/>
  <c r="CM42" i="2" s="1"/>
  <c r="CL42" i="1" s="1"/>
  <c r="C109" i="7" s="1"/>
  <c r="CO37" i="2"/>
  <c r="CN37" i="1" s="1"/>
  <c r="CR38" i="2"/>
  <c r="CR53" i="2" s="1"/>
  <c r="CM35" i="2"/>
  <c r="CL35" i="1" s="1"/>
  <c r="CN36" i="2"/>
  <c r="CN51" i="2" s="1"/>
  <c r="CR38" i="3"/>
  <c r="CQ77" i="3"/>
  <c r="CQ88" i="3" s="1"/>
  <c r="CK121" i="2"/>
  <c r="CK110" i="2"/>
  <c r="CK99" i="2"/>
  <c r="CN7" i="2"/>
  <c r="CM13" i="2"/>
  <c r="CQ119" i="2"/>
  <c r="CQ108" i="2"/>
  <c r="CP27" i="1"/>
  <c r="CL105" i="2"/>
  <c r="CK24" i="1"/>
  <c r="CL116" i="2"/>
  <c r="CK40" i="1"/>
  <c r="M108" i="7" s="1"/>
  <c r="I108" i="7"/>
  <c r="CM106" i="2"/>
  <c r="CL25" i="1"/>
  <c r="CM117" i="2"/>
  <c r="CJ115" i="1"/>
  <c r="CJ93" i="1"/>
  <c r="CJ104" i="1"/>
  <c r="CJ29" i="1"/>
  <c r="Q107" i="7"/>
  <c r="CJ88" i="1"/>
  <c r="P107" i="7" s="1"/>
  <c r="CM26" i="1"/>
  <c r="CN107" i="2"/>
  <c r="CN118" i="2"/>
  <c r="L109" i="7"/>
  <c r="CQ29" i="3"/>
  <c r="CQ104" i="3"/>
  <c r="CL26" i="11" l="1"/>
  <c r="CL43" i="2"/>
  <c r="CM36" i="1"/>
  <c r="CO52" i="2"/>
  <c r="CO74" i="2" s="1"/>
  <c r="CL55" i="2"/>
  <c r="CL66" i="2" s="1"/>
  <c r="CL71" i="2"/>
  <c r="CL77" i="2" s="1"/>
  <c r="CQ38" i="1"/>
  <c r="CM50" i="2"/>
  <c r="CL50" i="1" s="1"/>
  <c r="CL61" i="1" s="1"/>
  <c r="CR9" i="3"/>
  <c r="CR11" i="3" s="1"/>
  <c r="CR13" i="3" s="1"/>
  <c r="CR15" i="3" s="1"/>
  <c r="CR34" i="3" s="1"/>
  <c r="CR53" i="3"/>
  <c r="CR75" i="3" s="1"/>
  <c r="CR27" i="3" s="1"/>
  <c r="CR108" i="3" s="1"/>
  <c r="CM15" i="2"/>
  <c r="CM34" i="2" s="1"/>
  <c r="CL13" i="1"/>
  <c r="CQ99" i="3"/>
  <c r="CK43" i="1"/>
  <c r="CK44" i="1" s="1"/>
  <c r="K108" i="7" s="1"/>
  <c r="CK55" i="1"/>
  <c r="CK60" i="1"/>
  <c r="CP119" i="1"/>
  <c r="CP108" i="1"/>
  <c r="CP97" i="1"/>
  <c r="CM51" i="1"/>
  <c r="CN73" i="2"/>
  <c r="CM7" i="1"/>
  <c r="CN9" i="2"/>
  <c r="CM9" i="1" s="1"/>
  <c r="CM44" i="11" s="1"/>
  <c r="CN10" i="2"/>
  <c r="CM10" i="1" s="1"/>
  <c r="CM58" i="11" s="1"/>
  <c r="CJ121" i="1"/>
  <c r="U107" i="7" s="1"/>
  <c r="S107" i="7"/>
  <c r="CJ99" i="1"/>
  <c r="R107" i="7" s="1"/>
  <c r="CJ110" i="1"/>
  <c r="T107" i="7" s="1"/>
  <c r="CR75" i="2"/>
  <c r="CM96" i="1"/>
  <c r="CM107" i="1"/>
  <c r="CM118" i="1"/>
  <c r="CL106" i="1"/>
  <c r="CL117" i="1"/>
  <c r="CL95" i="1"/>
  <c r="CK105" i="1"/>
  <c r="CK94" i="1"/>
  <c r="CK116" i="1"/>
  <c r="CQ110" i="3"/>
  <c r="CM62" i="1" l="1"/>
  <c r="CM55" i="11"/>
  <c r="CM53" i="11"/>
  <c r="CM57" i="11"/>
  <c r="CM54" i="11"/>
  <c r="CM56" i="11"/>
  <c r="CK71" i="1"/>
  <c r="CK82" i="1" s="1"/>
  <c r="CN52" i="1"/>
  <c r="CN63" i="1" s="1"/>
  <c r="CL23" i="2"/>
  <c r="CL29" i="2" s="1"/>
  <c r="CM72" i="2"/>
  <c r="CM24" i="2" s="1"/>
  <c r="CS7" i="3"/>
  <c r="CS10" i="3" s="1"/>
  <c r="CL15" i="1"/>
  <c r="CQ53" i="1"/>
  <c r="CQ64" i="1" s="1"/>
  <c r="F109" i="7"/>
  <c r="CL12" i="1"/>
  <c r="G109" i="7" s="1"/>
  <c r="J108" i="7"/>
  <c r="CO26" i="2"/>
  <c r="CN74" i="1"/>
  <c r="CM11" i="1"/>
  <c r="CM22" i="11" s="1"/>
  <c r="CO36" i="2"/>
  <c r="CP37" i="2"/>
  <c r="CM40" i="2"/>
  <c r="CN42" i="2" s="1"/>
  <c r="CM42" i="1" s="1"/>
  <c r="C110" i="7" s="1"/>
  <c r="CS38" i="3"/>
  <c r="CS38" i="2"/>
  <c r="CM49" i="2"/>
  <c r="CN35" i="2"/>
  <c r="CL34" i="1"/>
  <c r="CR27" i="2"/>
  <c r="CQ75" i="1"/>
  <c r="CN11" i="2"/>
  <c r="CN25" i="2"/>
  <c r="CM73" i="1"/>
  <c r="CM84" i="1" s="1"/>
  <c r="CL88" i="2"/>
  <c r="CK77" i="1"/>
  <c r="CR49" i="3"/>
  <c r="CR40" i="3"/>
  <c r="CT36" i="3"/>
  <c r="CT51" i="3" s="1"/>
  <c r="CT73" i="3" s="1"/>
  <c r="CT25" i="3" s="1"/>
  <c r="CT106" i="3" s="1"/>
  <c r="CS35" i="3"/>
  <c r="CS50" i="3" s="1"/>
  <c r="CS72" i="3" s="1"/>
  <c r="CS24" i="3" s="1"/>
  <c r="CS105" i="3" s="1"/>
  <c r="N108" i="7"/>
  <c r="CK66" i="1"/>
  <c r="O108" i="7" s="1"/>
  <c r="CL14" i="1" l="1"/>
  <c r="H109" i="7" s="1"/>
  <c r="CM38" i="11"/>
  <c r="CL104" i="2"/>
  <c r="CK23" i="1"/>
  <c r="CK93" i="1" s="1"/>
  <c r="CN85" i="1"/>
  <c r="CQ86" i="1"/>
  <c r="CL115" i="2"/>
  <c r="CL72" i="1"/>
  <c r="CL83" i="1" s="1"/>
  <c r="E109" i="7"/>
  <c r="CM43" i="2"/>
  <c r="CM25" i="1"/>
  <c r="CN117" i="2"/>
  <c r="CN106" i="2"/>
  <c r="CL121" i="2"/>
  <c r="CL110" i="2"/>
  <c r="CL99" i="2"/>
  <c r="CS53" i="2"/>
  <c r="CR38" i="1"/>
  <c r="CO51" i="2"/>
  <c r="CN36" i="1"/>
  <c r="CS42" i="3"/>
  <c r="CR43" i="3"/>
  <c r="CN13" i="2"/>
  <c r="CO7" i="2"/>
  <c r="CL40" i="1"/>
  <c r="M109" i="7" s="1"/>
  <c r="I109" i="7"/>
  <c r="CS9" i="3"/>
  <c r="CS11" i="3" s="1"/>
  <c r="CS53" i="3"/>
  <c r="CS75" i="3" s="1"/>
  <c r="CS27" i="3" s="1"/>
  <c r="CS108" i="3" s="1"/>
  <c r="L110" i="7"/>
  <c r="CM116" i="2"/>
  <c r="CL24" i="1"/>
  <c r="CM105" i="2"/>
  <c r="CR55" i="3"/>
  <c r="CR66" i="3" s="1"/>
  <c r="CR71" i="3"/>
  <c r="CN50" i="2"/>
  <c r="CM35" i="1"/>
  <c r="CK88" i="1"/>
  <c r="P108" i="7" s="1"/>
  <c r="Q108" i="7"/>
  <c r="CR108" i="2"/>
  <c r="CQ27" i="1"/>
  <c r="CR119" i="2"/>
  <c r="CL49" i="1"/>
  <c r="CM71" i="2"/>
  <c r="CM55" i="2"/>
  <c r="CM66" i="2" s="1"/>
  <c r="CO37" i="1"/>
  <c r="CP52" i="2"/>
  <c r="CN26" i="1"/>
  <c r="CO118" i="2"/>
  <c r="CO107" i="2"/>
  <c r="CM42" i="11" l="1"/>
  <c r="CM20" i="11" s="1"/>
  <c r="CM17" i="11"/>
  <c r="CM43" i="11"/>
  <c r="CM21" i="11" s="1"/>
  <c r="CM26" i="11" s="1"/>
  <c r="CM41" i="11"/>
  <c r="CM19" i="11" s="1"/>
  <c r="CM40" i="11"/>
  <c r="CM18" i="11" s="1"/>
  <c r="CK104" i="1"/>
  <c r="CK115" i="1"/>
  <c r="CK29" i="1"/>
  <c r="CK121" i="1" s="1"/>
  <c r="U108" i="7" s="1"/>
  <c r="CN15" i="2"/>
  <c r="CM15" i="1" s="1"/>
  <c r="CN38" i="11" s="1"/>
  <c r="CM13" i="1"/>
  <c r="CN51" i="1"/>
  <c r="CN62" i="1" s="1"/>
  <c r="CO73" i="2"/>
  <c r="CM106" i="1"/>
  <c r="CM95" i="1"/>
  <c r="CM117" i="1"/>
  <c r="CQ119" i="1"/>
  <c r="CQ108" i="1"/>
  <c r="CQ97" i="1"/>
  <c r="CL43" i="1"/>
  <c r="CN118" i="1"/>
  <c r="CN96" i="1"/>
  <c r="CN107" i="1"/>
  <c r="CM23" i="2"/>
  <c r="CL71" i="1"/>
  <c r="CL82" i="1" s="1"/>
  <c r="CM77" i="2"/>
  <c r="CN72" i="2"/>
  <c r="CM50" i="1"/>
  <c r="CM61" i="1" s="1"/>
  <c r="CL94" i="1"/>
  <c r="CL116" i="1"/>
  <c r="CL105" i="1"/>
  <c r="CR53" i="1"/>
  <c r="CR64" i="1" s="1"/>
  <c r="CS75" i="2"/>
  <c r="CP74" i="2"/>
  <c r="CO52" i="1"/>
  <c r="CO63" i="1" s="1"/>
  <c r="CL55" i="1"/>
  <c r="CL60" i="1"/>
  <c r="CR77" i="3"/>
  <c r="CR88" i="3" s="1"/>
  <c r="CR23" i="3"/>
  <c r="CS13" i="3"/>
  <c r="CS15" i="3" s="1"/>
  <c r="CS34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17" i="11" s="1"/>
  <c r="CN40" i="11"/>
  <c r="CK99" i="1"/>
  <c r="R108" i="7" s="1"/>
  <c r="S108" i="7"/>
  <c r="CK110" i="1"/>
  <c r="T108" i="7" s="1"/>
  <c r="CN34" i="2"/>
  <c r="CO35" i="2" s="1"/>
  <c r="F110" i="7"/>
  <c r="CM12" i="1"/>
  <c r="G110" i="7" s="1"/>
  <c r="CO74" i="1"/>
  <c r="CO85" i="1" s="1"/>
  <c r="CP26" i="2"/>
  <c r="CL77" i="1"/>
  <c r="CM88" i="2"/>
  <c r="CO11" i="2"/>
  <c r="CT10" i="3"/>
  <c r="CS27" i="2"/>
  <c r="CR75" i="1"/>
  <c r="CR86" i="1" s="1"/>
  <c r="CN73" i="1"/>
  <c r="CN84" i="1" s="1"/>
  <c r="CO25" i="2"/>
  <c r="CS49" i="3"/>
  <c r="CT35" i="3"/>
  <c r="CT50" i="3" s="1"/>
  <c r="CT72" i="3" s="1"/>
  <c r="CT24" i="3" s="1"/>
  <c r="CT105" i="3" s="1"/>
  <c r="CS40" i="3"/>
  <c r="CT42" i="3" s="1"/>
  <c r="N109" i="7"/>
  <c r="CL66" i="1"/>
  <c r="O109" i="7" s="1"/>
  <c r="CM115" i="2"/>
  <c r="CL23" i="1"/>
  <c r="CM104" i="2"/>
  <c r="CM29" i="2"/>
  <c r="CL44" i="1"/>
  <c r="K109" i="7" s="1"/>
  <c r="J109" i="7"/>
  <c r="CN11" i="1"/>
  <c r="CN22" i="11" s="1"/>
  <c r="CR29" i="3"/>
  <c r="CR104" i="3"/>
  <c r="CN24" i="2"/>
  <c r="CM72" i="1"/>
  <c r="CM83" i="1" s="1"/>
  <c r="CM14" i="1"/>
  <c r="H110" i="7" s="1"/>
  <c r="E110" i="7"/>
  <c r="CN20" i="11" l="1"/>
  <c r="CN19" i="11"/>
  <c r="CN18" i="11"/>
  <c r="CN21" i="11"/>
  <c r="CN26" i="11" s="1"/>
  <c r="CP36" i="2"/>
  <c r="CP51" i="2" s="1"/>
  <c r="CT38" i="2"/>
  <c r="CT53" i="2" s="1"/>
  <c r="CN40" i="2"/>
  <c r="CO42" i="2" s="1"/>
  <c r="CN42" i="1" s="1"/>
  <c r="C111" i="7" s="1"/>
  <c r="CT38" i="3"/>
  <c r="CM34" i="1"/>
  <c r="I110" i="7" s="1"/>
  <c r="CN49" i="2"/>
  <c r="CN55" i="2" s="1"/>
  <c r="CQ37" i="2"/>
  <c r="CP37" i="1" s="1"/>
  <c r="L111" i="7"/>
  <c r="CS55" i="3"/>
  <c r="CS66" i="3" s="1"/>
  <c r="CS71" i="3"/>
  <c r="CN105" i="2"/>
  <c r="CN116" i="2"/>
  <c r="CM24" i="1"/>
  <c r="CL115" i="1"/>
  <c r="CL104" i="1"/>
  <c r="CL29" i="1"/>
  <c r="CL93" i="1"/>
  <c r="CS43" i="3"/>
  <c r="CO106" i="2"/>
  <c r="CN25" i="1"/>
  <c r="CO117" i="2"/>
  <c r="CO50" i="2"/>
  <c r="CN35" i="1"/>
  <c r="CL88" i="1"/>
  <c r="P109" i="7" s="1"/>
  <c r="Q109" i="7"/>
  <c r="CR99" i="3"/>
  <c r="CR110" i="3"/>
  <c r="CM110" i="2"/>
  <c r="CM99" i="2"/>
  <c r="CM121" i="2"/>
  <c r="CO13" i="2"/>
  <c r="CP7" i="2"/>
  <c r="CO26" i="1"/>
  <c r="CP118" i="2"/>
  <c r="CP107" i="2"/>
  <c r="CS108" i="2"/>
  <c r="CR27" i="1"/>
  <c r="CS119" i="2"/>
  <c r="CM49" i="1" l="1"/>
  <c r="CM55" i="1" s="1"/>
  <c r="CN71" i="2"/>
  <c r="CM71" i="1" s="1"/>
  <c r="CS38" i="1"/>
  <c r="CO36" i="1"/>
  <c r="CT9" i="3"/>
  <c r="CT11" i="3" s="1"/>
  <c r="CT13" i="3" s="1"/>
  <c r="CT15" i="3" s="1"/>
  <c r="CT34" i="3" s="1"/>
  <c r="CT40" i="3" s="1"/>
  <c r="CT43" i="3" s="1"/>
  <c r="CT53" i="3"/>
  <c r="CT75" i="3" s="1"/>
  <c r="CT27" i="3" s="1"/>
  <c r="CT108" i="3" s="1"/>
  <c r="CQ52" i="2"/>
  <c r="CQ74" i="2" s="1"/>
  <c r="CM40" i="1"/>
  <c r="CM43" i="1" s="1"/>
  <c r="J110" i="7" s="1"/>
  <c r="CN66" i="2"/>
  <c r="CN43" i="2"/>
  <c r="CO15" i="2"/>
  <c r="CN15" i="1" s="1"/>
  <c r="CO38" i="11" s="1"/>
  <c r="CN13" i="1"/>
  <c r="CM60" i="1"/>
  <c r="CR108" i="1"/>
  <c r="CR97" i="1"/>
  <c r="CR119" i="1"/>
  <c r="CO118" i="1"/>
  <c r="CO107" i="1"/>
  <c r="CO96" i="1"/>
  <c r="CO51" i="1"/>
  <c r="CP73" i="2"/>
  <c r="CO72" i="2"/>
  <c r="CN50" i="1"/>
  <c r="CN61" i="1" s="1"/>
  <c r="CS77" i="3"/>
  <c r="CS88" i="3" s="1"/>
  <c r="CS23" i="3"/>
  <c r="CM105" i="1"/>
  <c r="CM94" i="1"/>
  <c r="CM116" i="1"/>
  <c r="CP9" i="2"/>
  <c r="CO9" i="1" s="1"/>
  <c r="CO44" i="11" s="1"/>
  <c r="CO7" i="1"/>
  <c r="CP10" i="2"/>
  <c r="CO10" i="1" s="1"/>
  <c r="CO58" i="11" s="1"/>
  <c r="CN117" i="1"/>
  <c r="CN95" i="1"/>
  <c r="CN106" i="1"/>
  <c r="CL121" i="1"/>
  <c r="U109" i="7" s="1"/>
  <c r="CL110" i="1"/>
  <c r="T109" i="7" s="1"/>
  <c r="S109" i="7"/>
  <c r="CL99" i="1"/>
  <c r="R109" i="7" s="1"/>
  <c r="CT75" i="2"/>
  <c r="CO55" i="11" l="1"/>
  <c r="CO54" i="11"/>
  <c r="CO57" i="11"/>
  <c r="CO53" i="11"/>
  <c r="CO17" i="11" s="1"/>
  <c r="CO56" i="11"/>
  <c r="CO41" i="11"/>
  <c r="CO43" i="11"/>
  <c r="CO42" i="11"/>
  <c r="CO40" i="11"/>
  <c r="CN23" i="2"/>
  <c r="CN115" i="2" s="1"/>
  <c r="CM82" i="1"/>
  <c r="CN77" i="2"/>
  <c r="CM77" i="1" s="1"/>
  <c r="CS53" i="1"/>
  <c r="CS64" i="1" s="1"/>
  <c r="CP52" i="1"/>
  <c r="CP63" i="1" s="1"/>
  <c r="CO62" i="1"/>
  <c r="CT49" i="3"/>
  <c r="CT71" i="3" s="1"/>
  <c r="CM44" i="1"/>
  <c r="K110" i="7" s="1"/>
  <c r="M110" i="7"/>
  <c r="CO34" i="2"/>
  <c r="CQ36" i="2" s="1"/>
  <c r="F111" i="7"/>
  <c r="CN12" i="1"/>
  <c r="G111" i="7" s="1"/>
  <c r="CO11" i="1"/>
  <c r="CO22" i="11" s="1"/>
  <c r="CP74" i="1"/>
  <c r="CQ26" i="2"/>
  <c r="CP11" i="2"/>
  <c r="CP25" i="2"/>
  <c r="CO73" i="1"/>
  <c r="CO84" i="1" s="1"/>
  <c r="CT27" i="2"/>
  <c r="CS75" i="1"/>
  <c r="CN72" i="1"/>
  <c r="CN83" i="1" s="1"/>
  <c r="CO24" i="2"/>
  <c r="CS29" i="3"/>
  <c r="CS104" i="3"/>
  <c r="CN14" i="1"/>
  <c r="H111" i="7" s="1"/>
  <c r="E111" i="7"/>
  <c r="CM66" i="1"/>
  <c r="O110" i="7" s="1"/>
  <c r="N110" i="7"/>
  <c r="CN29" i="2" l="1"/>
  <c r="CN121" i="2" s="1"/>
  <c r="CO18" i="11"/>
  <c r="CO21" i="11"/>
  <c r="CO20" i="11"/>
  <c r="CO19" i="11"/>
  <c r="CS86" i="1"/>
  <c r="CN104" i="2"/>
  <c r="CN88" i="2"/>
  <c r="CM23" i="1"/>
  <c r="CM29" i="1" s="1"/>
  <c r="CT55" i="3"/>
  <c r="CT66" i="3" s="1"/>
  <c r="CP85" i="1"/>
  <c r="CO49" i="2"/>
  <c r="CN49" i="1" s="1"/>
  <c r="CO40" i="2"/>
  <c r="CO43" i="2" s="1"/>
  <c r="CR37" i="2"/>
  <c r="CR52" i="2" s="1"/>
  <c r="CP35" i="2"/>
  <c r="CP50" i="2" s="1"/>
  <c r="CN34" i="1"/>
  <c r="I111" i="7" s="1"/>
  <c r="L112" i="7"/>
  <c r="CT77" i="3"/>
  <c r="CT23" i="3"/>
  <c r="Q110" i="7"/>
  <c r="CM88" i="1"/>
  <c r="P110" i="7" s="1"/>
  <c r="CP13" i="2"/>
  <c r="CQ7" i="2"/>
  <c r="CQ51" i="2"/>
  <c r="CP36" i="1"/>
  <c r="CT108" i="2"/>
  <c r="CS27" i="1"/>
  <c r="CT119" i="2"/>
  <c r="CO105" i="2"/>
  <c r="CO116" i="2"/>
  <c r="CN24" i="1"/>
  <c r="CS99" i="3"/>
  <c r="CS110" i="3"/>
  <c r="CO25" i="1"/>
  <c r="CP117" i="2"/>
  <c r="CP106" i="2"/>
  <c r="CN99" i="2"/>
  <c r="CP26" i="1"/>
  <c r="CQ107" i="2"/>
  <c r="CQ118" i="2"/>
  <c r="CO26" i="11" l="1"/>
  <c r="CN110" i="2"/>
  <c r="CT88" i="3"/>
  <c r="CM115" i="1"/>
  <c r="CM93" i="1"/>
  <c r="CM104" i="1"/>
  <c r="CO71" i="2"/>
  <c r="CO77" i="2" s="1"/>
  <c r="CQ37" i="1"/>
  <c r="CO55" i="2"/>
  <c r="CO66" i="2" s="1"/>
  <c r="CN40" i="1"/>
  <c r="M111" i="7" s="1"/>
  <c r="CO35" i="1"/>
  <c r="CP42" i="2"/>
  <c r="CO42" i="1" s="1"/>
  <c r="C112" i="7" s="1"/>
  <c r="CP15" i="2"/>
  <c r="CP34" i="2" s="1"/>
  <c r="CO13" i="1"/>
  <c r="CN94" i="1"/>
  <c r="CN116" i="1"/>
  <c r="CN105" i="1"/>
  <c r="CQ52" i="1"/>
  <c r="CR74" i="2"/>
  <c r="CM99" i="1"/>
  <c r="R110" i="7" s="1"/>
  <c r="S110" i="7"/>
  <c r="CM110" i="1"/>
  <c r="T110" i="7" s="1"/>
  <c r="CM121" i="1"/>
  <c r="U110" i="7" s="1"/>
  <c r="CP118" i="1"/>
  <c r="CP96" i="1"/>
  <c r="CP107" i="1"/>
  <c r="CO50" i="1"/>
  <c r="CP72" i="2"/>
  <c r="CP51" i="1"/>
  <c r="CP62" i="1" s="1"/>
  <c r="CQ73" i="2"/>
  <c r="CN55" i="1"/>
  <c r="CN60" i="1"/>
  <c r="CO106" i="1"/>
  <c r="CO117" i="1"/>
  <c r="CO95" i="1"/>
  <c r="CS97" i="1"/>
  <c r="CS108" i="1"/>
  <c r="CS119" i="1"/>
  <c r="J32" i="9"/>
  <c r="CQ9" i="2"/>
  <c r="CP9" i="1" s="1"/>
  <c r="CP44" i="11" s="1"/>
  <c r="CQ10" i="2"/>
  <c r="CP10" i="1" s="1"/>
  <c r="CP58" i="11" s="1"/>
  <c r="CP7" i="1"/>
  <c r="CT29" i="3"/>
  <c r="CT104" i="3"/>
  <c r="CP54" i="11" l="1"/>
  <c r="CP57" i="11"/>
  <c r="CP53" i="11"/>
  <c r="CP56" i="11"/>
  <c r="CP55" i="11"/>
  <c r="CO23" i="2"/>
  <c r="CO115" i="2" s="1"/>
  <c r="CN71" i="1"/>
  <c r="CN82" i="1" s="1"/>
  <c r="CQ63" i="1"/>
  <c r="CN43" i="1"/>
  <c r="CN44" i="1" s="1"/>
  <c r="K111" i="7" s="1"/>
  <c r="CO61" i="1"/>
  <c r="CO15" i="1"/>
  <c r="F112" i="7"/>
  <c r="CO12" i="1"/>
  <c r="G112" i="7" s="1"/>
  <c r="CP11" i="1"/>
  <c r="CP73" i="1"/>
  <c r="CP84" i="1" s="1"/>
  <c r="CQ25" i="2"/>
  <c r="J111" i="7"/>
  <c r="CP49" i="2"/>
  <c r="CR36" i="2"/>
  <c r="CO34" i="1"/>
  <c r="CP40" i="2"/>
  <c r="CQ42" i="2" s="1"/>
  <c r="CP42" i="1" s="1"/>
  <c r="C113" i="7" s="1"/>
  <c r="CQ35" i="2"/>
  <c r="CS37" i="2"/>
  <c r="CT99" i="3"/>
  <c r="CT110" i="3"/>
  <c r="CP24" i="2"/>
  <c r="CO72" i="1"/>
  <c r="CO83" i="1" s="1"/>
  <c r="CR26" i="2"/>
  <c r="CQ74" i="1"/>
  <c r="CQ85" i="1" s="1"/>
  <c r="CN77" i="1"/>
  <c r="CO88" i="2"/>
  <c r="CQ11" i="2"/>
  <c r="CN66" i="1"/>
  <c r="O111" i="7" s="1"/>
  <c r="N111" i="7"/>
  <c r="CO14" i="1" l="1"/>
  <c r="H112" i="7" s="1"/>
  <c r="CP38" i="11"/>
  <c r="L113" i="7"/>
  <c r="CP22" i="11"/>
  <c r="CO29" i="2"/>
  <c r="CO121" i="2" s="1"/>
  <c r="CN23" i="1"/>
  <c r="CN29" i="1" s="1"/>
  <c r="CO104" i="2"/>
  <c r="E112" i="7"/>
  <c r="CP43" i="2"/>
  <c r="CR7" i="2"/>
  <c r="CQ13" i="2"/>
  <c r="CR107" i="2"/>
  <c r="CQ26" i="1"/>
  <c r="CR118" i="2"/>
  <c r="CS52" i="2"/>
  <c r="CR37" i="1"/>
  <c r="CQ36" i="1"/>
  <c r="CR51" i="2"/>
  <c r="CP35" i="1"/>
  <c r="CQ50" i="2"/>
  <c r="CP55" i="2"/>
  <c r="CP66" i="2" s="1"/>
  <c r="CP71" i="2"/>
  <c r="CO49" i="1"/>
  <c r="CN88" i="1"/>
  <c r="P111" i="7" s="1"/>
  <c r="Q111" i="7"/>
  <c r="CP116" i="2"/>
  <c r="CO24" i="1"/>
  <c r="CP105" i="2"/>
  <c r="CP25" i="1"/>
  <c r="CQ117" i="2"/>
  <c r="CQ106" i="2"/>
  <c r="I112" i="7"/>
  <c r="CO40" i="1"/>
  <c r="M112" i="7" s="1"/>
  <c r="CP43" i="11" l="1"/>
  <c r="CP21" i="11" s="1"/>
  <c r="CP17" i="11"/>
  <c r="CP41" i="11"/>
  <c r="CP19" i="11" s="1"/>
  <c r="CP40" i="11"/>
  <c r="CP18" i="11" s="1"/>
  <c r="CP42" i="11"/>
  <c r="CP20" i="11" s="1"/>
  <c r="CO99" i="2"/>
  <c r="CN93" i="1"/>
  <c r="CO110" i="2"/>
  <c r="CN115" i="1"/>
  <c r="CN104" i="1"/>
  <c r="CQ15" i="2"/>
  <c r="CP15" i="1" s="1"/>
  <c r="CQ38" i="11" s="1"/>
  <c r="CP13" i="1"/>
  <c r="CP77" i="2"/>
  <c r="CO71" i="1"/>
  <c r="CO82" i="1" s="1"/>
  <c r="CP23" i="2"/>
  <c r="CR73" i="2"/>
  <c r="CQ51" i="1"/>
  <c r="CQ62" i="1" s="1"/>
  <c r="CO43" i="1"/>
  <c r="CQ107" i="1"/>
  <c r="CQ96" i="1"/>
  <c r="CQ118" i="1"/>
  <c r="CP106" i="1"/>
  <c r="CP117" i="1"/>
  <c r="CP95" i="1"/>
  <c r="CQ72" i="2"/>
  <c r="CP50" i="1"/>
  <c r="CP61" i="1" s="1"/>
  <c r="CO116" i="1"/>
  <c r="CO94" i="1"/>
  <c r="CO105" i="1"/>
  <c r="CO60" i="1"/>
  <c r="CO55" i="1"/>
  <c r="CR52" i="1"/>
  <c r="CR63" i="1" s="1"/>
  <c r="CS74" i="2"/>
  <c r="S111" i="7"/>
  <c r="CN110" i="1"/>
  <c r="T111" i="7" s="1"/>
  <c r="CN121" i="1"/>
  <c r="U111" i="7" s="1"/>
  <c r="CN99" i="1"/>
  <c r="R111" i="7" s="1"/>
  <c r="CR9" i="2"/>
  <c r="CQ9" i="1" s="1"/>
  <c r="CQ44" i="11" s="1"/>
  <c r="CQ7" i="1"/>
  <c r="CR10" i="2"/>
  <c r="CQ10" i="1" s="1"/>
  <c r="CQ58" i="11" s="1"/>
  <c r="CP26" i="11" l="1"/>
  <c r="CQ56" i="11"/>
  <c r="CQ53" i="11"/>
  <c r="CQ17" i="11" s="1"/>
  <c r="CQ54" i="11"/>
  <c r="CQ57" i="11"/>
  <c r="CQ55" i="11"/>
  <c r="CQ42" i="11"/>
  <c r="CQ41" i="11"/>
  <c r="CQ43" i="11"/>
  <c r="CQ21" i="11" s="1"/>
  <c r="CQ40" i="11"/>
  <c r="CQ34" i="2"/>
  <c r="CR35" i="2" s="1"/>
  <c r="F113" i="7"/>
  <c r="CP12" i="1"/>
  <c r="G113" i="7" s="1"/>
  <c r="CQ11" i="1"/>
  <c r="CQ22" i="11" s="1"/>
  <c r="CR11" i="2"/>
  <c r="N112" i="7"/>
  <c r="CO66" i="1"/>
  <c r="O112" i="7" s="1"/>
  <c r="CR25" i="2"/>
  <c r="CQ73" i="1"/>
  <c r="CQ84" i="1" s="1"/>
  <c r="CO44" i="1"/>
  <c r="K112" i="7" s="1"/>
  <c r="J112" i="7"/>
  <c r="CO23" i="1"/>
  <c r="CP29" i="2"/>
  <c r="CP115" i="2"/>
  <c r="CP104" i="2"/>
  <c r="E113" i="7"/>
  <c r="CP14" i="1"/>
  <c r="H113" i="7" s="1"/>
  <c r="CS26" i="2"/>
  <c r="CR74" i="1"/>
  <c r="CR85" i="1" s="1"/>
  <c r="CQ24" i="2"/>
  <c r="CP72" i="1"/>
  <c r="CP83" i="1" s="1"/>
  <c r="CO77" i="1"/>
  <c r="CP88" i="2"/>
  <c r="CQ18" i="11" l="1"/>
  <c r="CQ20" i="11"/>
  <c r="CQ26" i="11" s="1"/>
  <c r="CQ19" i="11"/>
  <c r="CT37" i="2"/>
  <c r="CT52" i="2" s="1"/>
  <c r="CS36" i="2"/>
  <c r="CR36" i="1" s="1"/>
  <c r="CQ40" i="2"/>
  <c r="CQ43" i="2" s="1"/>
  <c r="CQ49" i="2"/>
  <c r="CQ71" i="2" s="1"/>
  <c r="CP34" i="1"/>
  <c r="I113" i="7" s="1"/>
  <c r="L114" i="7"/>
  <c r="CQ105" i="2"/>
  <c r="CP24" i="1"/>
  <c r="CQ116" i="2"/>
  <c r="CR106" i="2"/>
  <c r="CQ25" i="1"/>
  <c r="CR117" i="2"/>
  <c r="CR50" i="2"/>
  <c r="CQ35" i="1"/>
  <c r="CR13" i="2"/>
  <c r="CS7" i="2"/>
  <c r="Q112" i="7"/>
  <c r="CO88" i="1"/>
  <c r="P112" i="7" s="1"/>
  <c r="CS107" i="2"/>
  <c r="CS118" i="2"/>
  <c r="CR26" i="1"/>
  <c r="CP110" i="2"/>
  <c r="CP99" i="2"/>
  <c r="CP121" i="2"/>
  <c r="CO115" i="1"/>
  <c r="CO93" i="1"/>
  <c r="CO29" i="1"/>
  <c r="CO104" i="1"/>
  <c r="CS37" i="1" l="1"/>
  <c r="CS51" i="2"/>
  <c r="CR51" i="1" s="1"/>
  <c r="CR62" i="1" s="1"/>
  <c r="CP49" i="1"/>
  <c r="CP55" i="1" s="1"/>
  <c r="CR42" i="2"/>
  <c r="CQ42" i="1" s="1"/>
  <c r="C114" i="7" s="1"/>
  <c r="CP40" i="1"/>
  <c r="M113" i="7" s="1"/>
  <c r="CQ55" i="2"/>
  <c r="CQ66" i="2" s="1"/>
  <c r="CR15" i="2"/>
  <c r="CR34" i="2" s="1"/>
  <c r="CQ13" i="1"/>
  <c r="CR107" i="1"/>
  <c r="CR118" i="1"/>
  <c r="CR96" i="1"/>
  <c r="CT74" i="2"/>
  <c r="CS52" i="1"/>
  <c r="CS9" i="2"/>
  <c r="CR9" i="1" s="1"/>
  <c r="CR44" i="11" s="1"/>
  <c r="CR7" i="1"/>
  <c r="CS10" i="2"/>
  <c r="CR10" i="1" s="1"/>
  <c r="CR58" i="11" s="1"/>
  <c r="CO110" i="1"/>
  <c r="T112" i="7" s="1"/>
  <c r="CO99" i="1"/>
  <c r="R112" i="7" s="1"/>
  <c r="CO121" i="1"/>
  <c r="U112" i="7" s="1"/>
  <c r="S112" i="7"/>
  <c r="CR72" i="2"/>
  <c r="CQ50" i="1"/>
  <c r="CQ61" i="1" s="1"/>
  <c r="CP94" i="1"/>
  <c r="CP105" i="1"/>
  <c r="CP116" i="1"/>
  <c r="CP71" i="1"/>
  <c r="CQ77" i="2"/>
  <c r="CQ23" i="2"/>
  <c r="CQ117" i="1"/>
  <c r="CQ95" i="1"/>
  <c r="CQ106" i="1"/>
  <c r="CS73" i="2" l="1"/>
  <c r="CS25" i="2" s="1"/>
  <c r="CS63" i="1"/>
  <c r="CR57" i="11"/>
  <c r="CR56" i="11"/>
  <c r="CR53" i="11"/>
  <c r="CR54" i="11"/>
  <c r="CR55" i="11"/>
  <c r="CP60" i="1"/>
  <c r="CP82" i="1"/>
  <c r="CP43" i="1"/>
  <c r="J113" i="7" s="1"/>
  <c r="CQ15" i="1"/>
  <c r="F114" i="7"/>
  <c r="CQ12" i="1"/>
  <c r="G114" i="7" s="1"/>
  <c r="CS11" i="2"/>
  <c r="CS13" i="2" s="1"/>
  <c r="CQ88" i="2"/>
  <c r="CP77" i="1"/>
  <c r="CQ34" i="1"/>
  <c r="CT36" i="2"/>
  <c r="CS35" i="2"/>
  <c r="CR49" i="2"/>
  <c r="CR40" i="2"/>
  <c r="CS42" i="2" s="1"/>
  <c r="CR42" i="1" s="1"/>
  <c r="C115" i="7" s="1"/>
  <c r="CT26" i="2"/>
  <c r="CS74" i="1"/>
  <c r="CS85" i="1" s="1"/>
  <c r="CP66" i="1"/>
  <c r="O113" i="7" s="1"/>
  <c r="N113" i="7"/>
  <c r="CQ72" i="1"/>
  <c r="CQ83" i="1" s="1"/>
  <c r="CR24" i="2"/>
  <c r="CR11" i="1"/>
  <c r="CR22" i="11" s="1"/>
  <c r="CQ104" i="2"/>
  <c r="CP23" i="1"/>
  <c r="CQ115" i="2"/>
  <c r="CQ29" i="2"/>
  <c r="CR73" i="1" l="1"/>
  <c r="CR84" i="1" s="1"/>
  <c r="CQ14" i="1"/>
  <c r="H114" i="7" s="1"/>
  <c r="CR38" i="11"/>
  <c r="CP44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05" i="2"/>
  <c r="CQ24" i="1"/>
  <c r="CR116" i="2"/>
  <c r="CR43" i="2"/>
  <c r="CT51" i="2"/>
  <c r="CS36" i="1"/>
  <c r="CP93" i="1"/>
  <c r="CP29" i="1"/>
  <c r="CP104" i="1"/>
  <c r="CP115" i="1"/>
  <c r="CS117" i="2"/>
  <c r="CS106" i="2"/>
  <c r="CR25" i="1"/>
  <c r="I114" i="7"/>
  <c r="CQ40" i="1"/>
  <c r="M114" i="7" s="1"/>
  <c r="CQ49" i="1"/>
  <c r="CR55" i="2"/>
  <c r="CR66" i="2" s="1"/>
  <c r="CR71" i="2"/>
  <c r="Q113" i="7"/>
  <c r="CP88" i="1"/>
  <c r="P113" i="7" s="1"/>
  <c r="CQ99" i="2"/>
  <c r="CQ121" i="2"/>
  <c r="CQ110" i="2"/>
  <c r="L115" i="7"/>
  <c r="CT118" i="2"/>
  <c r="CT107" i="2"/>
  <c r="CS26" i="1"/>
  <c r="CR35" i="1"/>
  <c r="CS50" i="2"/>
  <c r="CS56" i="11" l="1"/>
  <c r="CS55" i="11"/>
  <c r="CS54" i="11"/>
  <c r="CS53" i="11"/>
  <c r="CS57" i="11"/>
  <c r="CR41" i="11"/>
  <c r="CR19" i="11" s="1"/>
  <c r="CR17" i="11"/>
  <c r="CR40" i="11"/>
  <c r="CR18" i="11" s="1"/>
  <c r="CR43" i="11"/>
  <c r="CR21" i="11" s="1"/>
  <c r="CR42" i="11"/>
  <c r="CR20" i="11" s="1"/>
  <c r="CR12" i="1"/>
  <c r="G115" i="7" s="1"/>
  <c r="CS34" i="2"/>
  <c r="CR34" i="1" s="1"/>
  <c r="CT9" i="2"/>
  <c r="CS9" i="1" s="1"/>
  <c r="CS44" i="11" s="1"/>
  <c r="CS43" i="11" s="1"/>
  <c r="CS7" i="1"/>
  <c r="CR50" i="1"/>
  <c r="CR61" i="1" s="1"/>
  <c r="CS72" i="2"/>
  <c r="CQ94" i="1"/>
  <c r="CQ105" i="1"/>
  <c r="CQ116" i="1"/>
  <c r="CS96" i="1"/>
  <c r="CS107" i="1"/>
  <c r="CS118" i="1"/>
  <c r="J31" i="9"/>
  <c r="CQ60" i="1"/>
  <c r="CQ55" i="1"/>
  <c r="CR117" i="1"/>
  <c r="CR106" i="1"/>
  <c r="CR95" i="1"/>
  <c r="CS51" i="1"/>
  <c r="CS62" i="1" s="1"/>
  <c r="CT73" i="2"/>
  <c r="CQ43" i="1"/>
  <c r="CP110" i="1"/>
  <c r="T113" i="7" s="1"/>
  <c r="CP121" i="1"/>
  <c r="U113" i="7" s="1"/>
  <c r="S113" i="7"/>
  <c r="CP99" i="1"/>
  <c r="R113" i="7" s="1"/>
  <c r="CT35" i="2"/>
  <c r="CR23" i="2"/>
  <c r="CQ71" i="1"/>
  <c r="CQ82" i="1" s="1"/>
  <c r="CR77" i="2"/>
  <c r="CR14" i="1"/>
  <c r="H115" i="7" s="1"/>
  <c r="E115" i="7"/>
  <c r="CR26" i="11" l="1"/>
  <c r="CS17" i="11"/>
  <c r="CS40" i="11"/>
  <c r="CS18" i="11" s="1"/>
  <c r="CS41" i="11"/>
  <c r="CS19" i="11" s="1"/>
  <c r="CS42" i="11"/>
  <c r="CS20" i="11" s="1"/>
  <c r="CS21" i="11"/>
  <c r="CS26" i="11" s="1"/>
  <c r="CS49" i="2"/>
  <c r="CR49" i="1" s="1"/>
  <c r="CS40" i="2"/>
  <c r="CT42" i="2" s="1"/>
  <c r="CS42" i="1" s="1"/>
  <c r="C116" i="7" s="1"/>
  <c r="C117" i="7" s="1"/>
  <c r="C10" i="7" s="1"/>
  <c r="CT11" i="2"/>
  <c r="CT13" i="2" s="1"/>
  <c r="CT15" i="2" s="1"/>
  <c r="CS11" i="1"/>
  <c r="CS22" i="11" s="1"/>
  <c r="CS73" i="1"/>
  <c r="CS84" i="1" s="1"/>
  <c r="CT25" i="2"/>
  <c r="CR88" i="2"/>
  <c r="CQ77" i="1"/>
  <c r="I115" i="7"/>
  <c r="CR40" i="1"/>
  <c r="M115" i="7" s="1"/>
  <c r="N114" i="7"/>
  <c r="CQ66" i="1"/>
  <c r="O114" i="7" s="1"/>
  <c r="CT50" i="2"/>
  <c r="CS35" i="1"/>
  <c r="CR115" i="2"/>
  <c r="CR104" i="2"/>
  <c r="CR29" i="2"/>
  <c r="CQ23" i="1"/>
  <c r="J114" i="7"/>
  <c r="CQ44" i="1"/>
  <c r="K114" i="7" s="1"/>
  <c r="CR72" i="1"/>
  <c r="CR83" i="1" s="1"/>
  <c r="CS24" i="2"/>
  <c r="CS71" i="2" l="1"/>
  <c r="CR71" i="1" s="1"/>
  <c r="CR82" i="1" s="1"/>
  <c r="CS55" i="2"/>
  <c r="CS66" i="2" s="1"/>
  <c r="CS43" i="2"/>
  <c r="CT34" i="2"/>
  <c r="CT40" i="2" s="1"/>
  <c r="CT43" i="2" s="1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R43" i="1"/>
  <c r="CR44" i="1" s="1"/>
  <c r="K115" i="7" s="1"/>
  <c r="CR60" i="1"/>
  <c r="CR55" i="1"/>
  <c r="CR121" i="2"/>
  <c r="CR110" i="2"/>
  <c r="CR99" i="2"/>
  <c r="CS50" i="1"/>
  <c r="CS61" i="1" s="1"/>
  <c r="CT72" i="2"/>
  <c r="CT106" i="2"/>
  <c r="CS25" i="1"/>
  <c r="CT117" i="2"/>
  <c r="CS105" i="2"/>
  <c r="CS116" i="2"/>
  <c r="CR24" i="1"/>
  <c r="CQ88" i="1"/>
  <c r="P114" i="7" s="1"/>
  <c r="Q114" i="7"/>
  <c r="CQ29" i="1"/>
  <c r="CQ104" i="1"/>
  <c r="CQ115" i="1"/>
  <c r="CQ93" i="1"/>
  <c r="CS23" i="2" l="1"/>
  <c r="CS29" i="2" s="1"/>
  <c r="CS77" i="2"/>
  <c r="CS88" i="2" s="1"/>
  <c r="J115" i="7"/>
  <c r="CT49" i="2"/>
  <c r="CT55" i="2" s="1"/>
  <c r="CT66" i="2" s="1"/>
  <c r="CS14" i="1"/>
  <c r="H116" i="7" s="1"/>
  <c r="CS34" i="1"/>
  <c r="I116" i="7" s="1"/>
  <c r="I117" i="7" s="1"/>
  <c r="I10" i="7" s="1"/>
  <c r="J6" i="9" s="1"/>
  <c r="L12" i="8" s="1"/>
  <c r="CS12" i="1"/>
  <c r="G116" i="7" s="1"/>
  <c r="G117" i="7"/>
  <c r="G10" i="7" s="1"/>
  <c r="J4" i="9" s="1"/>
  <c r="L9" i="8" s="1"/>
  <c r="CQ121" i="1"/>
  <c r="U114" i="7" s="1"/>
  <c r="CQ110" i="1"/>
  <c r="T114" i="7" s="1"/>
  <c r="S114" i="7"/>
  <c r="CQ99" i="1"/>
  <c r="R114" i="7" s="1"/>
  <c r="CR116" i="1"/>
  <c r="CR94" i="1"/>
  <c r="CR105" i="1"/>
  <c r="CS106" i="1"/>
  <c r="CS95" i="1"/>
  <c r="CS117" i="1"/>
  <c r="J30" i="9"/>
  <c r="CS49" i="1"/>
  <c r="E10" i="7"/>
  <c r="H117" i="7"/>
  <c r="H10" i="7" s="1"/>
  <c r="J5" i="9" s="1"/>
  <c r="L10" i="8" s="1"/>
  <c r="CR66" i="1"/>
  <c r="O115" i="7" s="1"/>
  <c r="N115" i="7"/>
  <c r="CS72" i="1"/>
  <c r="CS83" i="1" s="1"/>
  <c r="CT24" i="2"/>
  <c r="CS115" i="2" l="1"/>
  <c r="CR23" i="1"/>
  <c r="CR104" i="1" s="1"/>
  <c r="CS104" i="2"/>
  <c r="CT71" i="2"/>
  <c r="CS71" i="1" s="1"/>
  <c r="CS82" i="1" s="1"/>
  <c r="CR77" i="1"/>
  <c r="CR88" i="1" s="1"/>
  <c r="P115" i="7" s="1"/>
  <c r="CS40" i="1"/>
  <c r="M116" i="7" s="1"/>
  <c r="M117" i="7" s="1"/>
  <c r="M10" i="7" s="1"/>
  <c r="X10" i="7" s="1"/>
  <c r="CT116" i="2"/>
  <c r="CS24" i="1"/>
  <c r="CT105" i="2"/>
  <c r="CS55" i="1"/>
  <c r="CS60" i="1"/>
  <c r="CS99" i="2"/>
  <c r="CS110" i="2"/>
  <c r="CS121" i="2"/>
  <c r="CR93" i="1" l="1"/>
  <c r="CR115" i="1"/>
  <c r="CR29" i="1"/>
  <c r="CR110" i="1" s="1"/>
  <c r="T115" i="7" s="1"/>
  <c r="Q115" i="7"/>
  <c r="CT23" i="2"/>
  <c r="CT104" i="2" s="1"/>
  <c r="CT77" i="2"/>
  <c r="CS77" i="1" s="1"/>
  <c r="J7" i="9"/>
  <c r="L13" i="8" s="1"/>
  <c r="L14" i="8" s="1"/>
  <c r="CS43" i="1"/>
  <c r="J116" i="7" s="1"/>
  <c r="J117" i="7" s="1"/>
  <c r="J10" i="7" s="1"/>
  <c r="N116" i="7"/>
  <c r="N117" i="7" s="1"/>
  <c r="CS66" i="1"/>
  <c r="O116" i="7" s="1"/>
  <c r="CS116" i="1"/>
  <c r="J29" i="9"/>
  <c r="CS105" i="1"/>
  <c r="CS94" i="1"/>
  <c r="CT115" i="2" l="1"/>
  <c r="S115" i="7"/>
  <c r="CR99" i="1"/>
  <c r="R115" i="7" s="1"/>
  <c r="CR121" i="1"/>
  <c r="U115" i="7" s="1"/>
  <c r="CT88" i="2"/>
  <c r="CS23" i="1"/>
  <c r="CS93" i="1" s="1"/>
  <c r="CT29" i="2"/>
  <c r="CT110" i="2" s="1"/>
  <c r="CS44" i="1"/>
  <c r="K116" i="7" s="1"/>
  <c r="K117" i="7"/>
  <c r="K10" i="7" s="1"/>
  <c r="N10" i="7"/>
  <c r="J8" i="9" s="1"/>
  <c r="O117" i="7"/>
  <c r="O10" i="7" s="1"/>
  <c r="J9" i="9" s="1"/>
  <c r="L17" i="8" s="1"/>
  <c r="Q116" i="7"/>
  <c r="Q117" i="7" s="1"/>
  <c r="CS88" i="1"/>
  <c r="P116" i="7" s="1"/>
  <c r="J23" i="9" l="1"/>
  <c r="L16" i="8"/>
  <c r="CS115" i="1"/>
  <c r="CS104" i="1"/>
  <c r="CS29" i="1"/>
  <c r="CS121" i="1" s="1"/>
  <c r="U116" i="7" s="1"/>
  <c r="CT99" i="2"/>
  <c r="J28" i="9"/>
  <c r="CT121" i="2"/>
  <c r="Q10" i="7"/>
  <c r="P117" i="7"/>
  <c r="P10" i="7" s="1"/>
  <c r="J10" i="9" s="1"/>
  <c r="J24" i="9" l="1"/>
  <c r="L18" i="8"/>
  <c r="J35" i="9"/>
  <c r="J41" i="9" s="1"/>
  <c r="S116" i="7"/>
  <c r="S117" i="7" s="1"/>
  <c r="T117" i="7" s="1"/>
  <c r="T10" i="7" s="1"/>
  <c r="J12" i="9" s="1"/>
  <c r="L20" i="8" s="1"/>
  <c r="CS99" i="1"/>
  <c r="R116" i="7" s="1"/>
  <c r="CS110" i="1"/>
  <c r="T116" i="7" s="1"/>
  <c r="J40" i="9" l="1"/>
  <c r="J39" i="9"/>
  <c r="L24" i="8" s="1"/>
  <c r="J43" i="9"/>
  <c r="J42" i="9"/>
  <c r="J44" i="9"/>
  <c r="J45" i="9"/>
  <c r="S10" i="7"/>
  <c r="R117" i="7"/>
  <c r="R10" i="7" s="1"/>
  <c r="J11" i="9" s="1"/>
  <c r="U117" i="7"/>
  <c r="U10" i="7" s="1"/>
  <c r="J13" i="9" s="1"/>
  <c r="L21" i="8" s="1"/>
  <c r="J22" i="9" l="1"/>
  <c r="L19" i="8"/>
  <c r="Y10" i="7"/>
  <c r="L22" i="8"/>
  <c r="J17" i="9"/>
  <c r="J18" i="9" s="1"/>
  <c r="J21" i="9" s="1"/>
  <c r="AA10" i="7"/>
  <c r="L23" i="8" l="1"/>
  <c r="L1" i="8"/>
  <c r="AE53" i="3"/>
  <c r="AD53" i="1" s="1"/>
  <c r="AD64" i="1" s="1"/>
  <c r="AF54" i="3"/>
  <c r="AF76" i="3" s="1"/>
  <c r="AD52" i="3"/>
  <c r="AC52" i="1" s="1"/>
  <c r="AC63" i="1" s="1"/>
  <c r="AD51" i="3"/>
  <c r="AC51" i="1" s="1"/>
  <c r="AC62" i="1" s="1"/>
  <c r="AB52" i="3"/>
  <c r="AA52" i="1" s="1"/>
  <c r="AA63" i="1" s="1"/>
  <c r="AA53" i="3"/>
  <c r="AA75" i="3" s="1"/>
  <c r="AB53" i="3"/>
  <c r="AB75" i="3" s="1"/>
  <c r="AC53" i="3"/>
  <c r="AB53" i="1" s="1"/>
  <c r="AB64" i="1" s="1"/>
  <c r="AC52" i="3"/>
  <c r="AB52" i="1" s="1"/>
  <c r="AB63" i="1" s="1"/>
  <c r="AB50" i="3"/>
  <c r="AA50" i="1" s="1"/>
  <c r="AA61" i="1" s="1"/>
  <c r="AC50" i="3"/>
  <c r="AC72" i="3" s="1"/>
  <c r="AA51" i="3"/>
  <c r="AA73" i="3" s="1"/>
  <c r="AD53" i="3"/>
  <c r="AC53" i="1" s="1"/>
  <c r="AC64" i="1" s="1"/>
  <c r="AA54" i="3"/>
  <c r="Z54" i="1" s="1"/>
  <c r="Z65" i="1" s="1"/>
  <c r="AE54" i="3"/>
  <c r="AD54" i="1" s="1"/>
  <c r="AD65" i="1" s="1"/>
  <c r="AE52" i="3"/>
  <c r="AE74" i="3" s="1"/>
  <c r="AA50" i="3"/>
  <c r="Z50" i="1" s="1"/>
  <c r="Z61" i="1" s="1"/>
  <c r="AC49" i="3"/>
  <c r="AB49" i="1" s="1"/>
  <c r="AB60" i="1" s="1"/>
  <c r="AF52" i="3"/>
  <c r="AD50" i="3"/>
  <c r="AC50" i="1" s="1"/>
  <c r="AC61" i="1" s="1"/>
  <c r="AE51" i="3"/>
  <c r="AD51" i="1" s="1"/>
  <c r="AD62" i="1" s="1"/>
  <c r="AA52" i="3"/>
  <c r="Z52" i="1" s="1"/>
  <c r="Z63" i="1" s="1"/>
  <c r="AB54" i="3"/>
  <c r="AB76" i="3" s="1"/>
  <c r="AB51" i="3"/>
  <c r="AD49" i="3"/>
  <c r="AC49" i="1" s="1"/>
  <c r="AC60" i="1" s="1"/>
  <c r="AE50" i="3"/>
  <c r="AD50" i="1" s="1"/>
  <c r="AD61" i="1" s="1"/>
  <c r="AF51" i="3"/>
  <c r="AE51" i="1" s="1"/>
  <c r="AE62" i="1" s="1"/>
  <c r="AC54" i="3"/>
  <c r="AD48" i="3"/>
  <c r="AC48" i="1" s="1"/>
  <c r="AA48" i="3"/>
  <c r="Z48" i="1" s="1"/>
  <c r="AD54" i="3"/>
  <c r="AD76" i="3" s="1"/>
  <c r="AF53" i="3"/>
  <c r="AB48" i="3"/>
  <c r="AB70" i="3" s="1"/>
  <c r="AB49" i="3"/>
  <c r="AC48" i="3"/>
  <c r="AC70" i="3" s="1"/>
  <c r="AE49" i="3"/>
  <c r="AF49" i="3"/>
  <c r="AF71" i="3" s="1"/>
  <c r="AE71" i="1" s="1"/>
  <c r="AC51" i="3"/>
  <c r="AB51" i="1" s="1"/>
  <c r="AB62" i="1" s="1"/>
  <c r="AA49" i="3"/>
  <c r="AF50" i="3"/>
  <c r="AE50" i="1" s="1"/>
  <c r="AE61" i="1" s="1"/>
  <c r="AE48" i="3"/>
  <c r="AD48" i="1" s="1"/>
  <c r="AF48" i="3"/>
  <c r="AE48" i="1" s="1"/>
  <c r="AE70" i="3" l="1"/>
  <c r="AD70" i="1" s="1"/>
  <c r="AB55" i="3"/>
  <c r="AB66" i="3" s="1"/>
  <c r="AC74" i="3"/>
  <c r="AB74" i="1" s="1"/>
  <c r="AB85" i="1" s="1"/>
  <c r="AB74" i="3"/>
  <c r="AB26" i="3" s="1"/>
  <c r="AA26" i="1" s="1"/>
  <c r="AA55" i="3"/>
  <c r="AA66" i="3" s="1"/>
  <c r="AE55" i="3"/>
  <c r="AE66" i="3" s="1"/>
  <c r="AC71" i="3"/>
  <c r="AB71" i="1" s="1"/>
  <c r="AB82" i="1" s="1"/>
  <c r="Z53" i="1"/>
  <c r="Z64" i="1" s="1"/>
  <c r="AD75" i="3"/>
  <c r="AD27" i="3" s="1"/>
  <c r="AD108" i="3" s="1"/>
  <c r="AA53" i="1"/>
  <c r="AA64" i="1" s="1"/>
  <c r="Z49" i="1"/>
  <c r="Z60" i="1" s="1"/>
  <c r="AA48" i="1"/>
  <c r="AA59" i="1" s="1"/>
  <c r="AA70" i="3"/>
  <c r="Z70" i="1" s="1"/>
  <c r="Z81" i="1" s="1"/>
  <c r="Z51" i="1"/>
  <c r="Z62" i="1" s="1"/>
  <c r="AD73" i="3"/>
  <c r="AC73" i="1" s="1"/>
  <c r="AC84" i="1" s="1"/>
  <c r="AF55" i="3"/>
  <c r="AF66" i="3" s="1"/>
  <c r="AD59" i="1"/>
  <c r="AE59" i="1"/>
  <c r="AD74" i="1"/>
  <c r="AE26" i="3"/>
  <c r="AB72" i="1"/>
  <c r="AC24" i="3"/>
  <c r="AA70" i="1"/>
  <c r="AB22" i="3"/>
  <c r="Z59" i="1"/>
  <c r="AB70" i="1"/>
  <c r="AC22" i="3"/>
  <c r="AC59" i="1"/>
  <c r="AD81" i="1"/>
  <c r="AF70" i="3"/>
  <c r="AE49" i="1"/>
  <c r="AE60" i="1" s="1"/>
  <c r="AC54" i="1"/>
  <c r="AC65" i="1" s="1"/>
  <c r="AD70" i="3"/>
  <c r="AA71" i="3"/>
  <c r="AF72" i="3"/>
  <c r="AB48" i="1"/>
  <c r="AE72" i="3"/>
  <c r="AE76" i="3"/>
  <c r="AA76" i="3"/>
  <c r="AD52" i="1"/>
  <c r="AD63" i="1" s="1"/>
  <c r="AD72" i="3"/>
  <c r="AD28" i="3"/>
  <c r="AC76" i="1"/>
  <c r="AB73" i="3"/>
  <c r="AA51" i="1"/>
  <c r="AA62" i="1" s="1"/>
  <c r="AE52" i="1"/>
  <c r="AE63" i="1" s="1"/>
  <c r="AF74" i="3"/>
  <c r="AC73" i="3"/>
  <c r="AF28" i="3"/>
  <c r="AE76" i="1"/>
  <c r="AE22" i="3"/>
  <c r="AE53" i="1"/>
  <c r="AE64" i="1" s="1"/>
  <c r="AF75" i="3"/>
  <c r="AD49" i="1"/>
  <c r="AD60" i="1" s="1"/>
  <c r="AB54" i="1"/>
  <c r="AB65" i="1" s="1"/>
  <c r="AC76" i="3"/>
  <c r="AF23" i="3"/>
  <c r="AB28" i="3"/>
  <c r="AA76" i="1"/>
  <c r="AA74" i="3"/>
  <c r="AD71" i="3"/>
  <c r="AC55" i="3"/>
  <c r="AC66" i="3" s="1"/>
  <c r="AA49" i="1"/>
  <c r="AA60" i="1" s="1"/>
  <c r="AB50" i="1"/>
  <c r="AB61" i="1" s="1"/>
  <c r="AA27" i="3"/>
  <c r="Z75" i="1"/>
  <c r="AE73" i="3"/>
  <c r="AE71" i="3"/>
  <c r="AD55" i="3"/>
  <c r="AD66" i="3" s="1"/>
  <c r="AF73" i="3"/>
  <c r="AA54" i="1"/>
  <c r="AA65" i="1" s="1"/>
  <c r="AA25" i="3"/>
  <c r="Z73" i="1"/>
  <c r="AB71" i="3"/>
  <c r="AB72" i="3"/>
  <c r="AA72" i="3"/>
  <c r="AC75" i="3"/>
  <c r="AB27" i="3"/>
  <c r="AA75" i="1"/>
  <c r="AE54" i="1"/>
  <c r="AE65" i="1" s="1"/>
  <c r="AD74" i="3"/>
  <c r="AE75" i="3"/>
  <c r="Z86" i="1" l="1"/>
  <c r="AA86" i="1"/>
  <c r="AB107" i="3"/>
  <c r="AA22" i="3"/>
  <c r="AA103" i="3" s="1"/>
  <c r="AC87" i="1"/>
  <c r="AC55" i="1"/>
  <c r="AC66" i="1" s="1"/>
  <c r="O33" i="7" s="1"/>
  <c r="AA81" i="1"/>
  <c r="AA74" i="1"/>
  <c r="AA85" i="1" s="1"/>
  <c r="AD25" i="3"/>
  <c r="AC25" i="1" s="1"/>
  <c r="AC26" i="3"/>
  <c r="AC23" i="3"/>
  <c r="AC104" i="3" s="1"/>
  <c r="Z84" i="1"/>
  <c r="AC27" i="1"/>
  <c r="AC108" i="1" s="1"/>
  <c r="AC75" i="1"/>
  <c r="AC86" i="1" s="1"/>
  <c r="Z55" i="1"/>
  <c r="Z66" i="1" s="1"/>
  <c r="O30" i="7" s="1"/>
  <c r="AE82" i="1"/>
  <c r="AE87" i="1"/>
  <c r="AC28" i="3"/>
  <c r="AB76" i="1"/>
  <c r="AB87" i="1" s="1"/>
  <c r="Z72" i="1"/>
  <c r="Z83" i="1" s="1"/>
  <c r="AA24" i="3"/>
  <c r="AA106" i="3"/>
  <c r="Z25" i="1"/>
  <c r="AE77" i="3"/>
  <c r="AD71" i="1"/>
  <c r="AD82" i="1" s="1"/>
  <c r="AE23" i="3"/>
  <c r="AA87" i="1"/>
  <c r="AF109" i="3"/>
  <c r="AE28" i="1"/>
  <c r="AA73" i="1"/>
  <c r="AA84" i="1" s="1"/>
  <c r="AB25" i="3"/>
  <c r="AD24" i="3"/>
  <c r="AC72" i="1"/>
  <c r="AC83" i="1" s="1"/>
  <c r="AA28" i="3"/>
  <c r="Z76" i="1"/>
  <c r="Z87" i="1" s="1"/>
  <c r="AB59" i="1"/>
  <c r="AB55" i="1"/>
  <c r="AB83" i="1"/>
  <c r="AE55" i="1"/>
  <c r="AB109" i="3"/>
  <c r="AA28" i="1"/>
  <c r="AA55" i="1"/>
  <c r="AE28" i="3"/>
  <c r="AD76" i="1"/>
  <c r="AD87" i="1" s="1"/>
  <c r="AE72" i="1"/>
  <c r="AE83" i="1" s="1"/>
  <c r="AF24" i="3"/>
  <c r="AA118" i="1"/>
  <c r="AA107" i="1"/>
  <c r="AC103" i="3"/>
  <c r="AB22" i="1"/>
  <c r="AB103" i="3"/>
  <c r="AA22" i="1"/>
  <c r="AE107" i="3"/>
  <c r="AD26" i="1"/>
  <c r="AA72" i="1"/>
  <c r="AA83" i="1" s="1"/>
  <c r="AB24" i="3"/>
  <c r="Z27" i="1"/>
  <c r="AA108" i="3"/>
  <c r="AB73" i="1"/>
  <c r="AB84" i="1" s="1"/>
  <c r="AC25" i="3"/>
  <c r="AE74" i="1"/>
  <c r="AE85" i="1" s="1"/>
  <c r="AF26" i="3"/>
  <c r="AE27" i="3"/>
  <c r="AD75" i="1"/>
  <c r="AD86" i="1" s="1"/>
  <c r="AA27" i="1"/>
  <c r="AB108" i="3"/>
  <c r="AA71" i="1"/>
  <c r="AA82" i="1" s="1"/>
  <c r="AB77" i="3"/>
  <c r="AB23" i="3"/>
  <c r="AE73" i="1"/>
  <c r="AE84" i="1" s="1"/>
  <c r="AF25" i="3"/>
  <c r="AE25" i="3"/>
  <c r="AD73" i="1"/>
  <c r="AD84" i="1" s="1"/>
  <c r="AC71" i="1"/>
  <c r="AC82" i="1" s="1"/>
  <c r="AD77" i="3"/>
  <c r="AD23" i="3"/>
  <c r="AF104" i="3"/>
  <c r="AE23" i="1"/>
  <c r="AE103" i="3"/>
  <c r="AD22" i="1"/>
  <c r="AC28" i="1"/>
  <c r="AD109" i="3"/>
  <c r="AC77" i="3"/>
  <c r="Z71" i="1"/>
  <c r="Z82" i="1" s="1"/>
  <c r="AA23" i="3"/>
  <c r="AA77" i="3"/>
  <c r="AF77" i="3"/>
  <c r="AB81" i="1"/>
  <c r="AD85" i="1"/>
  <c r="AC74" i="1"/>
  <c r="AC85" i="1" s="1"/>
  <c r="AD26" i="3"/>
  <c r="AC27" i="3"/>
  <c r="AB75" i="1"/>
  <c r="AB86" i="1" s="1"/>
  <c r="AA26" i="3"/>
  <c r="Z74" i="1"/>
  <c r="Z85" i="1" s="1"/>
  <c r="AE75" i="1"/>
  <c r="AE86" i="1" s="1"/>
  <c r="AF27" i="3"/>
  <c r="AD72" i="1"/>
  <c r="AD83" i="1" s="1"/>
  <c r="AE24" i="3"/>
  <c r="AC70" i="1"/>
  <c r="AC81" i="1" s="1"/>
  <c r="AD22" i="3"/>
  <c r="AE70" i="1"/>
  <c r="AE81" i="1" s="1"/>
  <c r="AF22" i="3"/>
  <c r="AC105" i="3"/>
  <c r="AB24" i="1"/>
  <c r="AD55" i="1"/>
  <c r="N33" i="7" l="1"/>
  <c r="AA96" i="1"/>
  <c r="AD106" i="3"/>
  <c r="AB23" i="1"/>
  <c r="AB93" i="1" s="1"/>
  <c r="N30" i="7"/>
  <c r="Z22" i="1"/>
  <c r="Z103" i="1" s="1"/>
  <c r="AC107" i="3"/>
  <c r="AB26" i="1"/>
  <c r="AC119" i="1"/>
  <c r="AC97" i="1"/>
  <c r="AA29" i="3"/>
  <c r="AA99" i="3" s="1"/>
  <c r="AB94" i="1"/>
  <c r="AB116" i="1"/>
  <c r="AB105" i="1"/>
  <c r="AD29" i="3"/>
  <c r="AD103" i="3"/>
  <c r="AC22" i="1"/>
  <c r="AC120" i="1"/>
  <c r="AC109" i="1"/>
  <c r="AC98" i="1"/>
  <c r="AB104" i="3"/>
  <c r="AA23" i="1"/>
  <c r="AA108" i="1"/>
  <c r="AA97" i="1"/>
  <c r="AA119" i="1"/>
  <c r="Z97" i="1"/>
  <c r="Z119" i="1"/>
  <c r="Z108" i="1"/>
  <c r="AB29" i="3"/>
  <c r="AC108" i="3"/>
  <c r="AB27" i="1"/>
  <c r="AD92" i="1"/>
  <c r="AD114" i="1"/>
  <c r="AD103" i="1"/>
  <c r="AD104" i="3"/>
  <c r="AC23" i="1"/>
  <c r="AE106" i="3"/>
  <c r="AD25" i="1"/>
  <c r="AB88" i="3"/>
  <c r="AA77" i="1"/>
  <c r="AC106" i="3"/>
  <c r="AB25" i="1"/>
  <c r="AC95" i="1"/>
  <c r="AC106" i="1"/>
  <c r="AC117" i="1"/>
  <c r="AD96" i="1"/>
  <c r="AD107" i="1"/>
  <c r="AD118" i="1"/>
  <c r="AD105" i="3"/>
  <c r="AC24" i="1"/>
  <c r="AE104" i="3"/>
  <c r="AD23" i="1"/>
  <c r="AB77" i="1"/>
  <c r="AC88" i="3"/>
  <c r="AD88" i="3"/>
  <c r="AC77" i="1"/>
  <c r="AB103" i="1"/>
  <c r="AB114" i="1"/>
  <c r="AB92" i="1"/>
  <c r="AE66" i="1"/>
  <c r="O35" i="7" s="1"/>
  <c r="N35" i="7"/>
  <c r="AB106" i="3"/>
  <c r="AA25" i="1"/>
  <c r="Z24" i="1"/>
  <c r="AA105" i="3"/>
  <c r="AF103" i="3"/>
  <c r="AF29" i="3"/>
  <c r="AE22" i="1"/>
  <c r="AE105" i="3"/>
  <c r="AD24" i="1"/>
  <c r="AD107" i="3"/>
  <c r="AC26" i="1"/>
  <c r="AF88" i="3"/>
  <c r="AE77" i="1"/>
  <c r="AF106" i="3"/>
  <c r="AE25" i="1"/>
  <c r="AE108" i="3"/>
  <c r="AD27" i="1"/>
  <c r="N34" i="7"/>
  <c r="AD66" i="1"/>
  <c r="O34" i="7" s="1"/>
  <c r="AA107" i="3"/>
  <c r="Z26" i="1"/>
  <c r="AA88" i="3"/>
  <c r="Z77" i="1"/>
  <c r="AE29" i="3"/>
  <c r="AE115" i="1"/>
  <c r="AE104" i="1"/>
  <c r="AE93" i="1"/>
  <c r="AF107" i="3"/>
  <c r="AE26" i="1"/>
  <c r="AB105" i="3"/>
  <c r="AA24" i="1"/>
  <c r="AA114" i="1"/>
  <c r="AA92" i="1"/>
  <c r="AA103" i="1"/>
  <c r="AC29" i="3"/>
  <c r="AD28" i="1"/>
  <c r="AE109" i="3"/>
  <c r="N31" i="7"/>
  <c r="AA66" i="1"/>
  <c r="O31" i="7" s="1"/>
  <c r="AA109" i="3"/>
  <c r="Z28" i="1"/>
  <c r="AE88" i="3"/>
  <c r="AD77" i="1"/>
  <c r="AE27" i="1"/>
  <c r="AF108" i="3"/>
  <c r="AA104" i="3"/>
  <c r="Z23" i="1"/>
  <c r="AF105" i="3"/>
  <c r="AE24" i="1"/>
  <c r="AA120" i="1"/>
  <c r="AA98" i="1"/>
  <c r="AA109" i="1"/>
  <c r="N32" i="7"/>
  <c r="AB66" i="1"/>
  <c r="O32" i="7" s="1"/>
  <c r="AE120" i="1"/>
  <c r="AE109" i="1"/>
  <c r="AE98" i="1"/>
  <c r="Z95" i="1"/>
  <c r="Z106" i="1"/>
  <c r="Z117" i="1"/>
  <c r="AC109" i="3"/>
  <c r="AB28" i="1"/>
  <c r="AA29" i="1" l="1"/>
  <c r="AB115" i="1"/>
  <c r="AB104" i="1"/>
  <c r="Z114" i="1"/>
  <c r="Z92" i="1"/>
  <c r="E34" i="9"/>
  <c r="E33" i="9"/>
  <c r="E28" i="9"/>
  <c r="AB107" i="1"/>
  <c r="AB96" i="1"/>
  <c r="AB118" i="1"/>
  <c r="Z29" i="1"/>
  <c r="Z110" i="1" s="1"/>
  <c r="T30" i="7" s="1"/>
  <c r="AA110" i="3"/>
  <c r="E30" i="9"/>
  <c r="E32" i="9"/>
  <c r="E31" i="9"/>
  <c r="E29" i="9"/>
  <c r="N42" i="7"/>
  <c r="N5" i="7" s="1"/>
  <c r="E8" i="9" s="1"/>
  <c r="G16" i="8" s="1"/>
  <c r="AA121" i="1"/>
  <c r="U31" i="7" s="1"/>
  <c r="AB98" i="1"/>
  <c r="AB109" i="1"/>
  <c r="AB120" i="1"/>
  <c r="AE116" i="1"/>
  <c r="AE94" i="1"/>
  <c r="AE105" i="1"/>
  <c r="AE106" i="1"/>
  <c r="AE95" i="1"/>
  <c r="AE117" i="1"/>
  <c r="AC118" i="1"/>
  <c r="AC107" i="1"/>
  <c r="AC96" i="1"/>
  <c r="AE103" i="1"/>
  <c r="AE92" i="1"/>
  <c r="AE114" i="1"/>
  <c r="AE29" i="1"/>
  <c r="Z105" i="1"/>
  <c r="Z94" i="1"/>
  <c r="Z116" i="1"/>
  <c r="AB88" i="1"/>
  <c r="P32" i="7" s="1"/>
  <c r="Q32" i="7"/>
  <c r="AE108" i="1"/>
  <c r="AE97" i="1"/>
  <c r="AE119" i="1"/>
  <c r="AD98" i="1"/>
  <c r="AD120" i="1"/>
  <c r="AD109" i="1"/>
  <c r="AE96" i="1"/>
  <c r="AE118" i="1"/>
  <c r="AE107" i="1"/>
  <c r="Z96" i="1"/>
  <c r="Z118" i="1"/>
  <c r="Z107" i="1"/>
  <c r="AF110" i="3"/>
  <c r="AF99" i="3"/>
  <c r="AA95" i="1"/>
  <c r="AA106" i="1"/>
  <c r="AA117" i="1"/>
  <c r="AB29" i="1"/>
  <c r="AC88" i="1"/>
  <c r="P33" i="7" s="1"/>
  <c r="Q33" i="7"/>
  <c r="AD93" i="1"/>
  <c r="AD115" i="1"/>
  <c r="AD104" i="1"/>
  <c r="Q31" i="7"/>
  <c r="AA88" i="1"/>
  <c r="P31" i="7" s="1"/>
  <c r="AC104" i="1"/>
  <c r="AC93" i="1"/>
  <c r="AC115" i="1"/>
  <c r="AB99" i="3"/>
  <c r="AB110" i="3"/>
  <c r="AC92" i="1"/>
  <c r="AC114" i="1"/>
  <c r="AC103" i="1"/>
  <c r="AC29" i="1"/>
  <c r="Q34" i="7"/>
  <c r="AD88" i="1"/>
  <c r="P34" i="7" s="1"/>
  <c r="AC99" i="3"/>
  <c r="AC110" i="3"/>
  <c r="AD105" i="1"/>
  <c r="AD94" i="1"/>
  <c r="AD116" i="1"/>
  <c r="Z115" i="1"/>
  <c r="Z93" i="1"/>
  <c r="Z104" i="1"/>
  <c r="AE99" i="3"/>
  <c r="AE110" i="3"/>
  <c r="AD119" i="1"/>
  <c r="AD97" i="1"/>
  <c r="AD108" i="1"/>
  <c r="Q35" i="7"/>
  <c r="AE88" i="1"/>
  <c r="P35" i="7" s="1"/>
  <c r="AA105" i="1"/>
  <c r="AA94" i="1"/>
  <c r="AA116" i="1"/>
  <c r="Z88" i="1"/>
  <c r="P30" i="7" s="1"/>
  <c r="Q30" i="7"/>
  <c r="AC105" i="1"/>
  <c r="AC116" i="1"/>
  <c r="AC94" i="1"/>
  <c r="AB117" i="1"/>
  <c r="AB106" i="1"/>
  <c r="AB95" i="1"/>
  <c r="AD106" i="1"/>
  <c r="AD117" i="1"/>
  <c r="AD95" i="1"/>
  <c r="AD29" i="1"/>
  <c r="AB119" i="1"/>
  <c r="AB97" i="1"/>
  <c r="AB108" i="1"/>
  <c r="AD110" i="3"/>
  <c r="AD99" i="3"/>
  <c r="Z98" i="1"/>
  <c r="Z109" i="1"/>
  <c r="Z120" i="1"/>
  <c r="AA104" i="1"/>
  <c r="AA93" i="1"/>
  <c r="AA115" i="1"/>
  <c r="E35" i="9" l="1"/>
  <c r="E39" i="9" s="1"/>
  <c r="G24" i="8" s="1"/>
  <c r="Z99" i="1"/>
  <c r="R30" i="7" s="1"/>
  <c r="S30" i="7"/>
  <c r="Z121" i="1"/>
  <c r="U30" i="7" s="1"/>
  <c r="AA110" i="1"/>
  <c r="T31" i="7" s="1"/>
  <c r="O42" i="7"/>
  <c r="O5" i="7" s="1"/>
  <c r="E9" i="9" s="1"/>
  <c r="G17" i="8" s="1"/>
  <c r="AA99" i="1"/>
  <c r="R31" i="7" s="1"/>
  <c r="E23" i="9"/>
  <c r="F23" i="9"/>
  <c r="Q42" i="7"/>
  <c r="Q5" i="7" s="1"/>
  <c r="S31" i="7"/>
  <c r="AB99" i="1"/>
  <c r="R32" i="7" s="1"/>
  <c r="AB110" i="1"/>
  <c r="T32" i="7" s="1"/>
  <c r="AB121" i="1"/>
  <c r="U32" i="7" s="1"/>
  <c r="S32" i="7"/>
  <c r="S35" i="7"/>
  <c r="AE99" i="1"/>
  <c r="R35" i="7" s="1"/>
  <c r="AE110" i="1"/>
  <c r="T35" i="7" s="1"/>
  <c r="AE121" i="1"/>
  <c r="U35" i="7" s="1"/>
  <c r="AD99" i="1"/>
  <c r="R34" i="7" s="1"/>
  <c r="AD121" i="1"/>
  <c r="U34" i="7" s="1"/>
  <c r="S34" i="7"/>
  <c r="AD110" i="1"/>
  <c r="T34" i="7" s="1"/>
  <c r="AC110" i="1"/>
  <c r="T33" i="7" s="1"/>
  <c r="AC99" i="1"/>
  <c r="R33" i="7" s="1"/>
  <c r="S33" i="7"/>
  <c r="AC121" i="1"/>
  <c r="U33" i="7" s="1"/>
  <c r="E45" i="9" l="1"/>
  <c r="E41" i="9"/>
  <c r="E43" i="9"/>
  <c r="P42" i="7"/>
  <c r="P5" i="7" s="1"/>
  <c r="E10" i="9" s="1"/>
  <c r="E42" i="9"/>
  <c r="E44" i="9"/>
  <c r="E40" i="9"/>
  <c r="S42" i="7"/>
  <c r="R42" i="7" s="1"/>
  <c r="R5" i="7" s="1"/>
  <c r="E11" i="9" s="1"/>
  <c r="G19" i="8" s="1"/>
  <c r="F24" i="9" l="1"/>
  <c r="G18" i="8"/>
  <c r="E24" i="9"/>
  <c r="E22" i="9"/>
  <c r="F22" i="9"/>
  <c r="T42" i="7"/>
  <c r="T5" i="7" s="1"/>
  <c r="E12" i="9" s="1"/>
  <c r="G20" i="8" s="1"/>
  <c r="U42" i="7"/>
  <c r="U5" i="7" s="1"/>
  <c r="E13" i="9" s="1"/>
  <c r="G21" i="8" s="1"/>
  <c r="S5" i="7"/>
  <c r="G22" i="8" l="1"/>
  <c r="S1" i="7"/>
  <c r="Y5" i="7"/>
  <c r="E17" i="9"/>
  <c r="Y6" i="7"/>
  <c r="AA5" i="7"/>
  <c r="G23" i="8" l="1"/>
  <c r="G1" i="8"/>
  <c r="H23" i="8"/>
  <c r="E18" i="9"/>
  <c r="E21" i="9" s="1"/>
  <c r="F18" i="9"/>
  <c r="F21" i="9" s="1"/>
</calcChain>
</file>

<file path=xl/sharedStrings.xml><?xml version="1.0" encoding="utf-8"?>
<sst xmlns="http://schemas.openxmlformats.org/spreadsheetml/2006/main" count="704" uniqueCount="187">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</sst>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_(* #,##0_);_(* \(#,##0\);_(* &quot;-&quot;?_);_(@_)"/>
    <numFmt numFmtId="169" formatCode="[$-409]mmm\-yy;@"/>
    <numFmt numFmtId="170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</cellStyleXfs>
  <cellXfs count="39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0" fontId="0" fillId="0" borderId="0" xfId="0" applyBorder="1"/>
    <xf numFmtId="167" fontId="3" fillId="0" borderId="0" xfId="1" applyNumberFormat="1" applyFont="1" applyFill="1" applyBorder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9" fontId="1" fillId="2" borderId="1" xfId="0" applyNumberFormat="1" applyFont="1" applyFill="1" applyBorder="1"/>
    <xf numFmtId="169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1" fillId="2" borderId="8" xfId="0" applyNumberFormat="1" applyFont="1" applyFill="1" applyBorder="1"/>
    <xf numFmtId="4" fontId="5" fillId="0" borderId="0" xfId="0" applyNumberFormat="1" applyFont="1"/>
    <xf numFmtId="1" fontId="0" fillId="0" borderId="6" xfId="0" applyNumberFormat="1" applyBorder="1"/>
    <xf numFmtId="169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9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7" fontId="3" fillId="0" borderId="6" xfId="1" applyNumberFormat="1" applyFont="1" applyFill="1" applyBorder="1"/>
    <xf numFmtId="169" fontId="1" fillId="2" borderId="1" xfId="1" applyNumberFormat="1" applyFont="1" applyFill="1" applyBorder="1"/>
    <xf numFmtId="169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9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0" fillId="0" borderId="0" xfId="0" applyNumberFormat="1" applyFill="1"/>
    <xf numFmtId="167" fontId="0" fillId="0" borderId="6" xfId="0" applyNumberForma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8" fontId="0" fillId="0" borderId="0" xfId="0" applyNumberFormat="1" applyFill="1"/>
    <xf numFmtId="168" fontId="0" fillId="0" borderId="6" xfId="0" applyNumberFormat="1" applyFill="1" applyBorder="1"/>
    <xf numFmtId="168" fontId="1" fillId="0" borderId="0" xfId="0" applyNumberFormat="1" applyFont="1" applyFill="1"/>
    <xf numFmtId="168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43" fontId="0" fillId="0" borderId="0" xfId="1" applyNumberFormat="1" applyFont="1"/>
    <xf numFmtId="167" fontId="23" fillId="0" borderId="0" xfId="0" applyNumberFormat="1" applyFont="1" applyFill="1"/>
    <xf numFmtId="167" fontId="23" fillId="0" borderId="0" xfId="1" applyNumberFormat="1" applyFont="1" applyFill="1"/>
    <xf numFmtId="167" fontId="23" fillId="0" borderId="6" xfId="1" applyNumberFormat="1" applyFont="1" applyFill="1" applyBorder="1"/>
    <xf numFmtId="166" fontId="21" fillId="0" borderId="0" xfId="1" applyNumberFormat="1" applyFont="1"/>
    <xf numFmtId="166" fontId="21" fillId="0" borderId="6" xfId="1" applyNumberFormat="1" applyFont="1" applyBorder="1"/>
    <xf numFmtId="9" fontId="24" fillId="0" borderId="0" xfId="2" applyFont="1"/>
    <xf numFmtId="9" fontId="24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0" fontId="0" fillId="0" borderId="6" xfId="0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9" fontId="1" fillId="3" borderId="1" xfId="1" applyNumberFormat="1" applyFont="1" applyFill="1" applyBorder="1"/>
    <xf numFmtId="169" fontId="1" fillId="3" borderId="8" xfId="1" applyNumberFormat="1" applyFont="1" applyFill="1" applyBorder="1"/>
    <xf numFmtId="9" fontId="1" fillId="0" borderId="6" xfId="2" applyFont="1" applyBorder="1"/>
    <xf numFmtId="166" fontId="24" fillId="0" borderId="0" xfId="1" applyNumberFormat="1" applyFont="1"/>
    <xf numFmtId="166" fontId="24" fillId="0" borderId="6" xfId="1" applyNumberFormat="1" applyFont="1" applyBorder="1"/>
    <xf numFmtId="166" fontId="24" fillId="0" borderId="0" xfId="1" applyNumberFormat="1" applyFont="1" applyFill="1"/>
    <xf numFmtId="166" fontId="24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4" fillId="0" borderId="0" xfId="0" applyFont="1"/>
    <xf numFmtId="165" fontId="24" fillId="0" borderId="0" xfId="0" applyNumberFormat="1" applyFont="1"/>
    <xf numFmtId="165" fontId="24" fillId="0" borderId="6" xfId="0" applyNumberFormat="1" applyFont="1" applyBorder="1"/>
    <xf numFmtId="165" fontId="24" fillId="0" borderId="0" xfId="0" applyNumberFormat="1" applyFont="1" applyFill="1"/>
    <xf numFmtId="165" fontId="24" fillId="0" borderId="6" xfId="0" applyNumberFormat="1" applyFont="1" applyFill="1" applyBorder="1"/>
    <xf numFmtId="43" fontId="24" fillId="0" borderId="0" xfId="1" applyFont="1"/>
    <xf numFmtId="43" fontId="24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70" fontId="21" fillId="0" borderId="0" xfId="2" applyNumberFormat="1" applyFont="1"/>
    <xf numFmtId="170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167" fontId="0" fillId="0" borderId="5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5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6" fillId="0" borderId="0" xfId="0" applyFont="1"/>
    <xf numFmtId="0" fontId="27" fillId="8" borderId="0" xfId="0" applyFont="1" applyFill="1"/>
    <xf numFmtId="0" fontId="27" fillId="8" borderId="6" xfId="0" applyFont="1" applyFill="1" applyBorder="1"/>
    <xf numFmtId="167" fontId="27" fillId="8" borderId="0" xfId="1" applyNumberFormat="1" applyFont="1" applyFill="1"/>
    <xf numFmtId="167" fontId="27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8" fillId="0" borderId="10" xfId="1" applyNumberFormat="1" applyFont="1" applyFill="1" applyBorder="1"/>
    <xf numFmtId="166" fontId="28" fillId="0" borderId="10" xfId="1" applyNumberFormat="1" applyFont="1" applyFill="1" applyBorder="1"/>
    <xf numFmtId="9" fontId="28" fillId="0" borderId="10" xfId="2" applyFont="1" applyFill="1" applyBorder="1"/>
    <xf numFmtId="0" fontId="0" fillId="9" borderId="10" xfId="0" applyFill="1" applyBorder="1"/>
    <xf numFmtId="167" fontId="29" fillId="8" borderId="0" xfId="1" applyNumberFormat="1" applyFont="1" applyFill="1"/>
    <xf numFmtId="0" fontId="30" fillId="0" borderId="0" xfId="0" applyFont="1"/>
    <xf numFmtId="1" fontId="30" fillId="0" borderId="0" xfId="0" applyNumberFormat="1" applyFont="1"/>
    <xf numFmtId="169" fontId="31" fillId="2" borderId="1" xfId="0" applyNumberFormat="1" applyFont="1" applyFill="1" applyBorder="1"/>
    <xf numFmtId="167" fontId="30" fillId="0" borderId="0" xfId="0" applyNumberFormat="1" applyFont="1"/>
    <xf numFmtId="167" fontId="30" fillId="0" borderId="0" xfId="1" applyNumberFormat="1" applyFont="1"/>
    <xf numFmtId="9" fontId="30" fillId="0" borderId="0" xfId="2" applyFont="1"/>
    <xf numFmtId="166" fontId="30" fillId="0" borderId="0" xfId="1" applyNumberFormat="1" applyFont="1"/>
    <xf numFmtId="169" fontId="31" fillId="2" borderId="1" xfId="1" applyNumberFormat="1" applyFont="1" applyFill="1" applyBorder="1"/>
    <xf numFmtId="167" fontId="31" fillId="0" borderId="0" xfId="1" applyNumberFormat="1" applyFont="1"/>
    <xf numFmtId="167" fontId="32" fillId="0" borderId="0" xfId="1" applyNumberFormat="1" applyFont="1" applyFill="1" applyBorder="1"/>
    <xf numFmtId="0" fontId="30" fillId="0" borderId="0" xfId="0" applyFont="1" applyBorder="1"/>
    <xf numFmtId="17" fontId="31" fillId="2" borderId="1" xfId="0" applyNumberFormat="1" applyFont="1" applyFill="1" applyBorder="1"/>
    <xf numFmtId="3" fontId="30" fillId="0" borderId="0" xfId="0" applyNumberFormat="1" applyFont="1"/>
    <xf numFmtId="167" fontId="30" fillId="0" borderId="0" xfId="1" applyNumberFormat="1" applyFont="1" applyFill="1"/>
    <xf numFmtId="9" fontId="30" fillId="0" borderId="0" xfId="2" applyFont="1" applyFill="1"/>
    <xf numFmtId="167" fontId="31" fillId="0" borderId="0" xfId="0" applyNumberFormat="1" applyFont="1"/>
    <xf numFmtId="9" fontId="31" fillId="0" borderId="0" xfId="2" applyFont="1"/>
    <xf numFmtId="43" fontId="30" fillId="0" borderId="0" xfId="1" applyFont="1"/>
    <xf numFmtId="43" fontId="31" fillId="0" borderId="0" xfId="1" applyFont="1"/>
    <xf numFmtId="166" fontId="31" fillId="0" borderId="0" xfId="1" applyNumberFormat="1" applyFont="1"/>
    <xf numFmtId="43" fontId="33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9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1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167" fontId="21" fillId="10" borderId="6" xfId="1" applyNumberFormat="1" applyFont="1" applyFill="1" applyBorder="1"/>
    <xf numFmtId="167" fontId="21" fillId="10" borderId="0" xfId="1" applyNumberFormat="1" applyFont="1" applyFill="1" applyBorder="1"/>
    <xf numFmtId="170" fontId="21" fillId="10" borderId="0" xfId="2" applyNumberFormat="1" applyFont="1" applyFill="1"/>
    <xf numFmtId="170" fontId="21" fillId="10" borderId="6" xfId="2" applyNumberFormat="1" applyFont="1" applyFill="1" applyBorder="1"/>
    <xf numFmtId="9" fontId="6" fillId="10" borderId="0" xfId="2" applyFont="1" applyFill="1"/>
    <xf numFmtId="9" fontId="6" fillId="10" borderId="6" xfId="2" applyFont="1" applyFill="1" applyBorder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3" fontId="6" fillId="10" borderId="0" xfId="1" applyNumberFormat="1" applyFont="1" applyFill="1"/>
    <xf numFmtId="43" fontId="6" fillId="10" borderId="6" xfId="1" applyNumberFormat="1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6" fillId="10" borderId="0" xfId="1" applyNumberFormat="1" applyFont="1" applyFill="1"/>
    <xf numFmtId="166" fontId="6" fillId="10" borderId="6" xfId="1" applyNumberFormat="1" applyFont="1" applyFill="1" applyBorder="1"/>
    <xf numFmtId="166" fontId="0" fillId="10" borderId="2" xfId="1" applyNumberFormat="1" applyFon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166" fontId="6" fillId="10" borderId="0" xfId="1" applyNumberFormat="1" applyFont="1" applyFill="1" applyBorder="1"/>
    <xf numFmtId="166" fontId="0" fillId="10" borderId="5" xfId="1" applyNumberFormat="1" applyFont="1" applyFill="1" applyBorder="1"/>
    <xf numFmtId="9" fontId="21" fillId="10" borderId="0" xfId="0" applyNumberFormat="1" applyFont="1" applyFill="1"/>
    <xf numFmtId="9" fontId="21" fillId="10" borderId="6" xfId="0" applyNumberFormat="1" applyFont="1" applyFill="1" applyBorder="1"/>
    <xf numFmtId="9" fontId="21" fillId="10" borderId="3" xfId="2" applyNumberFormat="1" applyFont="1" applyFill="1" applyBorder="1"/>
    <xf numFmtId="9" fontId="21" fillId="10" borderId="0" xfId="2" applyNumberFormat="1" applyFont="1" applyFill="1" applyBorder="1"/>
    <xf numFmtId="165" fontId="21" fillId="10" borderId="0" xfId="0" applyNumberFormat="1" applyFont="1" applyFill="1"/>
    <xf numFmtId="165" fontId="21" fillId="10" borderId="6" xfId="0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166" fontId="21" fillId="10" borderId="5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4" fillId="0" borderId="0" xfId="2" applyFont="1" applyAlignment="1">
      <alignment horizontal="left"/>
    </xf>
    <xf numFmtId="9" fontId="33" fillId="0" borderId="0" xfId="2" applyFont="1"/>
    <xf numFmtId="9" fontId="33" fillId="0" borderId="6" xfId="2" applyFont="1" applyBorder="1"/>
    <xf numFmtId="9" fontId="33" fillId="0" borderId="0" xfId="2" applyFont="1" applyAlignment="1">
      <alignment horizontal="right"/>
    </xf>
    <xf numFmtId="9" fontId="33" fillId="10" borderId="0" xfId="2" applyFont="1" applyFill="1"/>
    <xf numFmtId="9" fontId="33" fillId="10" borderId="6" xfId="2" applyFont="1" applyFill="1" applyBorder="1"/>
    <xf numFmtId="9" fontId="34" fillId="0" borderId="0" xfId="2" applyFont="1" applyAlignment="1">
      <alignment horizontal="right"/>
    </xf>
    <xf numFmtId="0" fontId="34" fillId="0" borderId="0" xfId="0" applyFont="1" applyAlignment="1">
      <alignment horizontal="left"/>
    </xf>
    <xf numFmtId="0" fontId="33" fillId="0" borderId="0" xfId="0" applyFont="1"/>
    <xf numFmtId="0" fontId="33" fillId="0" borderId="6" xfId="0" applyFont="1" applyBorder="1"/>
    <xf numFmtId="170" fontId="33" fillId="0" borderId="0" xfId="2" applyNumberFormat="1" applyFont="1" applyAlignment="1">
      <alignment horizontal="right"/>
    </xf>
    <xf numFmtId="170" fontId="33" fillId="0" borderId="0" xfId="0" applyNumberFormat="1" applyFont="1"/>
    <xf numFmtId="170" fontId="33" fillId="10" borderId="0" xfId="0" applyNumberFormat="1" applyFont="1" applyFill="1"/>
    <xf numFmtId="170" fontId="33" fillId="10" borderId="6" xfId="0" applyNumberFormat="1" applyFont="1" applyFill="1" applyBorder="1"/>
    <xf numFmtId="0" fontId="34" fillId="0" borderId="0" xfId="0" applyFont="1"/>
    <xf numFmtId="0" fontId="33" fillId="0" borderId="0" xfId="0" applyFont="1" applyAlignment="1">
      <alignment horizontal="right"/>
    </xf>
    <xf numFmtId="167" fontId="33" fillId="0" borderId="0" xfId="0" applyNumberFormat="1" applyFont="1"/>
    <xf numFmtId="167" fontId="33" fillId="0" borderId="0" xfId="1" applyNumberFormat="1" applyFont="1"/>
    <xf numFmtId="167" fontId="33" fillId="0" borderId="6" xfId="1" applyNumberFormat="1" applyFont="1" applyBorder="1"/>
    <xf numFmtId="0" fontId="28" fillId="0" borderId="0" xfId="0" applyFont="1"/>
    <xf numFmtId="167" fontId="28" fillId="0" borderId="0" xfId="0" applyNumberFormat="1" applyFont="1"/>
    <xf numFmtId="9" fontId="6" fillId="0" borderId="0" xfId="2" applyFont="1" applyFill="1"/>
    <xf numFmtId="9" fontId="21" fillId="0" borderId="0" xfId="0" applyNumberFormat="1" applyFont="1" applyFill="1"/>
    <xf numFmtId="166" fontId="21" fillId="0" borderId="0" xfId="1" applyNumberFormat="1" applyFont="1" applyFill="1"/>
    <xf numFmtId="169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1" fontId="1" fillId="2" borderId="1" xfId="0" applyNumberFormat="1" applyFont="1" applyFill="1" applyBorder="1"/>
  </cellXfs>
  <cellStyles count="5">
    <cellStyle name="Comma" xfId="1" builtinId="3"/>
    <cellStyle name="Comma 8" xfId="4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0000FF"/>
      <color rgb="FF99CC00"/>
      <color rgb="FF009900"/>
      <color rgb="FF669900"/>
      <color rgb="FFCCCC00"/>
      <color rgb="FF99FFCC"/>
      <color rgb="FF66FF66"/>
      <color rgb="FFCCFFCC"/>
      <color rgb="FF66FF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North'!$B$59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North'!$O$59:$Z$59</c15:sqref>
                  </c15:fullRef>
                </c:ext>
              </c:extLst>
              <c:f>('Agency North'!$O$59:$S$59,'Agency North'!$U$59:$Z$59)</c:f>
              <c:numCache>
                <c:formatCode>0%</c:formatCode>
                <c:ptCount val="11"/>
                <c:pt idx="0">
                  <c:v>0.32432432432432434</c:v>
                </c:pt>
                <c:pt idx="1">
                  <c:v>0.22222222222222221</c:v>
                </c:pt>
                <c:pt idx="2">
                  <c:v>0.48648648648648651</c:v>
                </c:pt>
                <c:pt idx="3">
                  <c:v>0.3611111111111111</c:v>
                </c:pt>
                <c:pt idx="4">
                  <c:v>0.40625</c:v>
                </c:pt>
                <c:pt idx="5">
                  <c:v>0.51724137931034486</c:v>
                </c:pt>
                <c:pt idx="6">
                  <c:v>0.46153846153846156</c:v>
                </c:pt>
                <c:pt idx="7">
                  <c:v>0.44</c:v>
                </c:pt>
                <c:pt idx="8">
                  <c:v>0.42</c:v>
                </c:pt>
                <c:pt idx="9">
                  <c:v>0.45</c:v>
                </c:pt>
                <c:pt idx="10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North'!$O$60:$Z$60</c15:sqref>
                  </c15:fullRef>
                </c:ext>
              </c:extLst>
              <c:f>('Agency North'!$O$60:$S$60,'Agency North'!$U$60:$Z$60)</c:f>
              <c:numCache>
                <c:formatCode>0%</c:formatCode>
                <c:ptCount val="11"/>
                <c:pt idx="0">
                  <c:v>0.34328358208955223</c:v>
                </c:pt>
                <c:pt idx="1">
                  <c:v>0.32786885245901637</c:v>
                </c:pt>
                <c:pt idx="2">
                  <c:v>0.51515151515151514</c:v>
                </c:pt>
                <c:pt idx="3">
                  <c:v>0.51622418879056042</c:v>
                </c:pt>
                <c:pt idx="4">
                  <c:v>0.42056074766355139</c:v>
                </c:pt>
                <c:pt idx="5">
                  <c:v>0.41176470588235292</c:v>
                </c:pt>
                <c:pt idx="6">
                  <c:v>0.41031941031941033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0%</c:formatCode>
                <c:ptCount val="11"/>
                <c:pt idx="0">
                  <c:v>0.19476744186046513</c:v>
                </c:pt>
                <c:pt idx="1">
                  <c:v>0.31343283582089554</c:v>
                </c:pt>
                <c:pt idx="2">
                  <c:v>0.20833333333333334</c:v>
                </c:pt>
                <c:pt idx="3">
                  <c:v>0.22969187675070027</c:v>
                </c:pt>
                <c:pt idx="4">
                  <c:v>0.30473372781065089</c:v>
                </c:pt>
                <c:pt idx="5">
                  <c:v>0.22028688524590165</c:v>
                </c:pt>
                <c:pt idx="6">
                  <c:v>0.23617339312406577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North'!$O$62:$Z$62</c15:sqref>
                  </c15:fullRef>
                </c:ext>
              </c:extLst>
              <c:f>('Agency North'!$O$62:$S$62,'Agency North'!$U$62:$Z$62)</c:f>
              <c:numCache>
                <c:formatCode>0%</c:formatCode>
                <c:ptCount val="11"/>
                <c:pt idx="0">
                  <c:v>0.1547049441786284</c:v>
                </c:pt>
                <c:pt idx="1">
                  <c:v>0.17018284106891701</c:v>
                </c:pt>
                <c:pt idx="2">
                  <c:v>0.23132530120481928</c:v>
                </c:pt>
                <c:pt idx="3">
                  <c:v>0.16086956521739129</c:v>
                </c:pt>
                <c:pt idx="4">
                  <c:v>0.16355140186915887</c:v>
                </c:pt>
                <c:pt idx="5">
                  <c:v>0.15834348355663824</c:v>
                </c:pt>
                <c:pt idx="6">
                  <c:v>0.1646471846044191</c:v>
                </c:pt>
                <c:pt idx="7">
                  <c:v>0.25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North'!$O$63:$Z$63</c15:sqref>
                  </c15:fullRef>
                </c:ext>
              </c:extLst>
              <c:f>('Agency North'!$O$63:$S$63,'Agency North'!$U$63:$Z$63)</c:f>
              <c:numCache>
                <c:formatCode>0%</c:formatCode>
                <c:ptCount val="11"/>
                <c:pt idx="0">
                  <c:v>0.16826003824091779</c:v>
                </c:pt>
                <c:pt idx="1">
                  <c:v>0.16796875</c:v>
                </c:pt>
                <c:pt idx="2">
                  <c:v>0.26259541984732826</c:v>
                </c:pt>
                <c:pt idx="3">
                  <c:v>0.17910447761194029</c:v>
                </c:pt>
                <c:pt idx="4">
                  <c:v>0.15601503759398497</c:v>
                </c:pt>
                <c:pt idx="5">
                  <c:v>0.13829787234042554</c:v>
                </c:pt>
                <c:pt idx="6">
                  <c:v>0.14677103718199608</c:v>
                </c:pt>
                <c:pt idx="7">
                  <c:v>0.22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North'!$B$64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0%</c:formatCode>
                <c:ptCount val="11"/>
                <c:pt idx="0">
                  <c:v>0.14794520547945206</c:v>
                </c:pt>
                <c:pt idx="1">
                  <c:v>0.16751269035532995</c:v>
                </c:pt>
                <c:pt idx="2">
                  <c:v>0.24545454545454545</c:v>
                </c:pt>
                <c:pt idx="3">
                  <c:v>0.18938053097345134</c:v>
                </c:pt>
                <c:pt idx="4">
                  <c:v>0.20781527531083482</c:v>
                </c:pt>
                <c:pt idx="5">
                  <c:v>0.12268188302425106</c:v>
                </c:pt>
                <c:pt idx="6">
                  <c:v>0.10128617363344052</c:v>
                </c:pt>
                <c:pt idx="7">
                  <c:v>0.21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North'!$B$65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0.15873015873015872</c:v>
                </c:pt>
                <c:pt idx="1">
                  <c:v>0.10859728506787331</c:v>
                </c:pt>
                <c:pt idx="2">
                  <c:v>0.21397379912663755</c:v>
                </c:pt>
                <c:pt idx="3">
                  <c:v>0.12156862745098039</c:v>
                </c:pt>
                <c:pt idx="4">
                  <c:v>0.17049180327868851</c:v>
                </c:pt>
                <c:pt idx="5">
                  <c:v>0.14171122994652408</c:v>
                </c:pt>
                <c:pt idx="6">
                  <c:v>0.19529411764705881</c:v>
                </c:pt>
                <c:pt idx="7">
                  <c:v>0.17</c:v>
                </c:pt>
                <c:pt idx="8">
                  <c:v>0.16</c:v>
                </c:pt>
                <c:pt idx="9">
                  <c:v>0.17</c:v>
                </c:pt>
                <c:pt idx="10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0924720"/>
        <c:axId val="610925112"/>
      </c:lineChart>
      <c:dateAx>
        <c:axId val="6109247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5112"/>
        <c:crosses val="autoZero"/>
        <c:auto val="1"/>
        <c:lblOffset val="100"/>
        <c:baseTimeUnit val="months"/>
      </c:dateAx>
      <c:valAx>
        <c:axId val="610925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4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North'!$B$81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North'!$O$81:$Z$81</c15:sqref>
                  </c15:fullRef>
                </c:ext>
              </c:extLst>
              <c:f>('Agency North'!$O$81:$S$81,'Agency North'!$U$81:$Z$81)</c:f>
              <c:numCache>
                <c:formatCode>_(* #,##0.00_);_(* \(#,##0.00\);_(* "-"??_);_(@_)</c:formatCode>
                <c:ptCount val="11"/>
                <c:pt idx="0">
                  <c:v>1.4166666666666667</c:v>
                </c:pt>
                <c:pt idx="1">
                  <c:v>1.5</c:v>
                </c:pt>
                <c:pt idx="2">
                  <c:v>2.4444444444444446</c:v>
                </c:pt>
                <c:pt idx="3">
                  <c:v>1.9230769230769231</c:v>
                </c:pt>
                <c:pt idx="4">
                  <c:v>1.8461538461538463</c:v>
                </c:pt>
                <c:pt idx="5">
                  <c:v>2.2666666666666666</c:v>
                </c:pt>
                <c:pt idx="6">
                  <c:v>2.5</c:v>
                </c:pt>
                <c:pt idx="7">
                  <c:v>2.4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North'!$B$82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North'!$O$82:$Z$82</c15:sqref>
                  </c15:fullRef>
                </c:ext>
              </c:extLst>
              <c:f>('Agency North'!$O$82:$S$82,'Agency North'!$U$82:$Z$82)</c:f>
              <c:numCache>
                <c:formatCode>_(* #,##0.00_);_(* \(#,##0.00\);_(* "-"??_);_(@_)</c:formatCode>
                <c:ptCount val="11"/>
                <c:pt idx="0">
                  <c:v>1.3695652173913044</c:v>
                </c:pt>
                <c:pt idx="1">
                  <c:v>1.175</c:v>
                </c:pt>
                <c:pt idx="2">
                  <c:v>1.641711229946524</c:v>
                </c:pt>
                <c:pt idx="3">
                  <c:v>1.3428571428571427</c:v>
                </c:pt>
                <c:pt idx="4">
                  <c:v>1.3511111111111112</c:v>
                </c:pt>
                <c:pt idx="5">
                  <c:v>1.3678571428571429</c:v>
                </c:pt>
                <c:pt idx="6">
                  <c:v>1.3173652694610778</c:v>
                </c:pt>
                <c:pt idx="7">
                  <c:v>1.7</c:v>
                </c:pt>
                <c:pt idx="8">
                  <c:v>1.5</c:v>
                </c:pt>
                <c:pt idx="9">
                  <c:v>1.5</c:v>
                </c:pt>
                <c:pt idx="10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North'!$B$83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North'!$O$83:$Z$83</c15:sqref>
                  </c15:fullRef>
                </c:ext>
              </c:extLst>
              <c:f>('Agency North'!$O$83:$S$83,'Agency North'!$U$83:$Z$83)</c:f>
              <c:numCache>
                <c:formatCode>_(* #,##0.00_);_(* \(#,##0.00\);_(* "-"??_);_(@_)</c:formatCode>
                <c:ptCount val="11"/>
                <c:pt idx="0">
                  <c:v>1.0895522388059702</c:v>
                </c:pt>
                <c:pt idx="1">
                  <c:v>1.4523809523809523</c:v>
                </c:pt>
                <c:pt idx="2">
                  <c:v>1.56</c:v>
                </c:pt>
                <c:pt idx="3">
                  <c:v>1.2195121951219512</c:v>
                </c:pt>
                <c:pt idx="4">
                  <c:v>1.5145631067961165</c:v>
                </c:pt>
                <c:pt idx="5">
                  <c:v>1.2372093023255815</c:v>
                </c:pt>
                <c:pt idx="6">
                  <c:v>1.5316455696202531</c:v>
                </c:pt>
                <c:pt idx="7">
                  <c:v>1.6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North'!$B$84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North'!$O$84:$Z$84</c15:sqref>
                  </c15:fullRef>
                </c:ext>
              </c:extLst>
              <c:f>('Agency North'!$O$84:$S$84,'Agency North'!$U$84:$Z$84)</c:f>
              <c:numCache>
                <c:formatCode>_(* #,##0.00_);_(* \(#,##0.00\);_(* "-"??_);_(@_)</c:formatCode>
                <c:ptCount val="11"/>
                <c:pt idx="0">
                  <c:v>1.134020618556701</c:v>
                </c:pt>
                <c:pt idx="1">
                  <c:v>1.2396694214876034</c:v>
                </c:pt>
                <c:pt idx="2">
                  <c:v>1.8125</c:v>
                </c:pt>
                <c:pt idx="3">
                  <c:v>2.1081081081081079</c:v>
                </c:pt>
                <c:pt idx="4">
                  <c:v>1.8428571428571427</c:v>
                </c:pt>
                <c:pt idx="5">
                  <c:v>1.3615384615384616</c:v>
                </c:pt>
                <c:pt idx="6">
                  <c:v>1.4069264069264069</c:v>
                </c:pt>
                <c:pt idx="7">
                  <c:v>2</c:v>
                </c:pt>
                <c:pt idx="8">
                  <c:v>1.9</c:v>
                </c:pt>
                <c:pt idx="9">
                  <c:v>1.9</c:v>
                </c:pt>
                <c:pt idx="10">
                  <c:v>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North'!$B$85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_(* #,##0.00_);_(* \(#,##0.00\);_(* "-"??_);_(@_)</c:formatCode>
                <c:ptCount val="11"/>
                <c:pt idx="0">
                  <c:v>1.1477272727272727</c:v>
                </c:pt>
                <c:pt idx="1">
                  <c:v>1.1395348837209303</c:v>
                </c:pt>
                <c:pt idx="2">
                  <c:v>1.4476744186046511</c:v>
                </c:pt>
                <c:pt idx="3">
                  <c:v>0.97222222222222221</c:v>
                </c:pt>
                <c:pt idx="4">
                  <c:v>1.2650602409638554</c:v>
                </c:pt>
                <c:pt idx="5">
                  <c:v>1.3461538461538463</c:v>
                </c:pt>
                <c:pt idx="6">
                  <c:v>1.3066666666666666</c:v>
                </c:pt>
                <c:pt idx="7">
                  <c:v>1.4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North'!$B$86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North'!$O$86:$Z$86</c15:sqref>
                  </c15:fullRef>
                </c:ext>
              </c:extLst>
              <c:f>('Agency North'!$O$86:$S$86,'Agency North'!$U$86:$Z$86)</c:f>
              <c:numCache>
                <c:formatCode>_(* #,##0.00_);_(* \(#,##0.00\);_(* "-"??_);_(@_)</c:formatCode>
                <c:ptCount val="11"/>
                <c:pt idx="0">
                  <c:v>1.037037037037037</c:v>
                </c:pt>
                <c:pt idx="1">
                  <c:v>1.2575757575757576</c:v>
                </c:pt>
                <c:pt idx="2">
                  <c:v>1.6203703703703705</c:v>
                </c:pt>
                <c:pt idx="3">
                  <c:v>1.02803738317757</c:v>
                </c:pt>
                <c:pt idx="4">
                  <c:v>1.4615384615384615</c:v>
                </c:pt>
                <c:pt idx="5">
                  <c:v>1.1395348837209303</c:v>
                </c:pt>
                <c:pt idx="6">
                  <c:v>1.1904761904761905</c:v>
                </c:pt>
                <c:pt idx="7">
                  <c:v>1.6</c:v>
                </c:pt>
                <c:pt idx="8">
                  <c:v>1.4</c:v>
                </c:pt>
                <c:pt idx="9">
                  <c:v>1.4</c:v>
                </c:pt>
                <c:pt idx="10">
                  <c:v>1.6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North'!$B$87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North'!$O$87:$Z$87</c15:sqref>
                  </c15:fullRef>
                </c:ext>
              </c:extLst>
              <c:f>('Agency North'!$O$87:$S$87,'Agency North'!$U$87:$Z$87)</c:f>
              <c:numCache>
                <c:formatCode>_(* #,##0.00_);_(* \(#,##0.00\);_(* "-"??_);_(@_)</c:formatCode>
                <c:ptCount val="11"/>
                <c:pt idx="0">
                  <c:v>1.6</c:v>
                </c:pt>
                <c:pt idx="1">
                  <c:v>1.3333333333333333</c:v>
                </c:pt>
                <c:pt idx="2">
                  <c:v>1.8571428571428572</c:v>
                </c:pt>
                <c:pt idx="3">
                  <c:v>1.3870967741935485</c:v>
                </c:pt>
                <c:pt idx="4">
                  <c:v>1.3076923076923077</c:v>
                </c:pt>
                <c:pt idx="5">
                  <c:v>1.0943396226415094</c:v>
                </c:pt>
                <c:pt idx="6">
                  <c:v>1.3373493975903614</c:v>
                </c:pt>
                <c:pt idx="7">
                  <c:v>1.6</c:v>
                </c:pt>
                <c:pt idx="8">
                  <c:v>1.5</c:v>
                </c:pt>
                <c:pt idx="9">
                  <c:v>1.5</c:v>
                </c:pt>
                <c:pt idx="10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0923936"/>
        <c:axId val="610916488"/>
      </c:lineChart>
      <c:dateAx>
        <c:axId val="61092393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6488"/>
        <c:crosses val="autoZero"/>
        <c:auto val="1"/>
        <c:lblOffset val="100"/>
        <c:baseTimeUnit val="months"/>
      </c:dateAx>
      <c:valAx>
        <c:axId val="61091648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3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North'!$B$92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_(* #,##0.0_);_(* \(#,##0.0\);_(* "-"??_);_(@_)</c:formatCode>
                <c:ptCount val="11"/>
                <c:pt idx="0">
                  <c:v>39.548705882352941</c:v>
                </c:pt>
                <c:pt idx="1">
                  <c:v>36.599166666666669</c:v>
                </c:pt>
                <c:pt idx="2">
                  <c:v>17.288068181818179</c:v>
                </c:pt>
                <c:pt idx="3">
                  <c:v>45.611800000000002</c:v>
                </c:pt>
                <c:pt idx="4">
                  <c:v>45.190708333333333</c:v>
                </c:pt>
                <c:pt idx="5">
                  <c:v>30.750441176470591</c:v>
                </c:pt>
                <c:pt idx="6">
                  <c:v>22.620833333333334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North'!$O$93:$Z$93</c15:sqref>
                  </c15:fullRef>
                </c:ext>
              </c:extLst>
              <c:f>('Agency North'!$O$93:$S$93,'Agency North'!$U$93:$Z$93)</c:f>
              <c:numCache>
                <c:formatCode>_(* #,##0.0_);_(* \(#,##0.0\);_(* "-"??_);_(@_)</c:formatCode>
                <c:ptCount val="11"/>
                <c:pt idx="0">
                  <c:v>16.773777777777777</c:v>
                </c:pt>
                <c:pt idx="1">
                  <c:v>12.862638297872341</c:v>
                </c:pt>
                <c:pt idx="2">
                  <c:v>14.514312703583062</c:v>
                </c:pt>
                <c:pt idx="3">
                  <c:v>22.127795744680895</c:v>
                </c:pt>
                <c:pt idx="4">
                  <c:v>14.617838815789474</c:v>
                </c:pt>
                <c:pt idx="5">
                  <c:v>12.430647519582271</c:v>
                </c:pt>
                <c:pt idx="6">
                  <c:v>12.895561363636409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North'!$B$94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North'!$O$94:$Z$94</c15:sqref>
                  </c15:fullRef>
                </c:ext>
              </c:extLst>
              <c:f>('Agency North'!$O$94:$S$94,'Agency North'!$U$94:$Z$94)</c:f>
              <c:numCache>
                <c:formatCode>_(* #,##0.0_);_(* \(#,##0.0\);_(* "-"??_);_(@_)</c:formatCode>
                <c:ptCount val="11"/>
                <c:pt idx="0">
                  <c:v>12.682178082191767</c:v>
                </c:pt>
                <c:pt idx="1">
                  <c:v>12.40044262295082</c:v>
                </c:pt>
                <c:pt idx="2">
                  <c:v>12.884282051282051</c:v>
                </c:pt>
                <c:pt idx="3">
                  <c:v>14.84295</c:v>
                </c:pt>
                <c:pt idx="4">
                  <c:v>11.007173076923076</c:v>
                </c:pt>
                <c:pt idx="5">
                  <c:v>12.947330827067669</c:v>
                </c:pt>
                <c:pt idx="6">
                  <c:v>11.47652479338843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North'!$B$95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North'!$O$95:$Z$95</c15:sqref>
                  </c15:fullRef>
                </c:ext>
              </c:extLst>
              <c:f>('Agency North'!$O$95:$S$95,'Agency North'!$U$95:$Z$95)</c:f>
              <c:numCache>
                <c:formatCode>_(* #,##0.0_);_(* \(#,##0.0\);_(* "-"??_);_(@_)</c:formatCode>
                <c:ptCount val="11"/>
                <c:pt idx="0">
                  <c:v>11.609454545454545</c:v>
                </c:pt>
                <c:pt idx="1">
                  <c:v>12.460513333333333</c:v>
                </c:pt>
                <c:pt idx="2">
                  <c:v>15.932471264367816</c:v>
                </c:pt>
                <c:pt idx="3">
                  <c:v>16.21570512820513</c:v>
                </c:pt>
                <c:pt idx="4">
                  <c:v>13.593325581395348</c:v>
                </c:pt>
                <c:pt idx="5">
                  <c:v>15.101141242937853</c:v>
                </c:pt>
                <c:pt idx="6">
                  <c:v>11.596215384615416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North'!$O$96:$Z$96</c15:sqref>
                  </c15:fullRef>
                </c:ext>
              </c:extLst>
              <c:f>('Agency North'!$O$96:$S$96,'Agency North'!$U$96:$Z$96)</c:f>
              <c:numCache>
                <c:formatCode>_(* #,##0.0_);_(* \(#,##0.0\);_(* "-"??_);_(@_)</c:formatCode>
                <c:ptCount val="11"/>
                <c:pt idx="0">
                  <c:v>13.176663366336635</c:v>
                </c:pt>
                <c:pt idx="1">
                  <c:v>12.236357142857143</c:v>
                </c:pt>
                <c:pt idx="2">
                  <c:v>13.167722891566264</c:v>
                </c:pt>
                <c:pt idx="3">
                  <c:v>11.816342857142857</c:v>
                </c:pt>
                <c:pt idx="4">
                  <c:v>13.432971428571429</c:v>
                </c:pt>
                <c:pt idx="5">
                  <c:v>15.650157142857143</c:v>
                </c:pt>
                <c:pt idx="6">
                  <c:v>14.438734693877551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_(* #,##0.0_);_(* \(#,##0.0\);_(* "-"??_);_(@_)</c:formatCode>
                <c:ptCount val="11"/>
                <c:pt idx="0">
                  <c:v>12.852678571428571</c:v>
                </c:pt>
                <c:pt idx="1">
                  <c:v>15.046590361445782</c:v>
                </c:pt>
                <c:pt idx="2">
                  <c:v>16.188942857142859</c:v>
                </c:pt>
                <c:pt idx="3">
                  <c:v>16.416063636363639</c:v>
                </c:pt>
                <c:pt idx="4">
                  <c:v>16.652473684210527</c:v>
                </c:pt>
                <c:pt idx="5">
                  <c:v>20.47034693877551</c:v>
                </c:pt>
                <c:pt idx="6">
                  <c:v>16.644986666666668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North'!$O$98:$Z$98</c15:sqref>
                  </c15:fullRef>
                </c:ext>
              </c:extLst>
              <c:f>('Agency North'!$O$98:$S$98,'Agency North'!$U$98:$Z$98)</c:f>
              <c:numCache>
                <c:formatCode>_(* #,##0.0_);_(* \(#,##0.0\);_(* "-"??_);_(@_)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19.275043956043955</c:v>
                </c:pt>
                <c:pt idx="3">
                  <c:v>9.7587441860465116</c:v>
                </c:pt>
                <c:pt idx="4">
                  <c:v>17.981029411764705</c:v>
                </c:pt>
                <c:pt idx="5">
                  <c:v>14.095689655172412</c:v>
                </c:pt>
                <c:pt idx="6">
                  <c:v>20.192837837837839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0916880"/>
        <c:axId val="610915704"/>
      </c:lineChart>
      <c:dateAx>
        <c:axId val="6109168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5704"/>
        <c:crosses val="autoZero"/>
        <c:auto val="1"/>
        <c:lblOffset val="100"/>
        <c:baseTimeUnit val="months"/>
      </c:dateAx>
      <c:valAx>
        <c:axId val="610915704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6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North'!$B$59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North'!$O$59:$Z$59</c15:sqref>
                  </c15:fullRef>
                </c:ext>
              </c:extLst>
              <c:f>('Agency North'!$O$59:$S$59,'Agency North'!$U$59:$Z$59)</c:f>
              <c:numCache>
                <c:formatCode>0%</c:formatCode>
                <c:ptCount val="11"/>
                <c:pt idx="0">
                  <c:v>0.32432432432432434</c:v>
                </c:pt>
                <c:pt idx="1">
                  <c:v>0.22222222222222221</c:v>
                </c:pt>
                <c:pt idx="2">
                  <c:v>0.48648648648648651</c:v>
                </c:pt>
                <c:pt idx="3">
                  <c:v>0.3611111111111111</c:v>
                </c:pt>
                <c:pt idx="4">
                  <c:v>0.40625</c:v>
                </c:pt>
                <c:pt idx="5">
                  <c:v>0.51724137931034486</c:v>
                </c:pt>
                <c:pt idx="6">
                  <c:v>0.46153846153846156</c:v>
                </c:pt>
                <c:pt idx="7">
                  <c:v>0.44</c:v>
                </c:pt>
                <c:pt idx="8">
                  <c:v>0.42</c:v>
                </c:pt>
                <c:pt idx="9">
                  <c:v>0.45</c:v>
                </c:pt>
                <c:pt idx="10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North'!$O$60:$Z$60</c15:sqref>
                  </c15:fullRef>
                </c:ext>
              </c:extLst>
              <c:f>('Agency North'!$O$60:$S$60,'Agency North'!$U$60:$Z$60)</c:f>
              <c:numCache>
                <c:formatCode>0%</c:formatCode>
                <c:ptCount val="11"/>
                <c:pt idx="0">
                  <c:v>0.34328358208955223</c:v>
                </c:pt>
                <c:pt idx="1">
                  <c:v>0.32786885245901637</c:v>
                </c:pt>
                <c:pt idx="2">
                  <c:v>0.51515151515151514</c:v>
                </c:pt>
                <c:pt idx="3">
                  <c:v>0.51622418879056042</c:v>
                </c:pt>
                <c:pt idx="4">
                  <c:v>0.42056074766355139</c:v>
                </c:pt>
                <c:pt idx="5">
                  <c:v>0.41176470588235292</c:v>
                </c:pt>
                <c:pt idx="6">
                  <c:v>0.41031941031941033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0%</c:formatCode>
                <c:ptCount val="11"/>
                <c:pt idx="0">
                  <c:v>0.19476744186046513</c:v>
                </c:pt>
                <c:pt idx="1">
                  <c:v>0.31343283582089554</c:v>
                </c:pt>
                <c:pt idx="2">
                  <c:v>0.20833333333333334</c:v>
                </c:pt>
                <c:pt idx="3">
                  <c:v>0.22969187675070027</c:v>
                </c:pt>
                <c:pt idx="4">
                  <c:v>0.30473372781065089</c:v>
                </c:pt>
                <c:pt idx="5">
                  <c:v>0.22028688524590165</c:v>
                </c:pt>
                <c:pt idx="6">
                  <c:v>0.23617339312406577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North'!$O$62:$Z$62</c15:sqref>
                  </c15:fullRef>
                </c:ext>
              </c:extLst>
              <c:f>('Agency North'!$O$62:$S$62,'Agency North'!$U$62:$Z$62)</c:f>
              <c:numCache>
                <c:formatCode>0%</c:formatCode>
                <c:ptCount val="11"/>
                <c:pt idx="0">
                  <c:v>0.1547049441786284</c:v>
                </c:pt>
                <c:pt idx="1">
                  <c:v>0.17018284106891701</c:v>
                </c:pt>
                <c:pt idx="2">
                  <c:v>0.23132530120481928</c:v>
                </c:pt>
                <c:pt idx="3">
                  <c:v>0.16086956521739129</c:v>
                </c:pt>
                <c:pt idx="4">
                  <c:v>0.16355140186915887</c:v>
                </c:pt>
                <c:pt idx="5">
                  <c:v>0.15834348355663824</c:v>
                </c:pt>
                <c:pt idx="6">
                  <c:v>0.1646471846044191</c:v>
                </c:pt>
                <c:pt idx="7">
                  <c:v>0.25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North'!$O$63:$Z$63</c15:sqref>
                  </c15:fullRef>
                </c:ext>
              </c:extLst>
              <c:f>('Agency North'!$O$63:$S$63,'Agency North'!$U$63:$Z$63)</c:f>
              <c:numCache>
                <c:formatCode>0%</c:formatCode>
                <c:ptCount val="11"/>
                <c:pt idx="0">
                  <c:v>0.16826003824091779</c:v>
                </c:pt>
                <c:pt idx="1">
                  <c:v>0.16796875</c:v>
                </c:pt>
                <c:pt idx="2">
                  <c:v>0.26259541984732826</c:v>
                </c:pt>
                <c:pt idx="3">
                  <c:v>0.17910447761194029</c:v>
                </c:pt>
                <c:pt idx="4">
                  <c:v>0.15601503759398497</c:v>
                </c:pt>
                <c:pt idx="5">
                  <c:v>0.13829787234042554</c:v>
                </c:pt>
                <c:pt idx="6">
                  <c:v>0.14677103718199608</c:v>
                </c:pt>
                <c:pt idx="7">
                  <c:v>0.22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North'!$B$64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0%</c:formatCode>
                <c:ptCount val="11"/>
                <c:pt idx="0">
                  <c:v>0.14794520547945206</c:v>
                </c:pt>
                <c:pt idx="1">
                  <c:v>0.16751269035532995</c:v>
                </c:pt>
                <c:pt idx="2">
                  <c:v>0.24545454545454545</c:v>
                </c:pt>
                <c:pt idx="3">
                  <c:v>0.18938053097345134</c:v>
                </c:pt>
                <c:pt idx="4">
                  <c:v>0.20781527531083482</c:v>
                </c:pt>
                <c:pt idx="5">
                  <c:v>0.12268188302425106</c:v>
                </c:pt>
                <c:pt idx="6">
                  <c:v>0.10128617363344052</c:v>
                </c:pt>
                <c:pt idx="7">
                  <c:v>0.21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North'!$B$65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0.15873015873015872</c:v>
                </c:pt>
                <c:pt idx="1">
                  <c:v>0.10859728506787331</c:v>
                </c:pt>
                <c:pt idx="2">
                  <c:v>0.21397379912663755</c:v>
                </c:pt>
                <c:pt idx="3">
                  <c:v>0.12156862745098039</c:v>
                </c:pt>
                <c:pt idx="4">
                  <c:v>0.17049180327868851</c:v>
                </c:pt>
                <c:pt idx="5">
                  <c:v>0.14171122994652408</c:v>
                </c:pt>
                <c:pt idx="6">
                  <c:v>0.19529411764705881</c:v>
                </c:pt>
                <c:pt idx="7">
                  <c:v>0.17</c:v>
                </c:pt>
                <c:pt idx="8">
                  <c:v>0.16</c:v>
                </c:pt>
                <c:pt idx="9">
                  <c:v>0.17</c:v>
                </c:pt>
                <c:pt idx="10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0920408"/>
        <c:axId val="610920800"/>
      </c:lineChart>
      <c:dateAx>
        <c:axId val="6109204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0800"/>
        <c:crosses val="autoZero"/>
        <c:auto val="1"/>
        <c:lblOffset val="100"/>
        <c:baseTimeUnit val="months"/>
      </c:dateAx>
      <c:valAx>
        <c:axId val="6109208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0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South'!$B$81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South'!$O$81:$Z$81</c15:sqref>
                  </c15:fullRef>
                </c:ext>
              </c:extLst>
              <c:f>('Agency South'!$O$81:$S$81,'Agency South'!$U$81:$Z$81)</c:f>
              <c:numCache>
                <c:formatCode>0.0</c:formatCode>
                <c:ptCount val="11"/>
                <c:pt idx="0">
                  <c:v>1.4242424242424243</c:v>
                </c:pt>
                <c:pt idx="1">
                  <c:v>1.6666666666666667</c:v>
                </c:pt>
                <c:pt idx="2">
                  <c:v>2.5531914893617023</c:v>
                </c:pt>
                <c:pt idx="3">
                  <c:v>4</c:v>
                </c:pt>
                <c:pt idx="4">
                  <c:v>2.3783783783783785</c:v>
                </c:pt>
                <c:pt idx="5">
                  <c:v>2.4516129032258065</c:v>
                </c:pt>
                <c:pt idx="6">
                  <c:v>2.1</c:v>
                </c:pt>
                <c:pt idx="7">
                  <c:v>3.6</c:v>
                </c:pt>
                <c:pt idx="8">
                  <c:v>3.2</c:v>
                </c:pt>
                <c:pt idx="9">
                  <c:v>3.4</c:v>
                </c:pt>
                <c:pt idx="10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South'!$B$82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South'!$O$82:$Z$82</c15:sqref>
                  </c15:fullRef>
                </c:ext>
              </c:extLst>
              <c:f>('Agency South'!$O$82:$S$82,'Agency South'!$U$82:$Z$82)</c:f>
              <c:numCache>
                <c:formatCode>0.0</c:formatCode>
                <c:ptCount val="11"/>
                <c:pt idx="0">
                  <c:v>1.4615384615384615</c:v>
                </c:pt>
                <c:pt idx="1">
                  <c:v>1.5217391304347827</c:v>
                </c:pt>
                <c:pt idx="2">
                  <c:v>2.0087719298245612</c:v>
                </c:pt>
                <c:pt idx="3">
                  <c:v>1.681159420289855</c:v>
                </c:pt>
                <c:pt idx="4">
                  <c:v>1.3783783783783783</c:v>
                </c:pt>
                <c:pt idx="5">
                  <c:v>1.518987341772152</c:v>
                </c:pt>
                <c:pt idx="6">
                  <c:v>1.8533333333333333</c:v>
                </c:pt>
                <c:pt idx="7">
                  <c:v>1.8</c:v>
                </c:pt>
                <c:pt idx="8">
                  <c:v>1.7</c:v>
                </c:pt>
                <c:pt idx="9">
                  <c:v>1.8</c:v>
                </c:pt>
                <c:pt idx="10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South'!$B$83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South'!$O$83:$Z$83</c15:sqref>
                  </c15:fullRef>
                </c:ext>
              </c:extLst>
              <c:f>('Agency South'!$O$83:$S$83,'Agency South'!$U$83:$Z$83)</c:f>
              <c:numCache>
                <c:formatCode>0.0</c:formatCode>
                <c:ptCount val="11"/>
                <c:pt idx="0">
                  <c:v>1.6756756756756757</c:v>
                </c:pt>
                <c:pt idx="1">
                  <c:v>1.5</c:v>
                </c:pt>
                <c:pt idx="2">
                  <c:v>2.125</c:v>
                </c:pt>
                <c:pt idx="3">
                  <c:v>1.7241379310344827</c:v>
                </c:pt>
                <c:pt idx="4">
                  <c:v>1.6949152542372881</c:v>
                </c:pt>
                <c:pt idx="5">
                  <c:v>1.5647058823529412</c:v>
                </c:pt>
                <c:pt idx="6">
                  <c:v>1.3571428571428572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South'!$B$84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South'!$O$84:$Z$84</c15:sqref>
                  </c15:fullRef>
                </c:ext>
              </c:extLst>
              <c:f>('Agency South'!$O$84:$S$84,'Agency South'!$U$84:$Z$84)</c:f>
              <c:numCache>
                <c:formatCode>0.0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2.074074074074074</c:v>
                </c:pt>
                <c:pt idx="3">
                  <c:v>2</c:v>
                </c:pt>
                <c:pt idx="4">
                  <c:v>1.675</c:v>
                </c:pt>
                <c:pt idx="5">
                  <c:v>1.9589041095890412</c:v>
                </c:pt>
                <c:pt idx="6">
                  <c:v>1.6973684210526316</c:v>
                </c:pt>
                <c:pt idx="7">
                  <c:v>2</c:v>
                </c:pt>
                <c:pt idx="8">
                  <c:v>1.9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South'!$B$85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0.0</c:formatCode>
                <c:ptCount val="11"/>
                <c:pt idx="0">
                  <c:v>1.375</c:v>
                </c:pt>
                <c:pt idx="1">
                  <c:v>1.3142857142857143</c:v>
                </c:pt>
                <c:pt idx="2">
                  <c:v>1.75</c:v>
                </c:pt>
                <c:pt idx="3">
                  <c:v>2.1578947368421053</c:v>
                </c:pt>
                <c:pt idx="4">
                  <c:v>1.5918367346938775</c:v>
                </c:pt>
                <c:pt idx="5">
                  <c:v>1.5573770491803278</c:v>
                </c:pt>
                <c:pt idx="6">
                  <c:v>1.6</c:v>
                </c:pt>
                <c:pt idx="7">
                  <c:v>2</c:v>
                </c:pt>
                <c:pt idx="8">
                  <c:v>1.9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South'!$B$86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South'!$O$86:$Z$86</c15:sqref>
                  </c15:fullRef>
                </c:ext>
              </c:extLst>
              <c:f>('Agency South'!$O$86:$S$86,'Agency South'!$U$86:$Z$86)</c:f>
              <c:numCache>
                <c:formatCode>0.0</c:formatCode>
                <c:ptCount val="11"/>
                <c:pt idx="0">
                  <c:v>1.3333333333333333</c:v>
                </c:pt>
                <c:pt idx="1">
                  <c:v>1.2727272727272727</c:v>
                </c:pt>
                <c:pt idx="2">
                  <c:v>1.5185185185185186</c:v>
                </c:pt>
                <c:pt idx="3">
                  <c:v>1.3896103896103895</c:v>
                </c:pt>
                <c:pt idx="4">
                  <c:v>1.3768115942028984</c:v>
                </c:pt>
                <c:pt idx="5">
                  <c:v>1.5679012345679013</c:v>
                </c:pt>
                <c:pt idx="6">
                  <c:v>1.777027027027027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South'!$B$87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0.0</c:formatCode>
                <c:ptCount val="11"/>
                <c:pt idx="0">
                  <c:v>1.5185185185185186</c:v>
                </c:pt>
                <c:pt idx="1">
                  <c:v>1.5714285714285714</c:v>
                </c:pt>
                <c:pt idx="2">
                  <c:v>1.631578947368421</c:v>
                </c:pt>
                <c:pt idx="3">
                  <c:v>1.2962962962962963</c:v>
                </c:pt>
                <c:pt idx="4">
                  <c:v>1.3157894736842106</c:v>
                </c:pt>
                <c:pt idx="5">
                  <c:v>1.4347826086956521</c:v>
                </c:pt>
                <c:pt idx="6">
                  <c:v>1.3888888888888888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0918056"/>
        <c:axId val="610917664"/>
      </c:lineChart>
      <c:dateAx>
        <c:axId val="61091805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7664"/>
        <c:crosses val="autoZero"/>
        <c:auto val="1"/>
        <c:lblOffset val="100"/>
        <c:baseTimeUnit val="months"/>
      </c:dateAx>
      <c:valAx>
        <c:axId val="61091766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8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South'!$B$92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_(* #,##0.0_);_(* \(#,##0.0\);_(* "-"??_);_(@_)</c:formatCode>
                <c:ptCount val="11"/>
                <c:pt idx="0">
                  <c:v>33.558744680851063</c:v>
                </c:pt>
                <c:pt idx="1">
                  <c:v>30.835545454544906</c:v>
                </c:pt>
                <c:pt idx="2">
                  <c:v>30.458708333333252</c:v>
                </c:pt>
                <c:pt idx="3">
                  <c:v>36.273361842105267</c:v>
                </c:pt>
                <c:pt idx="4">
                  <c:v>28.141784090909088</c:v>
                </c:pt>
                <c:pt idx="5">
                  <c:v>31.484828947368424</c:v>
                </c:pt>
                <c:pt idx="6">
                  <c:v>27.292442176870747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32.488445800774052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South'!$B$93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South'!$O$93:$Z$93</c15:sqref>
                  </c15:fullRef>
                </c:ext>
              </c:extLst>
              <c:f>('Agency South'!$O$93:$S$93,'Agency South'!$U$93:$Z$93)</c:f>
              <c:numCache>
                <c:formatCode>_(* #,##0.0_);_(* \(#,##0.0\);_(* "-"??_);_(@_)</c:formatCode>
                <c:ptCount val="11"/>
                <c:pt idx="0">
                  <c:v>16.394789473684209</c:v>
                </c:pt>
                <c:pt idx="1">
                  <c:v>14.178628571428572</c:v>
                </c:pt>
                <c:pt idx="2">
                  <c:v>20.42548034934498</c:v>
                </c:pt>
                <c:pt idx="3">
                  <c:v>19.384232758620691</c:v>
                </c:pt>
                <c:pt idx="4">
                  <c:v>16.384107843137254</c:v>
                </c:pt>
                <c:pt idx="5">
                  <c:v>15.173216666666667</c:v>
                </c:pt>
                <c:pt idx="6">
                  <c:v>16.601647482014389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South'!$B$94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South'!$O$94:$Z$94</c15:sqref>
                  </c15:fullRef>
                </c:ext>
              </c:extLst>
              <c:f>('Agency South'!$O$94:$S$94,'Agency South'!$U$94:$Z$94)</c:f>
              <c:numCache>
                <c:formatCode>_(* #,##0.0_);_(* \(#,##0.0\);_(* "-"??_);_(@_)</c:formatCode>
                <c:ptCount val="11"/>
                <c:pt idx="0">
                  <c:v>15.584983870967726</c:v>
                </c:pt>
                <c:pt idx="1">
                  <c:v>14.537285714285716</c:v>
                </c:pt>
                <c:pt idx="2">
                  <c:v>21.21835294117647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14.353150375939849</c:v>
                </c:pt>
                <c:pt idx="6">
                  <c:v>12.644315789473685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South'!$B$95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South'!$O$95:$Z$95</c15:sqref>
                  </c15:fullRef>
                </c:ext>
              </c:extLst>
              <c:f>('Agency South'!$O$95:$S$95,'Agency South'!$U$95:$Z$95)</c:f>
              <c:numCache>
                <c:formatCode>_(* #,##0.0_);_(* \(#,##0.0\);_(* "-"??_);_(@_)</c:formatCode>
                <c:ptCount val="11"/>
                <c:pt idx="0">
                  <c:v>15.025489361702128</c:v>
                </c:pt>
                <c:pt idx="1">
                  <c:v>20.085987012987015</c:v>
                </c:pt>
                <c:pt idx="2">
                  <c:v>20.909401785714287</c:v>
                </c:pt>
                <c:pt idx="3">
                  <c:v>17.368819999999982</c:v>
                </c:pt>
                <c:pt idx="4">
                  <c:v>20.419537313432834</c:v>
                </c:pt>
                <c:pt idx="5">
                  <c:v>19.410223776223773</c:v>
                </c:pt>
                <c:pt idx="6">
                  <c:v>17.5893488372093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South'!$O$96:$Z$96</c15:sqref>
                  </c15:fullRef>
                </c:ext>
              </c:extLst>
              <c:f>('Agency South'!$O$96:$S$96,'Agency South'!$U$96:$Z$96)</c:f>
              <c:numCache>
                <c:formatCode>_(* #,##0.0_);_(* \(#,##0.0\);_(* "-"??_);_(@_)</c:formatCode>
                <c:ptCount val="11"/>
                <c:pt idx="0">
                  <c:v>13.214505050505052</c:v>
                </c:pt>
                <c:pt idx="1">
                  <c:v>11.904695652173913</c:v>
                </c:pt>
                <c:pt idx="2">
                  <c:v>16.117408163265306</c:v>
                </c:pt>
                <c:pt idx="3">
                  <c:v>26.57314024390244</c:v>
                </c:pt>
                <c:pt idx="4">
                  <c:v>20.15675641025641</c:v>
                </c:pt>
                <c:pt idx="5">
                  <c:v>16.161168421052629</c:v>
                </c:pt>
                <c:pt idx="6">
                  <c:v>19.8397734375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_(* #,##0.0_);_(* \(#,##0.0\);_(* "-"??_);_(@_)</c:formatCode>
                <c:ptCount val="11"/>
                <c:pt idx="0">
                  <c:v>14.951500000000001</c:v>
                </c:pt>
                <c:pt idx="1">
                  <c:v>14.628892857142857</c:v>
                </c:pt>
                <c:pt idx="2">
                  <c:v>17.62179674796748</c:v>
                </c:pt>
                <c:pt idx="3">
                  <c:v>15.343121495327102</c:v>
                </c:pt>
                <c:pt idx="4">
                  <c:v>19.045999999999999</c:v>
                </c:pt>
                <c:pt idx="5">
                  <c:v>16.93796062992126</c:v>
                </c:pt>
                <c:pt idx="6">
                  <c:v>18.394604562737641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South'!$O$98:$Z$98</c15:sqref>
                  </c15:fullRef>
                </c:ext>
              </c:extLst>
              <c:f>('Agency South'!$O$98:$S$98,'Agency South'!$U$98:$Z$98)</c:f>
              <c:numCache>
                <c:formatCode>_(* #,##0.0_);_(* \(#,##0.0\);_(* "-"??_);_(@_)</c:formatCode>
                <c:ptCount val="11"/>
                <c:pt idx="0">
                  <c:v>14.560658536585365</c:v>
                </c:pt>
                <c:pt idx="1">
                  <c:v>31.556590909090911</c:v>
                </c:pt>
                <c:pt idx="2">
                  <c:v>16.501870967741937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16.020828282828283</c:v>
                </c:pt>
                <c:pt idx="6">
                  <c:v>17.467253333333336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0921976"/>
        <c:axId val="610922760"/>
      </c:lineChart>
      <c:dateAx>
        <c:axId val="6109219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2760"/>
        <c:crosses val="autoZero"/>
        <c:auto val="1"/>
        <c:lblOffset val="100"/>
        <c:baseTimeUnit val="months"/>
      </c:dateAx>
      <c:valAx>
        <c:axId val="610922760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1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491.9252465598542</c:v>
                </c:pt>
                <c:pt idx="2">
                  <c:v>792.97040348838993</c:v>
                </c:pt>
                <c:pt idx="3">
                  <c:v>1105.9720074541631</c:v>
                </c:pt>
                <c:pt idx="4">
                  <c:v>1524.1679351489281</c:v>
                </c:pt>
                <c:pt idx="5">
                  <c:v>1970.8805956318083</c:v>
                </c:pt>
                <c:pt idx="6">
                  <c:v>2554.3703426510733</c:v>
                </c:pt>
                <c:pt idx="7">
                  <c:v>3315.3708948222043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610927072"/>
        <c:axId val="610923544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0.53760354390661247</c:v>
                </c:pt>
                <c:pt idx="2">
                  <c:v>0.61197338220352249</c:v>
                </c:pt>
                <c:pt idx="3">
                  <c:v>0.39472041149182169</c:v>
                </c:pt>
                <c:pt idx="4">
                  <c:v>0.37812523723580505</c:v>
                </c:pt>
                <c:pt idx="5">
                  <c:v>0.2930862473755107</c:v>
                </c:pt>
                <c:pt idx="6">
                  <c:v>0.29605535125389704</c:v>
                </c:pt>
                <c:pt idx="7">
                  <c:v>0.29792099425227447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925504"/>
        <c:axId val="610920016"/>
      </c:lineChart>
      <c:catAx>
        <c:axId val="6109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3544"/>
        <c:crosses val="autoZero"/>
        <c:auto val="1"/>
        <c:lblAlgn val="ctr"/>
        <c:lblOffset val="100"/>
        <c:noMultiLvlLbl val="0"/>
      </c:catAx>
      <c:valAx>
        <c:axId val="6109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7072"/>
        <c:crosses val="autoZero"/>
        <c:crossBetween val="between"/>
      </c:valAx>
      <c:valAx>
        <c:axId val="61092001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5504"/>
        <c:crosses val="max"/>
        <c:crossBetween val="between"/>
      </c:valAx>
      <c:catAx>
        <c:axId val="6109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092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-0.15303086204460625</c:v>
                </c:pt>
                <c:pt idx="1">
                  <c:v>-6.5985074026451818E-2</c:v>
                </c:pt>
                <c:pt idx="2">
                  <c:v>4.0585590651053716E-2</c:v>
                </c:pt>
                <c:pt idx="3">
                  <c:v>4.9877732511721007E-2</c:v>
                </c:pt>
                <c:pt idx="4">
                  <c:v>6.641678093000758E-2</c:v>
                </c:pt>
                <c:pt idx="5">
                  <c:v>8.3082676860020355E-2</c:v>
                </c:pt>
                <c:pt idx="6">
                  <c:v>8.9045612377130379E-2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2.3661731358860401</c:v>
                </c:pt>
                <c:pt idx="1">
                  <c:v>0.79344094405306809</c:v>
                </c:pt>
                <c:pt idx="2">
                  <c:v>0.27455560247846078</c:v>
                </c:pt>
                <c:pt idx="3">
                  <c:v>0.25432388332335321</c:v>
                </c:pt>
                <c:pt idx="4">
                  <c:v>0.18711537294840652</c:v>
                </c:pt>
                <c:pt idx="5">
                  <c:v>0.15597603648493541</c:v>
                </c:pt>
                <c:pt idx="6">
                  <c:v>0.14828871450763881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-6.0301972935384307E-2</c:v>
                </c:pt>
                <c:pt idx="1">
                  <c:v>-3.7685633922377337E-2</c:v>
                </c:pt>
                <c:pt idx="2">
                  <c:v>5.1599964288916E-2</c:v>
                </c:pt>
                <c:pt idx="3">
                  <c:v>4.6502498737829967E-2</c:v>
                </c:pt>
                <c:pt idx="4">
                  <c:v>2.1427610683924403E-2</c:v>
                </c:pt>
                <c:pt idx="5">
                  <c:v>3.5173411754688466E-2</c:v>
                </c:pt>
                <c:pt idx="6">
                  <c:v>3.7889434934383903E-2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331192"/>
        <c:axId val="454333936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0.53760354390661247</c:v>
                </c:pt>
                <c:pt idx="1">
                  <c:v>0.61197338220352249</c:v>
                </c:pt>
                <c:pt idx="2">
                  <c:v>0.39472041149182169</c:v>
                </c:pt>
                <c:pt idx="3">
                  <c:v>0.37812523723580505</c:v>
                </c:pt>
                <c:pt idx="4">
                  <c:v>0.2930862473755107</c:v>
                </c:pt>
                <c:pt idx="5">
                  <c:v>0.29605535125389704</c:v>
                </c:pt>
                <c:pt idx="6">
                  <c:v>0.29792099425227447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19736"/>
        <c:axId val="454339424"/>
      </c:lineChart>
      <c:catAx>
        <c:axId val="45433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3936"/>
        <c:crosses val="autoZero"/>
        <c:auto val="1"/>
        <c:lblAlgn val="ctr"/>
        <c:lblOffset val="100"/>
        <c:noMultiLvlLbl val="0"/>
      </c:catAx>
      <c:valAx>
        <c:axId val="454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1192"/>
        <c:crosses val="autoZero"/>
        <c:crossBetween val="between"/>
      </c:valAx>
      <c:valAx>
        <c:axId val="4543394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19736"/>
        <c:crosses val="max"/>
        <c:crossBetween val="between"/>
      </c:valAx>
      <c:catAx>
        <c:axId val="524619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33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Trend'!$B$39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Trend'!$C$39:$J$39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0.25608309093439435</c:v>
                </c:pt>
                <c:pt idx="2">
                  <c:v>0.16134480539133864</c:v>
                </c:pt>
                <c:pt idx="3">
                  <c:v>0.15048967731555871</c:v>
                </c:pt>
                <c:pt idx="4">
                  <c:v>0.15196408756940633</c:v>
                </c:pt>
                <c:pt idx="5">
                  <c:v>0.1434700032242418</c:v>
                </c:pt>
                <c:pt idx="6">
                  <c:v>0.14448285103151998</c:v>
                </c:pt>
                <c:pt idx="7">
                  <c:v>0.14467916725585445</c:v>
                </c:pt>
              </c:numCache>
            </c:numRef>
          </c:val>
        </c:ser>
        <c:ser>
          <c:idx val="1"/>
          <c:order val="1"/>
          <c:tx>
            <c:strRef>
              <c:f>'Data_KPIs Trend'!$B$40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0.14225257040219275</c:v>
                </c:pt>
                <c:pt idx="2">
                  <c:v>0.10952714585199561</c:v>
                </c:pt>
                <c:pt idx="3">
                  <c:v>0.1049229844494627</c:v>
                </c:pt>
                <c:pt idx="4">
                  <c:v>0.10476480981345218</c:v>
                </c:pt>
                <c:pt idx="5">
                  <c:v>0.10007977887934327</c:v>
                </c:pt>
                <c:pt idx="6">
                  <c:v>0.10037661837727918</c:v>
                </c:pt>
                <c:pt idx="7">
                  <c:v>0.10056890674086265</c:v>
                </c:pt>
              </c:numCache>
            </c:numRef>
          </c:val>
        </c:ser>
        <c:ser>
          <c:idx val="2"/>
          <c:order val="2"/>
          <c:tx>
            <c:strRef>
              <c:f>'Data_KPIs Trend'!$B$41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0.13596537283187649</c:v>
                </c:pt>
                <c:pt idx="2">
                  <c:v>9.763104034609614E-2</c:v>
                </c:pt>
                <c:pt idx="3">
                  <c:v>9.5187761427020831E-2</c:v>
                </c:pt>
                <c:pt idx="4">
                  <c:v>9.5283402439135523E-2</c:v>
                </c:pt>
                <c:pt idx="5">
                  <c:v>9.1590513221799369E-2</c:v>
                </c:pt>
                <c:pt idx="6">
                  <c:v>9.1554541380701029E-2</c:v>
                </c:pt>
                <c:pt idx="7">
                  <c:v>9.1807795728041611E-2</c:v>
                </c:pt>
              </c:numCache>
            </c:numRef>
          </c:val>
        </c:ser>
        <c:ser>
          <c:idx val="3"/>
          <c:order val="3"/>
          <c:tx>
            <c:strRef>
              <c:f>'Data_KPIs Trend'!$B$42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0.13489362981393649</c:v>
                </c:pt>
                <c:pt idx="2">
                  <c:v>0.15471515160615382</c:v>
                </c:pt>
                <c:pt idx="3">
                  <c:v>0.15372680903086455</c:v>
                </c:pt>
                <c:pt idx="4">
                  <c:v>0.15359632334904544</c:v>
                </c:pt>
                <c:pt idx="5">
                  <c:v>0.15045357922498739</c:v>
                </c:pt>
                <c:pt idx="6">
                  <c:v>0.1485315557719126</c:v>
                </c:pt>
                <c:pt idx="7">
                  <c:v>0.14915492954492537</c:v>
                </c:pt>
              </c:numCache>
            </c:numRef>
          </c:val>
        </c:ser>
        <c:ser>
          <c:idx val="4"/>
          <c:order val="4"/>
          <c:tx>
            <c:strRef>
              <c:f>'Data_KPIs Trend'!$B$43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0.13151870360881765</c:v>
                </c:pt>
                <c:pt idx="2">
                  <c:v>0.2549995876254495</c:v>
                </c:pt>
                <c:pt idx="3">
                  <c:v>0.24230927815413658</c:v>
                </c:pt>
                <c:pt idx="4">
                  <c:v>0.23342871672962506</c:v>
                </c:pt>
                <c:pt idx="5">
                  <c:v>0.24631383915373872</c:v>
                </c:pt>
                <c:pt idx="6">
                  <c:v>0.24358881402432311</c:v>
                </c:pt>
                <c:pt idx="7">
                  <c:v>0.24610738463830767</c:v>
                </c:pt>
              </c:numCache>
            </c:numRef>
          </c:val>
        </c:ser>
        <c:ser>
          <c:idx val="5"/>
          <c:order val="5"/>
          <c:tx>
            <c:strRef>
              <c:f>'Data_KPIs Trend'!$B$44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6.5813807473797489E-2</c:v>
                </c:pt>
                <c:pt idx="1">
                  <c:v>9.5956686752926373E-2</c:v>
                </c:pt>
                <c:pt idx="2">
                  <c:v>0.15732225269922126</c:v>
                </c:pt>
                <c:pt idx="3">
                  <c:v>0.18878720188009121</c:v>
                </c:pt>
                <c:pt idx="4">
                  <c:v>0.1936235950147418</c:v>
                </c:pt>
                <c:pt idx="5">
                  <c:v>0.1995146554957074</c:v>
                </c:pt>
                <c:pt idx="6">
                  <c:v>0.20088969559221131</c:v>
                </c:pt>
                <c:pt idx="7">
                  <c:v>0.19726277351300395</c:v>
                </c:pt>
              </c:numCache>
            </c:numRef>
          </c:val>
        </c:ser>
        <c:ser>
          <c:idx val="6"/>
          <c:order val="6"/>
          <c:tx>
            <c:strRef>
              <c:f>'Data_KPIs Trend'!$B$45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0.10332994565585588</c:v>
                </c:pt>
                <c:pt idx="2">
                  <c:v>6.4460016479744975E-2</c:v>
                </c:pt>
                <c:pt idx="3">
                  <c:v>6.4576287742865557E-2</c:v>
                </c:pt>
                <c:pt idx="4">
                  <c:v>6.7339065084593752E-2</c:v>
                </c:pt>
                <c:pt idx="5">
                  <c:v>6.8577630800181935E-2</c:v>
                </c:pt>
                <c:pt idx="6">
                  <c:v>7.0575923822052855E-2</c:v>
                </c:pt>
                <c:pt idx="7">
                  <c:v>7.041904257900429E-2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192528"/>
        <c:axId val="359194096"/>
      </c:barChart>
      <c:catAx>
        <c:axId val="3591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94096"/>
        <c:crosses val="autoZero"/>
        <c:auto val="1"/>
        <c:lblAlgn val="ctr"/>
        <c:lblOffset val="100"/>
        <c:noMultiLvlLbl val="0"/>
      </c:catAx>
      <c:valAx>
        <c:axId val="359194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42578125" bestFit="1" customWidth="1" collapsed="1"/>
    <col min="3" max="7" width="10.28515625" style="22" bestFit="1" customWidth="1" collapsed="1"/>
    <col min="8" max="11" width="10.140625" style="22" bestFit="1" customWidth="1" collapsed="1"/>
    <col min="12" max="12" width="11.140625" style="22" bestFit="1" customWidth="1" collapsed="1"/>
  </cols>
  <sheetData>
    <row r="2" spans="2:12" ht="20.100000000000001" customHeight="1" thickBot="1" x14ac:dyDescent="0.3">
      <c r="B2" s="86" t="s">
        <v>0</v>
      </c>
      <c r="C2" s="87" t="s">
        <v>54</v>
      </c>
      <c r="D2" s="87" t="s">
        <v>55</v>
      </c>
      <c r="E2" s="87" t="s">
        <v>56</v>
      </c>
      <c r="F2" s="87" t="s">
        <v>57</v>
      </c>
      <c r="G2" s="87" t="s">
        <v>58</v>
      </c>
      <c r="H2" s="87" t="s">
        <v>59</v>
      </c>
      <c r="I2" s="87" t="s">
        <v>29</v>
      </c>
      <c r="J2" s="87" t="s">
        <v>30</v>
      </c>
      <c r="K2" s="87" t="s">
        <v>31</v>
      </c>
      <c r="L2" s="88" t="s">
        <v>60</v>
      </c>
    </row>
    <row r="3" spans="2:12" ht="20.100000000000001" customHeight="1" thickTop="1" x14ac:dyDescent="0.25">
      <c r="B3" s="89" t="s">
        <v>61</v>
      </c>
      <c r="C3" s="90">
        <v>13518.3894</v>
      </c>
      <c r="D3" s="90">
        <v>13834.513000000001</v>
      </c>
      <c r="E3" s="90">
        <v>33084.871093549998</v>
      </c>
      <c r="F3" s="90">
        <v>32751.374859030006</v>
      </c>
      <c r="G3" s="90">
        <v>36387.699315770005</v>
      </c>
      <c r="H3" s="90">
        <v>41449.471700660004</v>
      </c>
      <c r="I3" s="90">
        <v>43150.517982009995</v>
      </c>
      <c r="J3" s="90">
        <v>44649.047839799998</v>
      </c>
      <c r="K3" s="90">
        <v>50527.477233159982</v>
      </c>
      <c r="L3" s="91">
        <f>SUM(C3:K3)</f>
        <v>309353.36242398003</v>
      </c>
    </row>
    <row r="4" spans="2:12" ht="20.100000000000001" customHeight="1" x14ac:dyDescent="0.25">
      <c r="B4" s="89" t="s">
        <v>62</v>
      </c>
      <c r="C4" s="90">
        <v>13518.3894</v>
      </c>
      <c r="D4" s="90">
        <v>13834.513000000001</v>
      </c>
      <c r="E4" s="90">
        <v>34572.543100000003</v>
      </c>
      <c r="F4" s="90">
        <v>31029.569199999998</v>
      </c>
      <c r="G4" s="90">
        <v>29097.259900000001</v>
      </c>
      <c r="H4" s="90">
        <v>42200</v>
      </c>
      <c r="I4" s="90">
        <f>'Projection Summary'!C6</f>
        <v>30013.258000000009</v>
      </c>
      <c r="J4" s="90">
        <f>'Projection Summary'!D6</f>
        <v>31855.821000000033</v>
      </c>
      <c r="K4" s="90">
        <f>'Projection Summary'!E6</f>
        <v>57213.269794321284</v>
      </c>
      <c r="L4" s="91">
        <f>SUM(C4:K4)</f>
        <v>283334.6233943213</v>
      </c>
    </row>
    <row r="5" spans="2:12" x14ac:dyDescent="0.25">
      <c r="C5" s="92">
        <f>C4/C3</f>
        <v>1</v>
      </c>
      <c r="D5" s="92">
        <f t="shared" ref="D5:L5" si="0">D4/D3</f>
        <v>1</v>
      </c>
      <c r="E5" s="92">
        <f t="shared" si="0"/>
        <v>1.0449653257600278</v>
      </c>
      <c r="F5" s="92">
        <f t="shared" si="0"/>
        <v>0.94742798839923259</v>
      </c>
      <c r="G5" s="92">
        <f t="shared" si="0"/>
        <v>0.79964549688882325</v>
      </c>
      <c r="H5" s="92">
        <f t="shared" si="0"/>
        <v>1.0181070655076176</v>
      </c>
      <c r="I5" s="92">
        <f>I4/I3</f>
        <v>0.69554803519422226</v>
      </c>
      <c r="J5" s="92">
        <f t="shared" si="0"/>
        <v>0.71347145216395569</v>
      </c>
      <c r="K5" s="92">
        <f t="shared" si="0"/>
        <v>1.1323199361470115</v>
      </c>
      <c r="L5" s="92">
        <f t="shared" si="0"/>
        <v>0.91589314295540414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21"/>
  <sheetViews>
    <sheetView showGridLines="0" tabSelected="1" zoomScale="85" zoomScaleNormal="85" workbookViewId="0">
      <pane xSplit="14" ySplit="6" topLeftCell="O7" activePane="bottomRight" state="frozen"/>
      <selection pane="topRight" activeCell="N1" sqref="N1"/>
      <selection pane="bottomLeft" activeCell="A4" sqref="A4"/>
      <selection pane="bottomRight" activeCell="A41" sqref="A41"/>
    </sheetView>
  </sheetViews>
  <sheetFormatPr defaultColWidth="9.140625" defaultRowHeight="15" x14ac:dyDescent="0.25"/>
  <cols>
    <col min="1" max="1" width="44.28515625" style="4" bestFit="1" customWidth="1" collapsed="1"/>
    <col min="2" max="2" width="21" customWidth="1" collapsed="1"/>
    <col min="3" max="3" width="7" hidden="1" bestFit="1" customWidth="1" collapsed="1"/>
    <col min="4" max="4" width="7.140625" hidden="1" bestFit="1" customWidth="1" collapsed="1"/>
    <col min="5" max="5" width="7.5703125" hidden="1" bestFit="1" customWidth="1" collapsed="1"/>
    <col min="6" max="6" width="7.28515625" hidden="1" bestFit="1" customWidth="1" collapsed="1"/>
    <col min="7" max="7" width="7.85546875" hidden="1" bestFit="1" customWidth="1" collapsed="1"/>
    <col min="8" max="9" width="7" hidden="1" bestFit="1" customWidth="1" collapsed="1"/>
    <col min="10" max="10" width="7.42578125" hidden="1" bestFit="1" customWidth="1" collapsed="1"/>
    <col min="11" max="11" width="7.28515625" hidden="1" bestFit="1" customWidth="1" collapsed="1"/>
    <col min="12" max="12" width="7" hidden="1" bestFit="1" customWidth="1" collapsed="1"/>
    <col min="13" max="13" width="7.42578125" hidden="1" bestFit="1" customWidth="1" collapsed="1"/>
    <col min="14" max="14" width="9.140625" style="36" hidden="1" customWidth="1" collapsed="1"/>
    <col min="15" max="25" width="9.140625" customWidth="1" collapsed="1"/>
    <col min="26" max="26" width="9.140625" style="36" customWidth="1" collapsed="1"/>
    <col min="27" max="37" width="9.140625" style="4" collapsed="1"/>
    <col min="38" max="38" width="9.140625" style="108" collapsed="1"/>
    <col min="39" max="49" width="9.140625" style="4" collapsed="1"/>
    <col min="50" max="50" width="9.140625" style="108" collapsed="1"/>
    <col min="51" max="61" width="9.140625" style="4" collapsed="1"/>
    <col min="62" max="62" width="9.140625" style="108" collapsed="1"/>
    <col min="63" max="73" width="9.140625" style="4" collapsed="1"/>
    <col min="74" max="74" width="9.140625" style="108" collapsed="1"/>
    <col min="75" max="85" width="9.140625" style="4" collapsed="1"/>
    <col min="86" max="86" width="9.140625" style="108" collapsed="1"/>
    <col min="87" max="97" width="9.140625" style="4" collapsed="1"/>
    <col min="98" max="98" width="9.140625" style="108" collapsed="1"/>
    <col min="99" max="16384" width="9.140625" style="4" collapsed="1"/>
  </cols>
  <sheetData>
    <row r="1" spans="1:98" x14ac:dyDescent="0.25">
      <c r="O1" s="392">
        <v>201601</v>
      </c>
      <c r="P1" s="392">
        <v>201602</v>
      </c>
      <c r="Q1" s="392">
        <v>201603</v>
      </c>
      <c r="R1" s="392">
        <v>201604</v>
      </c>
      <c r="S1" s="392">
        <v>201605</v>
      </c>
      <c r="T1" s="392">
        <v>201606</v>
      </c>
      <c r="U1" s="392">
        <v>201607</v>
      </c>
      <c r="V1" s="392">
        <v>201608</v>
      </c>
      <c r="W1" s="392">
        <v>201609</v>
      </c>
      <c r="X1" s="392">
        <v>201610</v>
      </c>
      <c r="Y1" s="392">
        <v>201611</v>
      </c>
      <c r="Z1" s="392">
        <v>201612</v>
      </c>
      <c r="AA1" s="392">
        <v>201701</v>
      </c>
      <c r="AB1" s="392">
        <v>201702</v>
      </c>
      <c r="AC1" s="392">
        <v>201703</v>
      </c>
      <c r="AD1" s="392">
        <v>201704</v>
      </c>
      <c r="AE1" s="392">
        <v>201705</v>
      </c>
      <c r="AF1" s="392">
        <v>201706</v>
      </c>
      <c r="AG1" s="392">
        <v>201707</v>
      </c>
      <c r="AH1" s="392">
        <v>201708</v>
      </c>
      <c r="AI1" s="392">
        <v>201709</v>
      </c>
      <c r="AJ1" s="392">
        <v>201710</v>
      </c>
      <c r="AK1" s="392">
        <v>201711</v>
      </c>
      <c r="AL1" s="392">
        <v>201712</v>
      </c>
      <c r="AM1" s="392">
        <v>201801</v>
      </c>
      <c r="AN1" s="392">
        <v>201802</v>
      </c>
      <c r="AO1" s="392">
        <v>201803</v>
      </c>
      <c r="AP1" s="392">
        <v>201804</v>
      </c>
      <c r="AQ1" s="392">
        <v>201805</v>
      </c>
      <c r="AR1" s="392">
        <v>201806</v>
      </c>
      <c r="AS1" s="392">
        <v>201807</v>
      </c>
      <c r="AT1" s="392">
        <v>201808</v>
      </c>
      <c r="AU1" s="392">
        <v>201809</v>
      </c>
      <c r="AV1" s="392">
        <v>201810</v>
      </c>
      <c r="AW1" s="392">
        <v>201811</v>
      </c>
      <c r="AX1" s="392">
        <v>201812</v>
      </c>
      <c r="AY1" s="392">
        <v>201901</v>
      </c>
      <c r="AZ1" s="392">
        <v>201902</v>
      </c>
      <c r="BA1" s="392">
        <v>201903</v>
      </c>
      <c r="BB1" s="392">
        <v>201904</v>
      </c>
      <c r="BC1" s="392">
        <v>201905</v>
      </c>
      <c r="BD1" s="392">
        <v>201906</v>
      </c>
      <c r="BE1" s="392">
        <v>201907</v>
      </c>
      <c r="BF1" s="392">
        <v>201908</v>
      </c>
      <c r="BG1" s="392">
        <v>201909</v>
      </c>
      <c r="BH1" s="392">
        <v>201910</v>
      </c>
      <c r="BI1" s="392">
        <v>201911</v>
      </c>
      <c r="BJ1" s="392">
        <v>201912</v>
      </c>
      <c r="BK1" s="392">
        <v>202001</v>
      </c>
      <c r="BL1" s="392">
        <v>202002</v>
      </c>
      <c r="BM1" s="392">
        <v>202003</v>
      </c>
      <c r="BN1" s="392">
        <v>202004</v>
      </c>
      <c r="BO1" s="392">
        <v>202005</v>
      </c>
      <c r="BP1" s="392">
        <v>202006</v>
      </c>
      <c r="BQ1" s="392">
        <v>202007</v>
      </c>
      <c r="BR1" s="392">
        <v>202008</v>
      </c>
      <c r="BS1" s="392">
        <v>202009</v>
      </c>
      <c r="BT1" s="392">
        <v>202010</v>
      </c>
      <c r="BU1" s="392">
        <v>202011</v>
      </c>
      <c r="BV1" s="392">
        <v>202012</v>
      </c>
      <c r="BW1" s="392">
        <v>202101</v>
      </c>
      <c r="BX1" s="392">
        <v>202102</v>
      </c>
      <c r="BY1" s="392">
        <v>202103</v>
      </c>
      <c r="BZ1" s="392">
        <v>202104</v>
      </c>
      <c r="CA1" s="392">
        <v>202105</v>
      </c>
      <c r="CB1" s="392">
        <v>202106</v>
      </c>
      <c r="CC1" s="392">
        <v>202107</v>
      </c>
      <c r="CD1" s="392">
        <v>202108</v>
      </c>
      <c r="CE1" s="392">
        <v>202109</v>
      </c>
      <c r="CF1" s="392">
        <v>202110</v>
      </c>
      <c r="CG1" s="392">
        <v>202111</v>
      </c>
      <c r="CH1" s="392">
        <v>202112</v>
      </c>
      <c r="CI1" s="392">
        <v>202201</v>
      </c>
      <c r="CJ1" s="392">
        <v>202202</v>
      </c>
      <c r="CK1" s="392">
        <v>202203</v>
      </c>
      <c r="CL1" s="392">
        <v>202204</v>
      </c>
      <c r="CM1" s="392">
        <v>202205</v>
      </c>
      <c r="CN1" s="392">
        <v>202206</v>
      </c>
      <c r="CO1" s="392">
        <v>202207</v>
      </c>
      <c r="CP1" s="392">
        <v>202208</v>
      </c>
      <c r="CQ1" s="392">
        <v>202209</v>
      </c>
      <c r="CR1" s="392">
        <v>202210</v>
      </c>
      <c r="CS1" s="392">
        <v>202211</v>
      </c>
      <c r="CT1" s="392">
        <v>202212</v>
      </c>
    </row>
    <row r="3" spans="1:98" s="258" customFormat="1" ht="15.75" x14ac:dyDescent="0.25">
      <c r="B3" s="258" t="s">
        <v>114</v>
      </c>
      <c r="N3" s="259"/>
      <c r="V3" s="258">
        <v>4</v>
      </c>
      <c r="W3" s="258">
        <v>1</v>
      </c>
      <c r="X3" s="258">
        <v>1</v>
      </c>
      <c r="Y3" s="258">
        <v>1</v>
      </c>
      <c r="Z3" s="259">
        <v>1</v>
      </c>
      <c r="AA3" s="258">
        <v>0</v>
      </c>
      <c r="AB3" s="258">
        <v>0</v>
      </c>
      <c r="AC3" s="258">
        <v>2</v>
      </c>
      <c r="AD3" s="258">
        <v>1</v>
      </c>
      <c r="AE3" s="258">
        <v>2</v>
      </c>
      <c r="AF3" s="258">
        <v>2</v>
      </c>
      <c r="AG3" s="258">
        <v>1</v>
      </c>
      <c r="AH3" s="258">
        <v>1</v>
      </c>
      <c r="AI3" s="258">
        <v>2</v>
      </c>
      <c r="AJ3" s="258">
        <v>1</v>
      </c>
      <c r="AK3" s="258">
        <v>1</v>
      </c>
      <c r="AL3" s="259">
        <v>1</v>
      </c>
      <c r="AM3" s="258">
        <v>0</v>
      </c>
      <c r="AN3" s="258">
        <v>0</v>
      </c>
      <c r="AO3" s="258">
        <v>2</v>
      </c>
      <c r="AP3" s="258">
        <v>1</v>
      </c>
      <c r="AQ3" s="258">
        <v>2</v>
      </c>
      <c r="AR3" s="258">
        <v>2</v>
      </c>
      <c r="AS3" s="258">
        <v>1</v>
      </c>
      <c r="AT3" s="258">
        <v>1</v>
      </c>
      <c r="AU3" s="258">
        <v>2</v>
      </c>
      <c r="AV3" s="258">
        <v>1</v>
      </c>
      <c r="AW3" s="258">
        <v>1</v>
      </c>
      <c r="AX3" s="259">
        <v>1</v>
      </c>
      <c r="AY3" s="258">
        <v>0</v>
      </c>
      <c r="AZ3" s="258">
        <v>0</v>
      </c>
      <c r="BA3" s="258">
        <v>1</v>
      </c>
      <c r="BB3" s="258">
        <v>1</v>
      </c>
      <c r="BC3" s="258">
        <v>1</v>
      </c>
      <c r="BD3" s="258">
        <v>1</v>
      </c>
      <c r="BE3" s="258">
        <v>1</v>
      </c>
      <c r="BF3" s="258">
        <v>1</v>
      </c>
      <c r="BG3" s="258">
        <v>1</v>
      </c>
      <c r="BH3" s="258">
        <v>1</v>
      </c>
      <c r="BJ3" s="259"/>
      <c r="BM3" s="258">
        <v>1</v>
      </c>
      <c r="BP3" s="258">
        <v>1</v>
      </c>
      <c r="BS3" s="258">
        <v>1</v>
      </c>
      <c r="BV3" s="259"/>
      <c r="BY3" s="258">
        <v>1</v>
      </c>
      <c r="CB3" s="258">
        <v>1</v>
      </c>
      <c r="CE3" s="258">
        <v>1</v>
      </c>
      <c r="CH3" s="259"/>
      <c r="CK3" s="258">
        <v>1</v>
      </c>
      <c r="CN3" s="258">
        <v>1</v>
      </c>
      <c r="CQ3" s="258">
        <v>1</v>
      </c>
      <c r="CT3" s="259"/>
    </row>
    <row r="4" spans="1:98" s="258" customFormat="1" ht="15.75" x14ac:dyDescent="0.25">
      <c r="B4" s="258" t="s">
        <v>115</v>
      </c>
      <c r="N4" s="259"/>
      <c r="V4" s="258">
        <f>V3</f>
        <v>4</v>
      </c>
      <c r="W4" s="258">
        <f>V4+W3</f>
        <v>5</v>
      </c>
      <c r="X4" s="258">
        <f t="shared" ref="X4:CI4" si="0">W4+X3</f>
        <v>6</v>
      </c>
      <c r="Y4" s="258">
        <f t="shared" si="0"/>
        <v>7</v>
      </c>
      <c r="Z4" s="259">
        <f t="shared" si="0"/>
        <v>8</v>
      </c>
      <c r="AA4" s="258">
        <f t="shared" si="0"/>
        <v>8</v>
      </c>
      <c r="AB4" s="258">
        <f t="shared" si="0"/>
        <v>8</v>
      </c>
      <c r="AC4" s="258">
        <f t="shared" si="0"/>
        <v>10</v>
      </c>
      <c r="AD4" s="258">
        <f t="shared" si="0"/>
        <v>11</v>
      </c>
      <c r="AE4" s="258">
        <f t="shared" si="0"/>
        <v>13</v>
      </c>
      <c r="AF4" s="258">
        <f t="shared" si="0"/>
        <v>15</v>
      </c>
      <c r="AG4" s="258">
        <f t="shared" si="0"/>
        <v>16</v>
      </c>
      <c r="AH4" s="258">
        <f t="shared" si="0"/>
        <v>17</v>
      </c>
      <c r="AI4" s="258">
        <f t="shared" si="0"/>
        <v>19</v>
      </c>
      <c r="AJ4" s="258">
        <f t="shared" si="0"/>
        <v>20</v>
      </c>
      <c r="AK4" s="258">
        <f t="shared" si="0"/>
        <v>21</v>
      </c>
      <c r="AL4" s="259">
        <f t="shared" si="0"/>
        <v>22</v>
      </c>
      <c r="AM4" s="258">
        <f t="shared" si="0"/>
        <v>22</v>
      </c>
      <c r="AN4" s="258">
        <f t="shared" si="0"/>
        <v>22</v>
      </c>
      <c r="AO4" s="258">
        <f t="shared" si="0"/>
        <v>24</v>
      </c>
      <c r="AP4" s="258">
        <f t="shared" si="0"/>
        <v>25</v>
      </c>
      <c r="AQ4" s="258">
        <f t="shared" si="0"/>
        <v>27</v>
      </c>
      <c r="AR4" s="258">
        <f t="shared" si="0"/>
        <v>29</v>
      </c>
      <c r="AS4" s="258">
        <f t="shared" si="0"/>
        <v>30</v>
      </c>
      <c r="AT4" s="258">
        <f t="shared" si="0"/>
        <v>31</v>
      </c>
      <c r="AU4" s="258">
        <f t="shared" si="0"/>
        <v>33</v>
      </c>
      <c r="AV4" s="258">
        <f t="shared" si="0"/>
        <v>34</v>
      </c>
      <c r="AW4" s="258">
        <f t="shared" si="0"/>
        <v>35</v>
      </c>
      <c r="AX4" s="259">
        <f t="shared" si="0"/>
        <v>36</v>
      </c>
      <c r="AY4" s="258">
        <f t="shared" si="0"/>
        <v>36</v>
      </c>
      <c r="AZ4" s="258">
        <f t="shared" si="0"/>
        <v>36</v>
      </c>
      <c r="BA4" s="258">
        <f t="shared" si="0"/>
        <v>37</v>
      </c>
      <c r="BB4" s="258">
        <f t="shared" si="0"/>
        <v>38</v>
      </c>
      <c r="BC4" s="258">
        <f t="shared" si="0"/>
        <v>39</v>
      </c>
      <c r="BD4" s="258">
        <f t="shared" si="0"/>
        <v>40</v>
      </c>
      <c r="BE4" s="258">
        <f t="shared" si="0"/>
        <v>41</v>
      </c>
      <c r="BF4" s="258">
        <f t="shared" si="0"/>
        <v>42</v>
      </c>
      <c r="BG4" s="258">
        <f t="shared" si="0"/>
        <v>43</v>
      </c>
      <c r="BH4" s="258">
        <f t="shared" si="0"/>
        <v>44</v>
      </c>
      <c r="BI4" s="258">
        <f t="shared" si="0"/>
        <v>44</v>
      </c>
      <c r="BJ4" s="259">
        <f t="shared" si="0"/>
        <v>44</v>
      </c>
      <c r="BK4" s="258">
        <f t="shared" si="0"/>
        <v>44</v>
      </c>
      <c r="BL4" s="258">
        <f t="shared" si="0"/>
        <v>44</v>
      </c>
      <c r="BM4" s="258">
        <f t="shared" si="0"/>
        <v>45</v>
      </c>
      <c r="BN4" s="258">
        <f t="shared" si="0"/>
        <v>45</v>
      </c>
      <c r="BO4" s="258">
        <f t="shared" si="0"/>
        <v>45</v>
      </c>
      <c r="BP4" s="258">
        <f t="shared" si="0"/>
        <v>46</v>
      </c>
      <c r="BQ4" s="258">
        <f t="shared" si="0"/>
        <v>46</v>
      </c>
      <c r="BR4" s="258">
        <f t="shared" si="0"/>
        <v>46</v>
      </c>
      <c r="BS4" s="258">
        <f t="shared" si="0"/>
        <v>47</v>
      </c>
      <c r="BT4" s="258">
        <f t="shared" si="0"/>
        <v>47</v>
      </c>
      <c r="BU4" s="258">
        <f t="shared" si="0"/>
        <v>47</v>
      </c>
      <c r="BV4" s="259">
        <f t="shared" si="0"/>
        <v>47</v>
      </c>
      <c r="BW4" s="258">
        <f t="shared" si="0"/>
        <v>47</v>
      </c>
      <c r="BX4" s="258">
        <f t="shared" si="0"/>
        <v>47</v>
      </c>
      <c r="BY4" s="258">
        <f t="shared" si="0"/>
        <v>48</v>
      </c>
      <c r="BZ4" s="258">
        <f t="shared" si="0"/>
        <v>48</v>
      </c>
      <c r="CA4" s="258">
        <f t="shared" si="0"/>
        <v>48</v>
      </c>
      <c r="CB4" s="258">
        <f t="shared" si="0"/>
        <v>49</v>
      </c>
      <c r="CC4" s="258">
        <f t="shared" si="0"/>
        <v>49</v>
      </c>
      <c r="CD4" s="258">
        <f t="shared" si="0"/>
        <v>49</v>
      </c>
      <c r="CE4" s="258">
        <f t="shared" si="0"/>
        <v>50</v>
      </c>
      <c r="CF4" s="258">
        <f t="shared" si="0"/>
        <v>50</v>
      </c>
      <c r="CG4" s="258">
        <f t="shared" si="0"/>
        <v>50</v>
      </c>
      <c r="CH4" s="259">
        <f t="shared" si="0"/>
        <v>50</v>
      </c>
      <c r="CI4" s="258">
        <f t="shared" si="0"/>
        <v>50</v>
      </c>
      <c r="CJ4" s="258">
        <f t="shared" ref="CJ4:CT4" si="1">CI4+CJ3</f>
        <v>50</v>
      </c>
      <c r="CK4" s="258">
        <f t="shared" si="1"/>
        <v>51</v>
      </c>
      <c r="CL4" s="258">
        <f t="shared" si="1"/>
        <v>51</v>
      </c>
      <c r="CM4" s="258">
        <f t="shared" si="1"/>
        <v>51</v>
      </c>
      <c r="CN4" s="258">
        <f t="shared" si="1"/>
        <v>52</v>
      </c>
      <c r="CO4" s="258">
        <f t="shared" si="1"/>
        <v>52</v>
      </c>
      <c r="CP4" s="258">
        <f t="shared" si="1"/>
        <v>52</v>
      </c>
      <c r="CQ4" s="258">
        <f t="shared" si="1"/>
        <v>53</v>
      </c>
      <c r="CR4" s="258">
        <f t="shared" si="1"/>
        <v>53</v>
      </c>
      <c r="CS4" s="258">
        <f t="shared" si="1"/>
        <v>53</v>
      </c>
      <c r="CT4" s="259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12"/>
    </row>
    <row r="6" spans="1:98" s="104" customFormat="1" x14ac:dyDescent="0.25">
      <c r="B6" s="104" t="s">
        <v>40</v>
      </c>
      <c r="C6" s="104">
        <v>42005</v>
      </c>
      <c r="D6" s="104">
        <v>42036</v>
      </c>
      <c r="E6" s="104">
        <v>42064</v>
      </c>
      <c r="F6" s="104">
        <v>42095</v>
      </c>
      <c r="G6" s="104">
        <v>42125</v>
      </c>
      <c r="H6" s="104">
        <v>42156</v>
      </c>
      <c r="I6" s="104">
        <v>42186</v>
      </c>
      <c r="J6" s="104">
        <v>42217</v>
      </c>
      <c r="K6" s="104">
        <v>42248</v>
      </c>
      <c r="L6" s="104">
        <v>42278</v>
      </c>
      <c r="M6" s="104">
        <v>42309</v>
      </c>
      <c r="N6" s="105">
        <v>42339</v>
      </c>
      <c r="O6" s="144">
        <v>42370</v>
      </c>
      <c r="P6" s="144">
        <v>42401</v>
      </c>
      <c r="Q6" s="144">
        <v>42430</v>
      </c>
      <c r="R6" s="144">
        <v>42461</v>
      </c>
      <c r="S6" s="144">
        <v>42491</v>
      </c>
      <c r="T6" s="144">
        <v>42522</v>
      </c>
      <c r="U6" s="144">
        <v>42552</v>
      </c>
      <c r="V6" s="144">
        <v>42583</v>
      </c>
      <c r="W6" s="144">
        <v>42614</v>
      </c>
      <c r="X6" s="104">
        <v>42644</v>
      </c>
      <c r="Y6" s="104">
        <v>42675</v>
      </c>
      <c r="Z6" s="105">
        <v>42705</v>
      </c>
      <c r="AA6" s="104">
        <v>42752</v>
      </c>
      <c r="AB6" s="104">
        <v>42783</v>
      </c>
      <c r="AC6" s="104">
        <v>42811</v>
      </c>
      <c r="AD6" s="104">
        <v>42842</v>
      </c>
      <c r="AE6" s="104">
        <v>42872</v>
      </c>
      <c r="AF6" s="104">
        <v>42903</v>
      </c>
      <c r="AG6" s="104">
        <v>42933</v>
      </c>
      <c r="AH6" s="104">
        <v>42964</v>
      </c>
      <c r="AI6" s="104">
        <v>42995</v>
      </c>
      <c r="AJ6" s="104">
        <v>43025</v>
      </c>
      <c r="AK6" s="104">
        <v>43056</v>
      </c>
      <c r="AL6" s="105">
        <v>43086</v>
      </c>
      <c r="AM6" s="104">
        <v>43118</v>
      </c>
      <c r="AN6" s="104">
        <v>43149</v>
      </c>
      <c r="AO6" s="104">
        <v>43177</v>
      </c>
      <c r="AP6" s="104">
        <v>43208</v>
      </c>
      <c r="AQ6" s="104">
        <v>43238</v>
      </c>
      <c r="AR6" s="104">
        <v>43269</v>
      </c>
      <c r="AS6" s="104">
        <v>43299</v>
      </c>
      <c r="AT6" s="104">
        <v>43330</v>
      </c>
      <c r="AU6" s="104">
        <v>43361</v>
      </c>
      <c r="AV6" s="104">
        <v>43391</v>
      </c>
      <c r="AW6" s="104">
        <v>43422</v>
      </c>
      <c r="AX6" s="105">
        <v>43452</v>
      </c>
      <c r="AY6" s="104">
        <v>43483</v>
      </c>
      <c r="AZ6" s="104">
        <v>43514</v>
      </c>
      <c r="BA6" s="104">
        <v>43542</v>
      </c>
      <c r="BB6" s="104">
        <v>43573</v>
      </c>
      <c r="BC6" s="104">
        <v>43603</v>
      </c>
      <c r="BD6" s="104">
        <v>43634</v>
      </c>
      <c r="BE6" s="104">
        <v>43664</v>
      </c>
      <c r="BF6" s="104">
        <v>43695</v>
      </c>
      <c r="BG6" s="104">
        <v>43726</v>
      </c>
      <c r="BH6" s="104">
        <v>43756</v>
      </c>
      <c r="BI6" s="104">
        <v>43787</v>
      </c>
      <c r="BJ6" s="105">
        <v>43817</v>
      </c>
      <c r="BK6" s="104">
        <v>43848</v>
      </c>
      <c r="BL6" s="104">
        <v>43879</v>
      </c>
      <c r="BM6" s="104">
        <v>43908</v>
      </c>
      <c r="BN6" s="104">
        <v>43939</v>
      </c>
      <c r="BO6" s="104">
        <v>43969</v>
      </c>
      <c r="BP6" s="104">
        <v>44000</v>
      </c>
      <c r="BQ6" s="104">
        <v>44030</v>
      </c>
      <c r="BR6" s="104">
        <v>44061</v>
      </c>
      <c r="BS6" s="104">
        <v>44092</v>
      </c>
      <c r="BT6" s="104">
        <v>44122</v>
      </c>
      <c r="BU6" s="104">
        <v>44153</v>
      </c>
      <c r="BV6" s="105">
        <v>44183</v>
      </c>
      <c r="BW6" s="104">
        <v>44214</v>
      </c>
      <c r="BX6" s="104">
        <v>44245</v>
      </c>
      <c r="BY6" s="104">
        <v>44273</v>
      </c>
      <c r="BZ6" s="104">
        <v>44304</v>
      </c>
      <c r="CA6" s="104">
        <v>44334</v>
      </c>
      <c r="CB6" s="104">
        <v>44365</v>
      </c>
      <c r="CC6" s="104">
        <v>44395</v>
      </c>
      <c r="CD6" s="104">
        <v>44426</v>
      </c>
      <c r="CE6" s="104">
        <v>44457</v>
      </c>
      <c r="CF6" s="104">
        <v>44487</v>
      </c>
      <c r="CG6" s="104">
        <v>44518</v>
      </c>
      <c r="CH6" s="105">
        <v>44548</v>
      </c>
      <c r="CI6" s="104">
        <v>44579</v>
      </c>
      <c r="CJ6" s="104">
        <v>44610</v>
      </c>
      <c r="CK6" s="104">
        <v>44638</v>
      </c>
      <c r="CL6" s="104">
        <v>44669</v>
      </c>
      <c r="CM6" s="104">
        <v>44699</v>
      </c>
      <c r="CN6" s="104">
        <v>44730</v>
      </c>
      <c r="CO6" s="104">
        <v>44760</v>
      </c>
      <c r="CP6" s="104">
        <v>44791</v>
      </c>
      <c r="CQ6" s="104">
        <v>44822</v>
      </c>
      <c r="CR6" s="104">
        <v>44852</v>
      </c>
      <c r="CS6" s="104">
        <v>44883</v>
      </c>
      <c r="CT6" s="105">
        <v>44913</v>
      </c>
    </row>
    <row r="7" spans="1:98" s="15" customFormat="1" x14ac:dyDescent="0.25">
      <c r="B7" s="15" t="s">
        <v>41</v>
      </c>
      <c r="N7" s="96"/>
      <c r="O7" s="15">
        <v>503</v>
      </c>
      <c r="P7" s="15">
        <v>509</v>
      </c>
      <c r="Q7" s="15">
        <v>533</v>
      </c>
      <c r="R7" s="15">
        <v>593</v>
      </c>
      <c r="S7" s="15">
        <v>653</v>
      </c>
      <c r="T7" s="15">
        <v>760</v>
      </c>
      <c r="U7" s="15">
        <v>760</v>
      </c>
      <c r="V7" s="15">
        <f>U11</f>
        <v>791</v>
      </c>
      <c r="W7" s="15">
        <f t="shared" ref="W7:CH7" si="2">V11</f>
        <v>882.93</v>
      </c>
      <c r="X7" s="15">
        <f t="shared" si="2"/>
        <v>1051.8171999999997</v>
      </c>
      <c r="Y7" s="15">
        <f t="shared" si="2"/>
        <v>1149.0308319999997</v>
      </c>
      <c r="Z7" s="96">
        <f t="shared" si="2"/>
        <v>1318.6865236799997</v>
      </c>
      <c r="AA7" s="15">
        <f t="shared" si="2"/>
        <v>1456.7784515311996</v>
      </c>
      <c r="AB7" s="15">
        <f t="shared" si="2"/>
        <v>1362.7639861190316</v>
      </c>
      <c r="AC7" s="15">
        <f t="shared" si="2"/>
        <v>1407.2285647505132</v>
      </c>
      <c r="AD7" s="15">
        <f t="shared" si="2"/>
        <v>1466.1999837663757</v>
      </c>
      <c r="AE7" s="15">
        <f t="shared" si="2"/>
        <v>1419.1078551626765</v>
      </c>
      <c r="AF7" s="15">
        <f t="shared" si="2"/>
        <v>1481.70433035008</v>
      </c>
      <c r="AG7" s="15">
        <f t="shared" si="2"/>
        <v>1545.8992932595779</v>
      </c>
      <c r="AH7" s="15">
        <f t="shared" si="2"/>
        <v>1510.3156501717503</v>
      </c>
      <c r="AI7" s="15">
        <f t="shared" si="2"/>
        <v>1580.3001773583464</v>
      </c>
      <c r="AJ7" s="15">
        <f t="shared" si="2"/>
        <v>1656.2908884080141</v>
      </c>
      <c r="AK7" s="15">
        <f t="shared" si="2"/>
        <v>1638.4240638497774</v>
      </c>
      <c r="AL7" s="96">
        <f t="shared" si="2"/>
        <v>1709.5006882330065</v>
      </c>
      <c r="AM7" s="15">
        <f t="shared" si="2"/>
        <v>1784.563101393047</v>
      </c>
      <c r="AN7" s="15">
        <f t="shared" si="2"/>
        <v>1631.2983480634894</v>
      </c>
      <c r="AO7" s="15">
        <f t="shared" si="2"/>
        <v>1695.9330355526513</v>
      </c>
      <c r="AP7" s="15">
        <f t="shared" si="2"/>
        <v>1788.0441836410603</v>
      </c>
      <c r="AQ7" s="15">
        <f t="shared" si="2"/>
        <v>1704.1697104568275</v>
      </c>
      <c r="AR7" s="15">
        <f t="shared" si="2"/>
        <v>1779.4132386247907</v>
      </c>
      <c r="AS7" s="15">
        <f t="shared" si="2"/>
        <v>1856.3161232180817</v>
      </c>
      <c r="AT7" s="15">
        <f t="shared" si="2"/>
        <v>1755.711925504256</v>
      </c>
      <c r="AU7" s="15">
        <f t="shared" si="2"/>
        <v>1836.6359672354586</v>
      </c>
      <c r="AV7" s="15">
        <f t="shared" si="2"/>
        <v>1921.2336302158483</v>
      </c>
      <c r="AW7" s="15">
        <f t="shared" si="2"/>
        <v>1824.2140725454042</v>
      </c>
      <c r="AX7" s="96">
        <f t="shared" si="2"/>
        <v>1912.0141267481067</v>
      </c>
      <c r="AY7" s="15">
        <f t="shared" si="2"/>
        <v>2001.4755521271752</v>
      </c>
      <c r="AZ7" s="15">
        <f t="shared" si="2"/>
        <v>1937.8914251413016</v>
      </c>
      <c r="BA7" s="15">
        <f t="shared" si="2"/>
        <v>2008.1817556685892</v>
      </c>
      <c r="BB7" s="15">
        <f t="shared" si="2"/>
        <v>2099.5976531512715</v>
      </c>
      <c r="BC7" s="15">
        <f t="shared" si="2"/>
        <v>2032.0339372649296</v>
      </c>
      <c r="BD7" s="15">
        <f t="shared" si="2"/>
        <v>2101.2926629764165</v>
      </c>
      <c r="BE7" s="15">
        <f t="shared" si="2"/>
        <v>2174.0376641742173</v>
      </c>
      <c r="BF7" s="15">
        <f t="shared" si="2"/>
        <v>2101.6820591135174</v>
      </c>
      <c r="BG7" s="15">
        <f t="shared" si="2"/>
        <v>2181.9782618545651</v>
      </c>
      <c r="BH7" s="15">
        <f t="shared" si="2"/>
        <v>2266.9595732036273</v>
      </c>
      <c r="BI7" s="15">
        <f t="shared" si="2"/>
        <v>2204.9179557530347</v>
      </c>
      <c r="BJ7" s="96">
        <f t="shared" si="2"/>
        <v>2294.8882942297309</v>
      </c>
      <c r="BK7" s="15">
        <f t="shared" si="2"/>
        <v>2386.8449017375269</v>
      </c>
      <c r="BL7" s="15">
        <f t="shared" si="2"/>
        <v>2278.8131883346023</v>
      </c>
      <c r="BM7" s="15">
        <f t="shared" si="2"/>
        <v>2365.1574122524275</v>
      </c>
      <c r="BN7" s="15">
        <f t="shared" si="2"/>
        <v>2452.7532396500783</v>
      </c>
      <c r="BO7" s="15">
        <f t="shared" si="2"/>
        <v>2334.9802047631847</v>
      </c>
      <c r="BP7" s="15">
        <f t="shared" si="2"/>
        <v>2408.3518029889256</v>
      </c>
      <c r="BQ7" s="15">
        <f t="shared" si="2"/>
        <v>2485.3235541208828</v>
      </c>
      <c r="BR7" s="15">
        <f t="shared" si="2"/>
        <v>2365.3841588711621</v>
      </c>
      <c r="BS7" s="15">
        <f t="shared" si="2"/>
        <v>2450.8976910775941</v>
      </c>
      <c r="BT7" s="15">
        <f t="shared" si="2"/>
        <v>2541.3582409430242</v>
      </c>
      <c r="BU7" s="15">
        <f t="shared" si="2"/>
        <v>2429.21504499294</v>
      </c>
      <c r="BV7" s="96">
        <f t="shared" si="2"/>
        <v>2523.788140178242</v>
      </c>
      <c r="BW7" s="15">
        <f t="shared" si="2"/>
        <v>2620.0750089597345</v>
      </c>
      <c r="BX7" s="15">
        <f t="shared" si="2"/>
        <v>2550.4011784082663</v>
      </c>
      <c r="BY7" s="15">
        <f t="shared" si="2"/>
        <v>2648.9137561349785</v>
      </c>
      <c r="BZ7" s="15">
        <f t="shared" si="2"/>
        <v>2748.0050660762258</v>
      </c>
      <c r="CA7" s="15">
        <f t="shared" si="2"/>
        <v>2655.8946188900236</v>
      </c>
      <c r="CB7" s="15">
        <f t="shared" si="2"/>
        <v>2737.2414495569369</v>
      </c>
      <c r="CC7" s="15">
        <f t="shared" si="2"/>
        <v>2822.1859681869146</v>
      </c>
      <c r="CD7" s="15">
        <f t="shared" si="2"/>
        <v>2721.7584973096496</v>
      </c>
      <c r="CE7" s="15">
        <f t="shared" si="2"/>
        <v>2815.9439793030074</v>
      </c>
      <c r="CF7" s="15">
        <f t="shared" si="2"/>
        <v>2915.8437026775296</v>
      </c>
      <c r="CG7" s="15">
        <f t="shared" si="2"/>
        <v>2828.9996168950543</v>
      </c>
      <c r="CH7" s="96">
        <f t="shared" si="2"/>
        <v>2933.61164824249</v>
      </c>
      <c r="CI7" s="15">
        <f t="shared" ref="CI7:CT7" si="3">CH11</f>
        <v>3040.3281475619124</v>
      </c>
      <c r="CJ7" s="15">
        <f t="shared" si="3"/>
        <v>2953.2972626593187</v>
      </c>
      <c r="CK7" s="15">
        <f t="shared" si="3"/>
        <v>3063.3785256543188</v>
      </c>
      <c r="CL7" s="15">
        <f t="shared" si="3"/>
        <v>3174.4705477689786</v>
      </c>
      <c r="CM7" s="15">
        <f t="shared" si="3"/>
        <v>3064.1825106559386</v>
      </c>
      <c r="CN7" s="15">
        <f t="shared" si="3"/>
        <v>3155.3954000613307</v>
      </c>
      <c r="CO7" s="15">
        <f t="shared" si="3"/>
        <v>3251.1015840370305</v>
      </c>
      <c r="CP7" s="15">
        <f t="shared" si="3"/>
        <v>3133.4529509144936</v>
      </c>
      <c r="CQ7" s="15">
        <f t="shared" si="3"/>
        <v>3240.1856983172424</v>
      </c>
      <c r="CR7" s="15">
        <f t="shared" si="3"/>
        <v>3353.5296148236757</v>
      </c>
      <c r="CS7" s="15">
        <f t="shared" si="3"/>
        <v>3252.300321145714</v>
      </c>
      <c r="CT7" s="96">
        <f t="shared" si="3"/>
        <v>3371.2715516804706</v>
      </c>
    </row>
    <row r="8" spans="1:98" s="229" customFormat="1" x14ac:dyDescent="0.25">
      <c r="A8" s="229" t="s">
        <v>137</v>
      </c>
      <c r="B8" s="229" t="s">
        <v>42</v>
      </c>
      <c r="F8" s="229">
        <v>48</v>
      </c>
      <c r="G8" s="229">
        <v>33</v>
      </c>
      <c r="H8" s="229">
        <v>40</v>
      </c>
      <c r="I8" s="229">
        <v>36</v>
      </c>
      <c r="J8" s="229">
        <v>39</v>
      </c>
      <c r="K8" s="229">
        <v>67</v>
      </c>
      <c r="L8" s="229">
        <v>33</v>
      </c>
      <c r="M8" s="229">
        <v>49</v>
      </c>
      <c r="N8" s="230">
        <v>32</v>
      </c>
      <c r="O8" s="229">
        <v>8</v>
      </c>
      <c r="P8" s="229">
        <v>8</v>
      </c>
      <c r="Q8" s="229">
        <v>31</v>
      </c>
      <c r="R8" s="229">
        <v>57</v>
      </c>
      <c r="S8" s="229">
        <v>91</v>
      </c>
      <c r="T8" s="229">
        <v>136</v>
      </c>
      <c r="U8" s="308">
        <v>81</v>
      </c>
      <c r="V8" s="308">
        <v>84</v>
      </c>
      <c r="W8" s="308">
        <v>151</v>
      </c>
      <c r="X8" s="308">
        <v>122</v>
      </c>
      <c r="Y8" s="308">
        <v>149</v>
      </c>
      <c r="Z8" s="309">
        <v>114</v>
      </c>
      <c r="AA8" s="308">
        <v>10</v>
      </c>
      <c r="AB8" s="308">
        <v>10</v>
      </c>
      <c r="AC8" s="308">
        <v>20</v>
      </c>
      <c r="AD8" s="308">
        <v>30</v>
      </c>
      <c r="AE8" s="308">
        <v>30</v>
      </c>
      <c r="AF8" s="308">
        <v>30</v>
      </c>
      <c r="AG8" s="308">
        <v>30</v>
      </c>
      <c r="AH8" s="308">
        <v>30</v>
      </c>
      <c r="AI8" s="308">
        <v>30</v>
      </c>
      <c r="AJ8" s="308">
        <v>30</v>
      </c>
      <c r="AK8" s="308">
        <v>20</v>
      </c>
      <c r="AL8" s="309">
        <v>20</v>
      </c>
      <c r="AM8" s="308">
        <v>10</v>
      </c>
      <c r="AN8" s="308">
        <v>10</v>
      </c>
      <c r="AO8" s="310">
        <v>35</v>
      </c>
      <c r="AP8" s="310">
        <v>35</v>
      </c>
      <c r="AQ8" s="310">
        <v>30</v>
      </c>
      <c r="AR8" s="310">
        <v>30</v>
      </c>
      <c r="AS8" s="310">
        <v>30</v>
      </c>
      <c r="AT8" s="310">
        <v>30</v>
      </c>
      <c r="AU8" s="310">
        <v>30</v>
      </c>
      <c r="AV8" s="310">
        <v>30</v>
      </c>
      <c r="AW8" s="310">
        <v>30</v>
      </c>
      <c r="AX8" s="309">
        <v>30</v>
      </c>
      <c r="AY8" s="308">
        <v>10</v>
      </c>
      <c r="AZ8" s="308">
        <v>10</v>
      </c>
      <c r="BA8" s="308">
        <v>30</v>
      </c>
      <c r="BB8" s="308">
        <v>20</v>
      </c>
      <c r="BC8" s="308">
        <v>20</v>
      </c>
      <c r="BD8" s="308">
        <v>20</v>
      </c>
      <c r="BE8" s="308">
        <v>20</v>
      </c>
      <c r="BF8" s="308">
        <v>20</v>
      </c>
      <c r="BG8" s="308">
        <v>20</v>
      </c>
      <c r="BH8" s="308">
        <v>20</v>
      </c>
      <c r="BI8" s="308">
        <v>20</v>
      </c>
      <c r="BJ8" s="309">
        <v>20</v>
      </c>
      <c r="BK8" s="308">
        <v>10</v>
      </c>
      <c r="BL8" s="308">
        <v>10</v>
      </c>
      <c r="BM8" s="308">
        <v>10</v>
      </c>
      <c r="BN8" s="308">
        <v>10</v>
      </c>
      <c r="BO8" s="308">
        <v>10</v>
      </c>
      <c r="BP8" s="308">
        <v>10</v>
      </c>
      <c r="BQ8" s="308">
        <v>10</v>
      </c>
      <c r="BR8" s="308">
        <v>10</v>
      </c>
      <c r="BS8" s="308">
        <v>10</v>
      </c>
      <c r="BT8" s="308">
        <v>10</v>
      </c>
      <c r="BU8" s="308">
        <v>10</v>
      </c>
      <c r="BV8" s="309">
        <v>10</v>
      </c>
      <c r="BW8" s="308">
        <v>10</v>
      </c>
      <c r="BX8" s="308">
        <v>10</v>
      </c>
      <c r="BY8" s="308">
        <v>10</v>
      </c>
      <c r="BZ8" s="308">
        <v>10</v>
      </c>
      <c r="CA8" s="308">
        <v>10</v>
      </c>
      <c r="CB8" s="308">
        <v>10</v>
      </c>
      <c r="CC8" s="308">
        <v>10</v>
      </c>
      <c r="CD8" s="308">
        <v>10</v>
      </c>
      <c r="CE8" s="308">
        <v>10</v>
      </c>
      <c r="CF8" s="308">
        <v>10</v>
      </c>
      <c r="CG8" s="308">
        <v>10</v>
      </c>
      <c r="CH8" s="309">
        <v>10</v>
      </c>
      <c r="CI8" s="308">
        <v>10</v>
      </c>
      <c r="CJ8" s="308">
        <v>10</v>
      </c>
      <c r="CK8" s="308">
        <v>10</v>
      </c>
      <c r="CL8" s="308">
        <v>10</v>
      </c>
      <c r="CM8" s="308">
        <v>10</v>
      </c>
      <c r="CN8" s="308">
        <v>10</v>
      </c>
      <c r="CO8" s="308">
        <v>10</v>
      </c>
      <c r="CP8" s="308">
        <v>10</v>
      </c>
      <c r="CQ8" s="308">
        <v>10</v>
      </c>
      <c r="CR8" s="308">
        <v>10</v>
      </c>
      <c r="CS8" s="308">
        <v>10</v>
      </c>
      <c r="CT8" s="309">
        <v>10</v>
      </c>
    </row>
    <row r="9" spans="1:98" s="15" customFormat="1" x14ac:dyDescent="0.25">
      <c r="B9" s="15" t="s">
        <v>63</v>
      </c>
      <c r="N9" s="96"/>
      <c r="U9" s="15">
        <f>(SUM(U33,U37:U39)-U7)*U17</f>
        <v>10.799999999999999</v>
      </c>
      <c r="V9" s="15">
        <f t="shared" ref="V9:CG9" si="4">(SUM(V33,V37:V39)-V7)*V17</f>
        <v>7.9300000000000006</v>
      </c>
      <c r="W9" s="15">
        <f t="shared" si="4"/>
        <v>17.887200000000004</v>
      </c>
      <c r="X9" s="15">
        <f t="shared" si="4"/>
        <v>27.804492000000007</v>
      </c>
      <c r="Y9" s="15">
        <f t="shared" si="4"/>
        <v>20.65569168</v>
      </c>
      <c r="Z9" s="96">
        <f t="shared" si="4"/>
        <v>24.091927851199998</v>
      </c>
      <c r="AA9" s="15">
        <f t="shared" si="4"/>
        <v>41.663379740952003</v>
      </c>
      <c r="AB9" s="15">
        <f t="shared" si="4"/>
        <v>34.464578631481672</v>
      </c>
      <c r="AC9" s="15">
        <f t="shared" si="4"/>
        <v>38.971419015862551</v>
      </c>
      <c r="AD9" s="15">
        <f t="shared" si="4"/>
        <v>69.527869772938416</v>
      </c>
      <c r="AE9" s="15">
        <f t="shared" si="4"/>
        <v>32.596475187403392</v>
      </c>
      <c r="AF9" s="15">
        <f t="shared" si="4"/>
        <v>34.194962909497832</v>
      </c>
      <c r="AG9" s="15">
        <f t="shared" si="4"/>
        <v>89.006286238130357</v>
      </c>
      <c r="AH9" s="15">
        <f t="shared" si="4"/>
        <v>39.984527186596125</v>
      </c>
      <c r="AI9" s="15">
        <f t="shared" si="4"/>
        <v>45.990711049667716</v>
      </c>
      <c r="AJ9" s="15">
        <f t="shared" si="4"/>
        <v>117.76226428256483</v>
      </c>
      <c r="AK9" s="15">
        <f t="shared" si="4"/>
        <v>51.07662438322901</v>
      </c>
      <c r="AL9" s="96">
        <f t="shared" si="4"/>
        <v>55.062413160040407</v>
      </c>
      <c r="AM9" s="15">
        <f t="shared" si="4"/>
        <v>50.882818837608021</v>
      </c>
      <c r="AN9" s="15">
        <f t="shared" si="4"/>
        <v>54.63468748916199</v>
      </c>
      <c r="AO9" s="15">
        <f t="shared" si="4"/>
        <v>57.111148088408989</v>
      </c>
      <c r="AP9" s="15">
        <f t="shared" si="4"/>
        <v>59.929945179873265</v>
      </c>
      <c r="AQ9" s="15">
        <f t="shared" si="4"/>
        <v>45.243528167963163</v>
      </c>
      <c r="AR9" s="15">
        <f t="shared" si="4"/>
        <v>46.902884593290985</v>
      </c>
      <c r="AS9" s="15">
        <f t="shared" si="4"/>
        <v>55.027414607982507</v>
      </c>
      <c r="AT9" s="15">
        <f t="shared" si="4"/>
        <v>50.924041731202614</v>
      </c>
      <c r="AU9" s="15">
        <f t="shared" si="4"/>
        <v>54.597662980389806</v>
      </c>
      <c r="AV9" s="15">
        <f t="shared" si="4"/>
        <v>65.103805351140906</v>
      </c>
      <c r="AW9" s="15">
        <f t="shared" si="4"/>
        <v>57.800054202702484</v>
      </c>
      <c r="AX9" s="96">
        <f t="shared" si="4"/>
        <v>59.461425379068423</v>
      </c>
      <c r="AY9" s="15">
        <f t="shared" si="4"/>
        <v>86.533917184300648</v>
      </c>
      <c r="AZ9" s="15">
        <f t="shared" si="4"/>
        <v>60.290330527287637</v>
      </c>
      <c r="BA9" s="15">
        <f t="shared" si="4"/>
        <v>61.415897482682212</v>
      </c>
      <c r="BB9" s="15">
        <f t="shared" si="4"/>
        <v>80.404096365759983</v>
      </c>
      <c r="BC9" s="15">
        <f t="shared" si="4"/>
        <v>49.258725711487102</v>
      </c>
      <c r="BD9" s="15">
        <f t="shared" si="4"/>
        <v>52.745001197800974</v>
      </c>
      <c r="BE9" s="15">
        <f t="shared" si="4"/>
        <v>81.567408073237303</v>
      </c>
      <c r="BF9" s="15">
        <f t="shared" si="4"/>
        <v>60.296202741047807</v>
      </c>
      <c r="BG9" s="15">
        <f t="shared" si="4"/>
        <v>64.981311349062125</v>
      </c>
      <c r="BH9" s="15">
        <f t="shared" si="4"/>
        <v>99.315148405697457</v>
      </c>
      <c r="BI9" s="15">
        <f t="shared" si="4"/>
        <v>69.970338476696213</v>
      </c>
      <c r="BJ9" s="96">
        <f t="shared" si="4"/>
        <v>71.956607507796051</v>
      </c>
      <c r="BK9" s="15">
        <f t="shared" si="4"/>
        <v>72.915878736077445</v>
      </c>
      <c r="BL9" s="15">
        <f t="shared" si="4"/>
        <v>76.344223917825119</v>
      </c>
      <c r="BM9" s="15">
        <f t="shared" si="4"/>
        <v>77.595827397650922</v>
      </c>
      <c r="BN9" s="15">
        <f t="shared" si="4"/>
        <v>68.44722428511227</v>
      </c>
      <c r="BO9" s="15">
        <f t="shared" si="4"/>
        <v>63.371598225740684</v>
      </c>
      <c r="BP9" s="15">
        <f t="shared" si="4"/>
        <v>66.971751131957319</v>
      </c>
      <c r="BQ9" s="15">
        <f t="shared" si="4"/>
        <v>68.886489079949868</v>
      </c>
      <c r="BR9" s="15">
        <f t="shared" si="4"/>
        <v>75.513532206432245</v>
      </c>
      <c r="BS9" s="15">
        <f t="shared" si="4"/>
        <v>80.460549865429954</v>
      </c>
      <c r="BT9" s="15">
        <f t="shared" si="4"/>
        <v>81.165463325357962</v>
      </c>
      <c r="BU9" s="15">
        <f t="shared" si="4"/>
        <v>84.573095185301852</v>
      </c>
      <c r="BV9" s="96">
        <f t="shared" si="4"/>
        <v>86.2868687814927</v>
      </c>
      <c r="BW9" s="15">
        <f t="shared" si="4"/>
        <v>129.93217016531051</v>
      </c>
      <c r="BX9" s="15">
        <f t="shared" si="4"/>
        <v>88.51257772671228</v>
      </c>
      <c r="BY9" s="15">
        <f t="shared" si="4"/>
        <v>89.091309941247218</v>
      </c>
      <c r="BZ9" s="15">
        <f t="shared" si="4"/>
        <v>117.72995809989557</v>
      </c>
      <c r="CA9" s="15">
        <f t="shared" si="4"/>
        <v>71.346830666913434</v>
      </c>
      <c r="CB9" s="15">
        <f t="shared" si="4"/>
        <v>74.944518629977878</v>
      </c>
      <c r="CC9" s="15">
        <f t="shared" si="4"/>
        <v>115.34740657768825</v>
      </c>
      <c r="CD9" s="15">
        <f t="shared" si="4"/>
        <v>84.185481993357797</v>
      </c>
      <c r="CE9" s="15">
        <f t="shared" si="4"/>
        <v>89.899723374522111</v>
      </c>
      <c r="CF9" s="15">
        <f t="shared" si="4"/>
        <v>136.42341043172709</v>
      </c>
      <c r="CG9" s="15">
        <f t="shared" si="4"/>
        <v>94.612031347435604</v>
      </c>
      <c r="CH9" s="96">
        <f t="shared" ref="CH9:CT9" si="5">(SUM(CH33,CH37:CH39)-CH7)*CH17</f>
        <v>96.716499319422169</v>
      </c>
      <c r="CI9" s="15">
        <f t="shared" si="5"/>
        <v>146.1953669023593</v>
      </c>
      <c r="CJ9" s="15">
        <f t="shared" si="5"/>
        <v>100.08126299500009</v>
      </c>
      <c r="CK9" s="15">
        <f t="shared" si="5"/>
        <v>101.09202211465981</v>
      </c>
      <c r="CL9" s="15">
        <f t="shared" si="5"/>
        <v>133.66960670847823</v>
      </c>
      <c r="CM9" s="15">
        <f t="shared" si="5"/>
        <v>81.212889405391977</v>
      </c>
      <c r="CN9" s="15">
        <f t="shared" si="5"/>
        <v>85.706183975699858</v>
      </c>
      <c r="CO9" s="15">
        <f t="shared" si="5"/>
        <v>132.43949360042558</v>
      </c>
      <c r="CP9" s="15">
        <f t="shared" si="5"/>
        <v>96.732747402748871</v>
      </c>
      <c r="CQ9" s="15">
        <f t="shared" si="5"/>
        <v>103.34391650643336</v>
      </c>
      <c r="CR9" s="15">
        <f t="shared" si="5"/>
        <v>157.05307550793196</v>
      </c>
      <c r="CS9" s="15">
        <f t="shared" si="5"/>
        <v>108.97123053475647</v>
      </c>
      <c r="CT9" s="96">
        <f t="shared" si="5"/>
        <v>111.45606189430117</v>
      </c>
    </row>
    <row r="10" spans="1:98" s="15" customFormat="1" x14ac:dyDescent="0.25">
      <c r="B10" s="15" t="s">
        <v>64</v>
      </c>
      <c r="N10" s="96"/>
      <c r="U10" s="143">
        <f t="shared" ref="U10:AZ10" si="6">U7*U18</f>
        <v>60.800000000000004</v>
      </c>
      <c r="V10" s="143">
        <f t="shared" si="6"/>
        <v>0</v>
      </c>
      <c r="W10" s="143">
        <f t="shared" si="6"/>
        <v>0</v>
      </c>
      <c r="X10" s="143">
        <f t="shared" si="6"/>
        <v>52.590859999999992</v>
      </c>
      <c r="Y10" s="143">
        <f t="shared" si="6"/>
        <v>0</v>
      </c>
      <c r="Z10" s="96">
        <f t="shared" si="6"/>
        <v>0</v>
      </c>
      <c r="AA10" s="15">
        <f t="shared" si="6"/>
        <v>145.67784515311996</v>
      </c>
      <c r="AB10" s="15">
        <f t="shared" si="6"/>
        <v>0</v>
      </c>
      <c r="AC10" s="15">
        <f t="shared" si="6"/>
        <v>0</v>
      </c>
      <c r="AD10" s="15">
        <f t="shared" si="6"/>
        <v>146.61999837663757</v>
      </c>
      <c r="AE10" s="15">
        <f t="shared" si="6"/>
        <v>0</v>
      </c>
      <c r="AF10" s="15">
        <f t="shared" si="6"/>
        <v>0</v>
      </c>
      <c r="AG10" s="15">
        <f t="shared" si="6"/>
        <v>154.5899293259578</v>
      </c>
      <c r="AH10" s="15">
        <f t="shared" si="6"/>
        <v>0</v>
      </c>
      <c r="AI10" s="15">
        <f t="shared" si="6"/>
        <v>0</v>
      </c>
      <c r="AJ10" s="15">
        <f t="shared" si="6"/>
        <v>165.62908884080142</v>
      </c>
      <c r="AK10" s="15">
        <f t="shared" si="6"/>
        <v>0</v>
      </c>
      <c r="AL10" s="96">
        <f t="shared" si="6"/>
        <v>0</v>
      </c>
      <c r="AM10" s="15">
        <f t="shared" si="6"/>
        <v>214.14757216716563</v>
      </c>
      <c r="AN10" s="15">
        <f t="shared" si="6"/>
        <v>0</v>
      </c>
      <c r="AO10" s="15">
        <f t="shared" si="6"/>
        <v>0</v>
      </c>
      <c r="AP10" s="15">
        <f t="shared" si="6"/>
        <v>178.80441836410603</v>
      </c>
      <c r="AQ10" s="15">
        <f t="shared" si="6"/>
        <v>0</v>
      </c>
      <c r="AR10" s="15">
        <f t="shared" si="6"/>
        <v>0</v>
      </c>
      <c r="AS10" s="15">
        <f t="shared" si="6"/>
        <v>185.63161232180818</v>
      </c>
      <c r="AT10" s="15">
        <f t="shared" si="6"/>
        <v>0</v>
      </c>
      <c r="AU10" s="15">
        <f t="shared" si="6"/>
        <v>0</v>
      </c>
      <c r="AV10" s="15">
        <f t="shared" si="6"/>
        <v>192.12336302158485</v>
      </c>
      <c r="AW10" s="15">
        <f t="shared" si="6"/>
        <v>0</v>
      </c>
      <c r="AX10" s="96">
        <f t="shared" si="6"/>
        <v>0</v>
      </c>
      <c r="AY10" s="15">
        <f t="shared" si="6"/>
        <v>160.11804417017402</v>
      </c>
      <c r="AZ10" s="15">
        <f t="shared" si="6"/>
        <v>0</v>
      </c>
      <c r="BA10" s="15">
        <f t="shared" ref="BA10:CF10" si="7">BA7*BA18</f>
        <v>0</v>
      </c>
      <c r="BB10" s="15">
        <f t="shared" si="7"/>
        <v>167.96781225210174</v>
      </c>
      <c r="BC10" s="15">
        <f t="shared" si="7"/>
        <v>0</v>
      </c>
      <c r="BD10" s="15">
        <f t="shared" si="7"/>
        <v>0</v>
      </c>
      <c r="BE10" s="15">
        <f t="shared" si="7"/>
        <v>173.92301313393739</v>
      </c>
      <c r="BF10" s="15">
        <f t="shared" si="7"/>
        <v>0</v>
      </c>
      <c r="BG10" s="15">
        <f t="shared" si="7"/>
        <v>0</v>
      </c>
      <c r="BH10" s="15">
        <f t="shared" si="7"/>
        <v>181.3567658562902</v>
      </c>
      <c r="BI10" s="15">
        <f t="shared" si="7"/>
        <v>0</v>
      </c>
      <c r="BJ10" s="96">
        <f t="shared" si="7"/>
        <v>0</v>
      </c>
      <c r="BK10" s="15">
        <f t="shared" si="7"/>
        <v>190.94759213900215</v>
      </c>
      <c r="BL10" s="15">
        <f t="shared" si="7"/>
        <v>0</v>
      </c>
      <c r="BM10" s="15">
        <f t="shared" si="7"/>
        <v>0</v>
      </c>
      <c r="BN10" s="15">
        <f t="shared" si="7"/>
        <v>196.22025917200628</v>
      </c>
      <c r="BO10" s="15">
        <f t="shared" si="7"/>
        <v>0</v>
      </c>
      <c r="BP10" s="15">
        <f t="shared" si="7"/>
        <v>0</v>
      </c>
      <c r="BQ10" s="15">
        <f t="shared" si="7"/>
        <v>198.82588432967063</v>
      </c>
      <c r="BR10" s="15">
        <f t="shared" si="7"/>
        <v>0</v>
      </c>
      <c r="BS10" s="15">
        <f t="shared" si="7"/>
        <v>0</v>
      </c>
      <c r="BT10" s="15">
        <f t="shared" si="7"/>
        <v>203.30865927544193</v>
      </c>
      <c r="BU10" s="15">
        <f t="shared" si="7"/>
        <v>0</v>
      </c>
      <c r="BV10" s="96">
        <f t="shared" si="7"/>
        <v>0</v>
      </c>
      <c r="BW10" s="15">
        <f t="shared" si="7"/>
        <v>209.60600071677877</v>
      </c>
      <c r="BX10" s="15">
        <f t="shared" si="7"/>
        <v>0</v>
      </c>
      <c r="BY10" s="15">
        <f t="shared" si="7"/>
        <v>0</v>
      </c>
      <c r="BZ10" s="15">
        <f t="shared" si="7"/>
        <v>219.84040528609808</v>
      </c>
      <c r="CA10" s="15">
        <f t="shared" si="7"/>
        <v>0</v>
      </c>
      <c r="CB10" s="15">
        <f t="shared" si="7"/>
        <v>0</v>
      </c>
      <c r="CC10" s="15">
        <f t="shared" si="7"/>
        <v>225.77487745495318</v>
      </c>
      <c r="CD10" s="15">
        <f t="shared" si="7"/>
        <v>0</v>
      </c>
      <c r="CE10" s="15">
        <f t="shared" si="7"/>
        <v>0</v>
      </c>
      <c r="CF10" s="15">
        <f t="shared" si="7"/>
        <v>233.26749621420237</v>
      </c>
      <c r="CG10" s="15">
        <f t="shared" ref="CG10:CT10" si="8">CG7*CG18</f>
        <v>0</v>
      </c>
      <c r="CH10" s="96">
        <f t="shared" si="8"/>
        <v>0</v>
      </c>
      <c r="CI10" s="15">
        <f t="shared" si="8"/>
        <v>243.22625180495299</v>
      </c>
      <c r="CJ10" s="15">
        <f t="shared" si="8"/>
        <v>0</v>
      </c>
      <c r="CK10" s="15">
        <f t="shared" si="8"/>
        <v>0</v>
      </c>
      <c r="CL10" s="15">
        <f t="shared" si="8"/>
        <v>253.9576438215183</v>
      </c>
      <c r="CM10" s="15">
        <f t="shared" si="8"/>
        <v>0</v>
      </c>
      <c r="CN10" s="15">
        <f t="shared" si="8"/>
        <v>0</v>
      </c>
      <c r="CO10" s="15">
        <f t="shared" si="8"/>
        <v>260.08812672296244</v>
      </c>
      <c r="CP10" s="15">
        <f t="shared" si="8"/>
        <v>0</v>
      </c>
      <c r="CQ10" s="15">
        <f t="shared" si="8"/>
        <v>0</v>
      </c>
      <c r="CR10" s="15">
        <f t="shared" si="8"/>
        <v>268.28236918589408</v>
      </c>
      <c r="CS10" s="15">
        <f t="shared" si="8"/>
        <v>0</v>
      </c>
      <c r="CT10" s="96">
        <f t="shared" si="8"/>
        <v>0</v>
      </c>
    </row>
    <row r="11" spans="1:98" s="167" customFormat="1" x14ac:dyDescent="0.25">
      <c r="B11" s="167" t="s">
        <v>65</v>
      </c>
      <c r="F11" s="167">
        <v>376</v>
      </c>
      <c r="G11" s="167">
        <v>398</v>
      </c>
      <c r="H11" s="167">
        <v>380</v>
      </c>
      <c r="I11" s="167">
        <v>384</v>
      </c>
      <c r="J11" s="167">
        <v>373</v>
      </c>
      <c r="K11" s="167">
        <v>435</v>
      </c>
      <c r="L11" s="167">
        <v>465</v>
      </c>
      <c r="M11" s="167">
        <v>487</v>
      </c>
      <c r="N11" s="168">
        <v>488</v>
      </c>
      <c r="O11" s="167">
        <v>503</v>
      </c>
      <c r="P11" s="167">
        <v>509</v>
      </c>
      <c r="Q11" s="167">
        <v>533</v>
      </c>
      <c r="R11" s="167">
        <v>593</v>
      </c>
      <c r="S11" s="167">
        <v>653</v>
      </c>
      <c r="T11" s="167">
        <v>760</v>
      </c>
      <c r="U11" s="167">
        <f>U7+U8+U9-U10</f>
        <v>791</v>
      </c>
      <c r="V11" s="167">
        <f t="shared" ref="V11:CG11" si="9">V7+V8+V9-V10</f>
        <v>882.93</v>
      </c>
      <c r="W11" s="167">
        <f t="shared" si="9"/>
        <v>1051.8171999999997</v>
      </c>
      <c r="X11" s="167">
        <f t="shared" si="9"/>
        <v>1149.0308319999997</v>
      </c>
      <c r="Y11" s="167">
        <f t="shared" si="9"/>
        <v>1318.6865236799997</v>
      </c>
      <c r="Z11" s="168">
        <f t="shared" si="9"/>
        <v>1456.7784515311996</v>
      </c>
      <c r="AA11" s="167">
        <f t="shared" si="9"/>
        <v>1362.7639861190316</v>
      </c>
      <c r="AB11" s="167">
        <f t="shared" si="9"/>
        <v>1407.2285647505132</v>
      </c>
      <c r="AC11" s="167">
        <f t="shared" si="9"/>
        <v>1466.1999837663757</v>
      </c>
      <c r="AD11" s="167">
        <f t="shared" si="9"/>
        <v>1419.1078551626765</v>
      </c>
      <c r="AE11" s="167">
        <f t="shared" si="9"/>
        <v>1481.70433035008</v>
      </c>
      <c r="AF11" s="167">
        <f t="shared" si="9"/>
        <v>1545.8992932595779</v>
      </c>
      <c r="AG11" s="167">
        <f t="shared" si="9"/>
        <v>1510.3156501717503</v>
      </c>
      <c r="AH11" s="167">
        <f t="shared" si="9"/>
        <v>1580.3001773583464</v>
      </c>
      <c r="AI11" s="167">
        <f t="shared" si="9"/>
        <v>1656.2908884080141</v>
      </c>
      <c r="AJ11" s="167">
        <f t="shared" si="9"/>
        <v>1638.4240638497774</v>
      </c>
      <c r="AK11" s="167">
        <f t="shared" si="9"/>
        <v>1709.5006882330065</v>
      </c>
      <c r="AL11" s="168">
        <f t="shared" si="9"/>
        <v>1784.563101393047</v>
      </c>
      <c r="AM11" s="167">
        <f t="shared" si="9"/>
        <v>1631.2983480634894</v>
      </c>
      <c r="AN11" s="167">
        <f t="shared" si="9"/>
        <v>1695.9330355526513</v>
      </c>
      <c r="AO11" s="167">
        <f t="shared" si="9"/>
        <v>1788.0441836410603</v>
      </c>
      <c r="AP11" s="167">
        <f t="shared" si="9"/>
        <v>1704.1697104568275</v>
      </c>
      <c r="AQ11" s="167">
        <f t="shared" si="9"/>
        <v>1779.4132386247907</v>
      </c>
      <c r="AR11" s="167">
        <f t="shared" si="9"/>
        <v>1856.3161232180817</v>
      </c>
      <c r="AS11" s="167">
        <f t="shared" si="9"/>
        <v>1755.711925504256</v>
      </c>
      <c r="AT11" s="167">
        <f t="shared" si="9"/>
        <v>1836.6359672354586</v>
      </c>
      <c r="AU11" s="167">
        <f t="shared" si="9"/>
        <v>1921.2336302158483</v>
      </c>
      <c r="AV11" s="167">
        <f t="shared" si="9"/>
        <v>1824.2140725454042</v>
      </c>
      <c r="AW11" s="167">
        <f t="shared" si="9"/>
        <v>1912.0141267481067</v>
      </c>
      <c r="AX11" s="168">
        <f t="shared" si="9"/>
        <v>2001.4755521271752</v>
      </c>
      <c r="AY11" s="167">
        <f t="shared" si="9"/>
        <v>1937.8914251413016</v>
      </c>
      <c r="AZ11" s="167">
        <f t="shared" si="9"/>
        <v>2008.1817556685892</v>
      </c>
      <c r="BA11" s="167">
        <f t="shared" si="9"/>
        <v>2099.5976531512715</v>
      </c>
      <c r="BB11" s="167">
        <f t="shared" si="9"/>
        <v>2032.0339372649296</v>
      </c>
      <c r="BC11" s="167">
        <f t="shared" si="9"/>
        <v>2101.2926629764165</v>
      </c>
      <c r="BD11" s="167">
        <f t="shared" si="9"/>
        <v>2174.0376641742173</v>
      </c>
      <c r="BE11" s="167">
        <f t="shared" si="9"/>
        <v>2101.6820591135174</v>
      </c>
      <c r="BF11" s="167">
        <f t="shared" si="9"/>
        <v>2181.9782618545651</v>
      </c>
      <c r="BG11" s="167">
        <f t="shared" si="9"/>
        <v>2266.9595732036273</v>
      </c>
      <c r="BH11" s="167">
        <f t="shared" si="9"/>
        <v>2204.9179557530347</v>
      </c>
      <c r="BI11" s="167">
        <f t="shared" si="9"/>
        <v>2294.8882942297309</v>
      </c>
      <c r="BJ11" s="168">
        <f t="shared" si="9"/>
        <v>2386.8449017375269</v>
      </c>
      <c r="BK11" s="167">
        <f t="shared" si="9"/>
        <v>2278.8131883346023</v>
      </c>
      <c r="BL11" s="167">
        <f t="shared" si="9"/>
        <v>2365.1574122524275</v>
      </c>
      <c r="BM11" s="167">
        <f t="shared" si="9"/>
        <v>2452.7532396500783</v>
      </c>
      <c r="BN11" s="167">
        <f t="shared" si="9"/>
        <v>2334.9802047631847</v>
      </c>
      <c r="BO11" s="167">
        <f t="shared" si="9"/>
        <v>2408.3518029889256</v>
      </c>
      <c r="BP11" s="167">
        <f t="shared" si="9"/>
        <v>2485.3235541208828</v>
      </c>
      <c r="BQ11" s="167">
        <f t="shared" si="9"/>
        <v>2365.3841588711621</v>
      </c>
      <c r="BR11" s="167">
        <f t="shared" si="9"/>
        <v>2450.8976910775941</v>
      </c>
      <c r="BS11" s="167">
        <f t="shared" si="9"/>
        <v>2541.3582409430242</v>
      </c>
      <c r="BT11" s="167">
        <f t="shared" si="9"/>
        <v>2429.21504499294</v>
      </c>
      <c r="BU11" s="167">
        <f t="shared" si="9"/>
        <v>2523.788140178242</v>
      </c>
      <c r="BV11" s="168">
        <f t="shared" si="9"/>
        <v>2620.0750089597345</v>
      </c>
      <c r="BW11" s="167">
        <f t="shared" si="9"/>
        <v>2550.4011784082663</v>
      </c>
      <c r="BX11" s="167">
        <f t="shared" si="9"/>
        <v>2648.9137561349785</v>
      </c>
      <c r="BY11" s="167">
        <f t="shared" si="9"/>
        <v>2748.0050660762258</v>
      </c>
      <c r="BZ11" s="167">
        <f t="shared" si="9"/>
        <v>2655.8946188900236</v>
      </c>
      <c r="CA11" s="167">
        <f t="shared" si="9"/>
        <v>2737.2414495569369</v>
      </c>
      <c r="CB11" s="167">
        <f t="shared" si="9"/>
        <v>2822.1859681869146</v>
      </c>
      <c r="CC11" s="167">
        <f t="shared" si="9"/>
        <v>2721.7584973096496</v>
      </c>
      <c r="CD11" s="167">
        <f t="shared" si="9"/>
        <v>2815.9439793030074</v>
      </c>
      <c r="CE11" s="167">
        <f t="shared" si="9"/>
        <v>2915.8437026775296</v>
      </c>
      <c r="CF11" s="167">
        <f t="shared" si="9"/>
        <v>2828.9996168950543</v>
      </c>
      <c r="CG11" s="167">
        <f t="shared" si="9"/>
        <v>2933.61164824249</v>
      </c>
      <c r="CH11" s="168">
        <f t="shared" ref="CH11:CT11" si="10">CH7+CH8+CH9-CH10</f>
        <v>3040.3281475619124</v>
      </c>
      <c r="CI11" s="167">
        <f t="shared" si="10"/>
        <v>2953.2972626593187</v>
      </c>
      <c r="CJ11" s="167">
        <f t="shared" si="10"/>
        <v>3063.3785256543188</v>
      </c>
      <c r="CK11" s="167">
        <f t="shared" si="10"/>
        <v>3174.4705477689786</v>
      </c>
      <c r="CL11" s="167">
        <f t="shared" si="10"/>
        <v>3064.1825106559386</v>
      </c>
      <c r="CM11" s="167">
        <f t="shared" si="10"/>
        <v>3155.3954000613307</v>
      </c>
      <c r="CN11" s="167">
        <f t="shared" si="10"/>
        <v>3251.1015840370305</v>
      </c>
      <c r="CO11" s="167">
        <f t="shared" si="10"/>
        <v>3133.4529509144936</v>
      </c>
      <c r="CP11" s="167">
        <f t="shared" si="10"/>
        <v>3240.1856983172424</v>
      </c>
      <c r="CQ11" s="167">
        <f t="shared" si="10"/>
        <v>3353.5296148236757</v>
      </c>
      <c r="CR11" s="167">
        <f t="shared" si="10"/>
        <v>3252.300321145714</v>
      </c>
      <c r="CS11" s="167">
        <f t="shared" si="10"/>
        <v>3371.2715516804706</v>
      </c>
      <c r="CT11" s="168">
        <f t="shared" si="10"/>
        <v>3492.7276135747716</v>
      </c>
    </row>
    <row r="12" spans="1:98" s="165" customFormat="1" x14ac:dyDescent="0.25">
      <c r="B12" s="165" t="s">
        <v>71</v>
      </c>
      <c r="F12" s="165">
        <v>0.34308510638297873</v>
      </c>
      <c r="G12" s="165">
        <v>0.33668341708542715</v>
      </c>
      <c r="H12" s="165">
        <v>0.34210526315789475</v>
      </c>
      <c r="I12" s="165">
        <v>0.36979166666666669</v>
      </c>
      <c r="J12" s="165">
        <v>0.3512064343163539</v>
      </c>
      <c r="K12" s="165">
        <v>0.39080459770114945</v>
      </c>
      <c r="L12" s="165">
        <v>0.33763440860215055</v>
      </c>
      <c r="M12" s="165">
        <v>0.4537987679671458</v>
      </c>
      <c r="N12" s="166">
        <v>0.37295081967213117</v>
      </c>
      <c r="O12" s="165">
        <v>0.18091451292246521</v>
      </c>
      <c r="P12" s="165">
        <v>0.14734774066797643</v>
      </c>
      <c r="Q12" s="165">
        <v>0.34521575984990621</v>
      </c>
      <c r="R12" s="165">
        <v>0.25126475548060706</v>
      </c>
      <c r="S12" s="165">
        <v>0.34303215926493108</v>
      </c>
      <c r="T12" s="165">
        <v>0.44473684210526315</v>
      </c>
      <c r="U12" s="302">
        <v>0.4</v>
      </c>
      <c r="V12" s="302">
        <v>0.4</v>
      </c>
      <c r="W12" s="302">
        <v>0.4</v>
      </c>
      <c r="X12" s="302">
        <v>0.4</v>
      </c>
      <c r="Y12" s="302">
        <v>0.4</v>
      </c>
      <c r="Z12" s="303">
        <v>0.4</v>
      </c>
      <c r="AA12" s="302">
        <v>0.15</v>
      </c>
      <c r="AB12" s="302">
        <v>0.15</v>
      </c>
      <c r="AC12" s="302">
        <v>0.3</v>
      </c>
      <c r="AD12" s="302">
        <v>0.3</v>
      </c>
      <c r="AE12" s="302">
        <v>0.35</v>
      </c>
      <c r="AF12" s="302">
        <v>0.4</v>
      </c>
      <c r="AG12" s="302">
        <v>0.3</v>
      </c>
      <c r="AH12" s="302">
        <v>0.35</v>
      </c>
      <c r="AI12" s="302">
        <v>0.35</v>
      </c>
      <c r="AJ12" s="304">
        <v>0.3</v>
      </c>
      <c r="AK12" s="304">
        <v>0.35</v>
      </c>
      <c r="AL12" s="303">
        <v>0.35</v>
      </c>
      <c r="AM12" s="302">
        <v>0.15</v>
      </c>
      <c r="AN12" s="302">
        <v>0.15</v>
      </c>
      <c r="AO12" s="302">
        <v>0.35</v>
      </c>
      <c r="AP12" s="302">
        <v>0.3</v>
      </c>
      <c r="AQ12" s="302">
        <v>0.35</v>
      </c>
      <c r="AR12" s="302">
        <v>0.35</v>
      </c>
      <c r="AS12" s="302">
        <v>0.3</v>
      </c>
      <c r="AT12" s="302">
        <v>0.35</v>
      </c>
      <c r="AU12" s="302">
        <v>0.35</v>
      </c>
      <c r="AV12" s="302">
        <v>0.3</v>
      </c>
      <c r="AW12" s="302">
        <v>0.35</v>
      </c>
      <c r="AX12" s="303">
        <v>0.35</v>
      </c>
      <c r="AY12" s="302">
        <v>0.15</v>
      </c>
      <c r="AZ12" s="302">
        <v>0.15</v>
      </c>
      <c r="BA12" s="302">
        <v>0.35</v>
      </c>
      <c r="BB12" s="302">
        <v>0.35</v>
      </c>
      <c r="BC12" s="302">
        <v>0.35</v>
      </c>
      <c r="BD12" s="302">
        <v>0.35</v>
      </c>
      <c r="BE12" s="302">
        <v>0.35</v>
      </c>
      <c r="BF12" s="302">
        <v>0.35</v>
      </c>
      <c r="BG12" s="302">
        <v>0.35</v>
      </c>
      <c r="BH12" s="302">
        <v>0.35</v>
      </c>
      <c r="BI12" s="302">
        <v>0.35</v>
      </c>
      <c r="BJ12" s="303">
        <v>0.35</v>
      </c>
      <c r="BK12" s="302">
        <v>0.15</v>
      </c>
      <c r="BL12" s="302">
        <v>0.15</v>
      </c>
      <c r="BM12" s="302">
        <v>0.35</v>
      </c>
      <c r="BN12" s="302">
        <v>0.35</v>
      </c>
      <c r="BO12" s="302">
        <v>0.35</v>
      </c>
      <c r="BP12" s="302">
        <v>0.35</v>
      </c>
      <c r="BQ12" s="302">
        <v>0.35</v>
      </c>
      <c r="BR12" s="302">
        <v>0.35</v>
      </c>
      <c r="BS12" s="302">
        <v>0.35</v>
      </c>
      <c r="BT12" s="302">
        <v>0.35</v>
      </c>
      <c r="BU12" s="302">
        <v>0.35</v>
      </c>
      <c r="BV12" s="303">
        <v>0.35</v>
      </c>
      <c r="BW12" s="302">
        <v>0.15</v>
      </c>
      <c r="BX12" s="302">
        <v>0.15</v>
      </c>
      <c r="BY12" s="302">
        <v>0.35</v>
      </c>
      <c r="BZ12" s="302">
        <v>0.35</v>
      </c>
      <c r="CA12" s="302">
        <v>0.35</v>
      </c>
      <c r="CB12" s="302">
        <v>0.35</v>
      </c>
      <c r="CC12" s="302">
        <v>0.35</v>
      </c>
      <c r="CD12" s="302">
        <v>0.35</v>
      </c>
      <c r="CE12" s="302">
        <v>0.35</v>
      </c>
      <c r="CF12" s="302">
        <v>0.35</v>
      </c>
      <c r="CG12" s="302">
        <v>0.35</v>
      </c>
      <c r="CH12" s="303">
        <v>0.35</v>
      </c>
      <c r="CI12" s="302">
        <v>0.15</v>
      </c>
      <c r="CJ12" s="302">
        <v>0.15</v>
      </c>
      <c r="CK12" s="302">
        <v>0.35</v>
      </c>
      <c r="CL12" s="302">
        <v>0.35</v>
      </c>
      <c r="CM12" s="302">
        <v>0.35</v>
      </c>
      <c r="CN12" s="302">
        <v>0.35</v>
      </c>
      <c r="CO12" s="302">
        <v>0.35</v>
      </c>
      <c r="CP12" s="302">
        <v>0.35</v>
      </c>
      <c r="CQ12" s="302">
        <v>0.35</v>
      </c>
      <c r="CR12" s="302">
        <v>0.35</v>
      </c>
      <c r="CS12" s="302">
        <v>0.35</v>
      </c>
      <c r="CT12" s="303">
        <v>0.35</v>
      </c>
    </row>
    <row r="13" spans="1:98" s="15" customFormat="1" x14ac:dyDescent="0.25">
      <c r="B13" s="15" t="s">
        <v>70</v>
      </c>
      <c r="N13" s="96"/>
      <c r="O13" s="15">
        <f>O11*O12</f>
        <v>91</v>
      </c>
      <c r="P13" s="15">
        <f>P12*P11</f>
        <v>75</v>
      </c>
      <c r="Q13" s="15">
        <f t="shared" ref="Q13:U13" si="11">Q12*Q11</f>
        <v>184</v>
      </c>
      <c r="R13" s="15">
        <f t="shared" si="11"/>
        <v>149</v>
      </c>
      <c r="S13" s="15">
        <f t="shared" si="11"/>
        <v>224</v>
      </c>
      <c r="T13" s="15">
        <f t="shared" si="11"/>
        <v>338</v>
      </c>
      <c r="U13" s="15">
        <f t="shared" si="11"/>
        <v>316.40000000000003</v>
      </c>
      <c r="V13" s="15">
        <f t="shared" ref="V13" si="12">V12*V11</f>
        <v>353.17200000000003</v>
      </c>
      <c r="W13" s="15">
        <f t="shared" ref="W13" si="13">W12*W11</f>
        <v>420.72687999999994</v>
      </c>
      <c r="X13" s="15">
        <f>X12*X11</f>
        <v>459.61233279999988</v>
      </c>
      <c r="Y13" s="15">
        <f t="shared" ref="Y13" si="14">Y12*Y11</f>
        <v>527.47460947199988</v>
      </c>
      <c r="Z13" s="96">
        <f t="shared" ref="Z13" si="15">Z12*Z11</f>
        <v>582.71138061247984</v>
      </c>
      <c r="AA13" s="15">
        <f t="shared" ref="AA13" si="16">AA12*AA11</f>
        <v>204.41459791785473</v>
      </c>
      <c r="AB13" s="15">
        <f t="shared" ref="AB13" si="17">AB12*AB11</f>
        <v>211.08428471257699</v>
      </c>
      <c r="AC13" s="15">
        <f t="shared" ref="AC13" si="18">AC12*AC11</f>
        <v>439.8599951299127</v>
      </c>
      <c r="AD13" s="15">
        <f t="shared" ref="AD13" si="19">AD12*AD11</f>
        <v>425.73235654880295</v>
      </c>
      <c r="AE13" s="15">
        <f t="shared" ref="AE13" si="20">AE12*AE11</f>
        <v>518.59651562252793</v>
      </c>
      <c r="AF13" s="15">
        <f t="shared" ref="AF13" si="21">AF12*AF11</f>
        <v>618.35971730383119</v>
      </c>
      <c r="AG13" s="15">
        <f t="shared" ref="AG13" si="22">AG12*AG11</f>
        <v>453.09469505152509</v>
      </c>
      <c r="AH13" s="15">
        <f t="shared" ref="AH13" si="23">AH12*AH11</f>
        <v>553.10506207542119</v>
      </c>
      <c r="AI13" s="15">
        <f t="shared" ref="AI13" si="24">AI12*AI11</f>
        <v>579.70181094280485</v>
      </c>
      <c r="AJ13" s="15">
        <f t="shared" ref="AJ13" si="25">AJ12*AJ11</f>
        <v>491.52721915493322</v>
      </c>
      <c r="AK13" s="15">
        <f t="shared" ref="AK13" si="26">AK12*AK11</f>
        <v>598.32524088155219</v>
      </c>
      <c r="AL13" s="96">
        <f t="shared" ref="AL13" si="27">AL12*AL11</f>
        <v>624.59708548756635</v>
      </c>
      <c r="AM13" s="15">
        <f t="shared" ref="AM13" si="28">AM12*AM11</f>
        <v>244.69475220952339</v>
      </c>
      <c r="AN13" s="15">
        <f t="shared" ref="AN13" si="29">AN12*AN11</f>
        <v>254.38995533289767</v>
      </c>
      <c r="AO13" s="15">
        <f t="shared" ref="AO13" si="30">AO12*AO11</f>
        <v>625.81546427437104</v>
      </c>
      <c r="AP13" s="15">
        <f t="shared" ref="AP13" si="31">AP12*AP11</f>
        <v>511.2509131370482</v>
      </c>
      <c r="AQ13" s="15">
        <f t="shared" ref="AQ13" si="32">AQ12*AQ11</f>
        <v>622.79463351867673</v>
      </c>
      <c r="AR13" s="15">
        <f t="shared" ref="AR13" si="33">AR12*AR11</f>
        <v>649.71064312632859</v>
      </c>
      <c r="AS13" s="15">
        <f t="shared" ref="AS13" si="34">AS12*AS11</f>
        <v>526.71357765127675</v>
      </c>
      <c r="AT13" s="15">
        <f t="shared" ref="AT13" si="35">AT12*AT11</f>
        <v>642.82258853241046</v>
      </c>
      <c r="AU13" s="15">
        <f t="shared" ref="AU13" si="36">AU12*AU11</f>
        <v>672.43177057554681</v>
      </c>
      <c r="AV13" s="15">
        <f t="shared" ref="AV13" si="37">AV12*AV11</f>
        <v>547.26422176362121</v>
      </c>
      <c r="AW13" s="15">
        <f t="shared" ref="AW13" si="38">AW12*AW11</f>
        <v>669.20494436183731</v>
      </c>
      <c r="AX13" s="96">
        <f t="shared" ref="AX13" si="39">AX12*AX11</f>
        <v>700.51644324451127</v>
      </c>
      <c r="AY13" s="15">
        <f t="shared" ref="AY13" si="40">AY12*AY11</f>
        <v>290.68371377119524</v>
      </c>
      <c r="AZ13" s="15">
        <f t="shared" ref="AZ13" si="41">AZ12*AZ11</f>
        <v>301.22726335028835</v>
      </c>
      <c r="BA13" s="15">
        <f t="shared" ref="BA13" si="42">BA12*BA11</f>
        <v>734.85917860294501</v>
      </c>
      <c r="BB13" s="15">
        <f t="shared" ref="BB13" si="43">BB12*BB11</f>
        <v>711.21187804272529</v>
      </c>
      <c r="BC13" s="15">
        <f t="shared" ref="BC13" si="44">BC12*BC11</f>
        <v>735.45243204174574</v>
      </c>
      <c r="BD13" s="15">
        <f t="shared" ref="BD13" si="45">BD12*BD11</f>
        <v>760.91318246097603</v>
      </c>
      <c r="BE13" s="15">
        <f t="shared" ref="BE13" si="46">BE12*BE11</f>
        <v>735.58872068973108</v>
      </c>
      <c r="BF13" s="15">
        <f t="shared" ref="BF13" si="47">BF12*BF11</f>
        <v>763.69239164909777</v>
      </c>
      <c r="BG13" s="15">
        <f t="shared" ref="BG13" si="48">BG12*BG11</f>
        <v>793.43585062126954</v>
      </c>
      <c r="BH13" s="15">
        <f t="shared" ref="BH13" si="49">BH12*BH11</f>
        <v>771.72128451356207</v>
      </c>
      <c r="BI13" s="15">
        <f t="shared" ref="BI13" si="50">BI12*BI11</f>
        <v>803.21090298040576</v>
      </c>
      <c r="BJ13" s="96">
        <f t="shared" ref="BJ13" si="51">BJ12*BJ11</f>
        <v>835.39571560813442</v>
      </c>
      <c r="BK13" s="15">
        <f t="shared" ref="BK13" si="52">BK12*BK11</f>
        <v>341.82197825019034</v>
      </c>
      <c r="BL13" s="15">
        <f t="shared" ref="BL13" si="53">BL12*BL11</f>
        <v>354.77361183786411</v>
      </c>
      <c r="BM13" s="15">
        <f t="shared" ref="BM13" si="54">BM12*BM11</f>
        <v>858.4636338775274</v>
      </c>
      <c r="BN13" s="15">
        <f t="shared" ref="BN13" si="55">BN12*BN11</f>
        <v>817.24307166711458</v>
      </c>
      <c r="BO13" s="15">
        <f t="shared" ref="BO13" si="56">BO12*BO11</f>
        <v>842.9231310461239</v>
      </c>
      <c r="BP13" s="15">
        <f t="shared" ref="BP13" si="57">BP12*BP11</f>
        <v>869.86324394230894</v>
      </c>
      <c r="BQ13" s="15">
        <f t="shared" ref="BQ13" si="58">BQ12*BQ11</f>
        <v>827.88445560490663</v>
      </c>
      <c r="BR13" s="15">
        <f t="shared" ref="BR13" si="59">BR12*BR11</f>
        <v>857.8141918771579</v>
      </c>
      <c r="BS13" s="15">
        <f t="shared" ref="BS13" si="60">BS12*BS11</f>
        <v>889.47538433005843</v>
      </c>
      <c r="BT13" s="15">
        <f t="shared" ref="BT13" si="61">BT12*BT11</f>
        <v>850.22526574752897</v>
      </c>
      <c r="BU13" s="15">
        <f t="shared" ref="BU13" si="62">BU12*BU11</f>
        <v>883.32584906238469</v>
      </c>
      <c r="BV13" s="96">
        <f t="shared" ref="BV13" si="63">BV12*BV11</f>
        <v>917.02625313590704</v>
      </c>
      <c r="BW13" s="15">
        <f t="shared" ref="BW13" si="64">BW12*BW11</f>
        <v>382.56017676123992</v>
      </c>
      <c r="BX13" s="15">
        <f t="shared" ref="BX13" si="65">BX12*BX11</f>
        <v>397.33706342024675</v>
      </c>
      <c r="BY13" s="15">
        <f t="shared" ref="BY13" si="66">BY12*BY11</f>
        <v>961.801773126679</v>
      </c>
      <c r="BZ13" s="15">
        <f t="shared" ref="BZ13" si="67">BZ12*BZ11</f>
        <v>929.56311661150824</v>
      </c>
      <c r="CA13" s="15">
        <f t="shared" ref="CA13" si="68">CA12*CA11</f>
        <v>958.03450734492787</v>
      </c>
      <c r="CB13" s="15">
        <f t="shared" ref="CB13" si="69">CB12*CB11</f>
        <v>987.76508886542001</v>
      </c>
      <c r="CC13" s="15">
        <f t="shared" ref="CC13" si="70">CC12*CC11</f>
        <v>952.61547405837723</v>
      </c>
      <c r="CD13" s="15">
        <f t="shared" ref="CD13" si="71">CD12*CD11</f>
        <v>985.58039275605256</v>
      </c>
      <c r="CE13" s="15">
        <f t="shared" ref="CE13" si="72">CE12*CE11</f>
        <v>1020.5452959371353</v>
      </c>
      <c r="CF13" s="15">
        <f t="shared" ref="CF13" si="73">CF12*CF11</f>
        <v>990.14986591326897</v>
      </c>
      <c r="CG13" s="15">
        <f t="shared" ref="CG13" si="74">CG12*CG11</f>
        <v>1026.7640768848714</v>
      </c>
      <c r="CH13" s="96">
        <f t="shared" ref="CH13" si="75">CH12*CH11</f>
        <v>1064.1148516466692</v>
      </c>
      <c r="CI13" s="15">
        <f t="shared" ref="CI13" si="76">CI12*CI11</f>
        <v>442.9945893988978</v>
      </c>
      <c r="CJ13" s="15">
        <f t="shared" ref="CJ13" si="77">CJ12*CJ11</f>
        <v>459.5067788481478</v>
      </c>
      <c r="CK13" s="15">
        <f t="shared" ref="CK13" si="78">CK12*CK11</f>
        <v>1111.0646917191425</v>
      </c>
      <c r="CL13" s="15">
        <f t="shared" ref="CL13" si="79">CL12*CL11</f>
        <v>1072.4638787295785</v>
      </c>
      <c r="CM13" s="15">
        <f t="shared" ref="CM13" si="80">CM12*CM11</f>
        <v>1104.3883900214657</v>
      </c>
      <c r="CN13" s="15">
        <f t="shared" ref="CN13" si="81">CN12*CN11</f>
        <v>1137.8855544129606</v>
      </c>
      <c r="CO13" s="15">
        <f t="shared" ref="CO13" si="82">CO12*CO11</f>
        <v>1096.7085328200726</v>
      </c>
      <c r="CP13" s="15">
        <f t="shared" ref="CP13" si="83">CP12*CP11</f>
        <v>1134.0649944110348</v>
      </c>
      <c r="CQ13" s="15">
        <f t="shared" ref="CQ13" si="84">CQ12*CQ11</f>
        <v>1173.7353651882863</v>
      </c>
      <c r="CR13" s="15">
        <f t="shared" ref="CR13" si="85">CR12*CR11</f>
        <v>1138.3051124009999</v>
      </c>
      <c r="CS13" s="15">
        <f t="shared" ref="CS13" si="86">CS12*CS11</f>
        <v>1179.9450430881645</v>
      </c>
      <c r="CT13" s="96">
        <f t="shared" ref="CT13" si="87">CT12*CT11</f>
        <v>1222.45466475117</v>
      </c>
    </row>
    <row r="14" spans="1:98" s="175" customFormat="1" x14ac:dyDescent="0.25">
      <c r="B14" s="175" t="s">
        <v>72</v>
      </c>
      <c r="F14" s="175">
        <v>1.7829457364341086</v>
      </c>
      <c r="G14" s="175">
        <v>1.6194029850746268</v>
      </c>
      <c r="H14" s="175">
        <v>1.6076923076923078</v>
      </c>
      <c r="I14" s="175">
        <v>1.6901408450704225</v>
      </c>
      <c r="J14" s="175">
        <v>1.717557251908397</v>
      </c>
      <c r="K14" s="175">
        <v>1.6647058823529413</v>
      </c>
      <c r="L14" s="175">
        <v>1.5668789808917198</v>
      </c>
      <c r="M14" s="175">
        <v>2.0226244343891402</v>
      </c>
      <c r="N14" s="176">
        <v>1.7472527472527473</v>
      </c>
      <c r="O14" s="175">
        <v>1.3846153846153846</v>
      </c>
      <c r="P14" s="175">
        <v>1.5333333333333334</v>
      </c>
      <c r="Q14" s="175">
        <v>1.8097826086956521</v>
      </c>
      <c r="R14" s="175">
        <v>1.8926174496644295</v>
      </c>
      <c r="S14" s="175">
        <v>1.9910714285714286</v>
      </c>
      <c r="T14" s="175">
        <v>2.5118343195266273</v>
      </c>
      <c r="U14" s="305">
        <v>2.3794466403162056</v>
      </c>
      <c r="V14" s="305">
        <v>1.9</v>
      </c>
      <c r="W14" s="305">
        <v>2.2000000000000002</v>
      </c>
      <c r="X14" s="305">
        <v>2.2000000000000002</v>
      </c>
      <c r="Y14" s="305">
        <v>2</v>
      </c>
      <c r="Z14" s="306">
        <v>2</v>
      </c>
      <c r="AA14" s="305">
        <v>1.5</v>
      </c>
      <c r="AB14" s="305">
        <v>1.5</v>
      </c>
      <c r="AC14" s="305">
        <v>2</v>
      </c>
      <c r="AD14" s="305">
        <v>2</v>
      </c>
      <c r="AE14" s="305">
        <v>2</v>
      </c>
      <c r="AF14" s="305">
        <v>2.2000000000000002</v>
      </c>
      <c r="AG14" s="305">
        <v>2</v>
      </c>
      <c r="AH14" s="305">
        <v>2</v>
      </c>
      <c r="AI14" s="305">
        <v>2.2000000000000002</v>
      </c>
      <c r="AJ14" s="305">
        <v>2</v>
      </c>
      <c r="AK14" s="305">
        <v>2</v>
      </c>
      <c r="AL14" s="306">
        <v>2.2000000000000002</v>
      </c>
      <c r="AM14" s="305">
        <v>1.5</v>
      </c>
      <c r="AN14" s="305">
        <v>1.5</v>
      </c>
      <c r="AO14" s="307">
        <v>2</v>
      </c>
      <c r="AP14" s="307">
        <v>2</v>
      </c>
      <c r="AQ14" s="307">
        <v>2</v>
      </c>
      <c r="AR14" s="307">
        <v>2</v>
      </c>
      <c r="AS14" s="307">
        <v>2</v>
      </c>
      <c r="AT14" s="307">
        <v>2</v>
      </c>
      <c r="AU14" s="307">
        <v>2</v>
      </c>
      <c r="AV14" s="307">
        <v>2</v>
      </c>
      <c r="AW14" s="307">
        <v>2</v>
      </c>
      <c r="AX14" s="306">
        <v>2</v>
      </c>
      <c r="AY14" s="307">
        <v>1.5</v>
      </c>
      <c r="AZ14" s="307">
        <v>1.5</v>
      </c>
      <c r="BA14" s="307">
        <v>2.1</v>
      </c>
      <c r="BB14" s="307">
        <v>2.1</v>
      </c>
      <c r="BC14" s="307">
        <v>2.1</v>
      </c>
      <c r="BD14" s="307">
        <v>2.1</v>
      </c>
      <c r="BE14" s="307">
        <v>2.1</v>
      </c>
      <c r="BF14" s="307">
        <v>2.1</v>
      </c>
      <c r="BG14" s="307">
        <v>2.1</v>
      </c>
      <c r="BH14" s="307">
        <v>2.1</v>
      </c>
      <c r="BI14" s="307">
        <v>2.1</v>
      </c>
      <c r="BJ14" s="306">
        <v>2.1</v>
      </c>
      <c r="BK14" s="307">
        <v>1.5</v>
      </c>
      <c r="BL14" s="307">
        <v>1.5</v>
      </c>
      <c r="BM14" s="307">
        <v>2.1</v>
      </c>
      <c r="BN14" s="307">
        <v>2.1</v>
      </c>
      <c r="BO14" s="307">
        <v>2.1</v>
      </c>
      <c r="BP14" s="307">
        <v>2.1</v>
      </c>
      <c r="BQ14" s="307">
        <v>2.1</v>
      </c>
      <c r="BR14" s="307">
        <v>2.1</v>
      </c>
      <c r="BS14" s="307">
        <v>2.1</v>
      </c>
      <c r="BT14" s="307">
        <v>2.1</v>
      </c>
      <c r="BU14" s="307">
        <v>2.1</v>
      </c>
      <c r="BV14" s="306">
        <v>2.1</v>
      </c>
      <c r="BW14" s="307">
        <v>1.5</v>
      </c>
      <c r="BX14" s="307">
        <v>1.5</v>
      </c>
      <c r="BY14" s="307">
        <v>2.1</v>
      </c>
      <c r="BZ14" s="307">
        <v>2.1</v>
      </c>
      <c r="CA14" s="307">
        <v>2.1</v>
      </c>
      <c r="CB14" s="307">
        <v>2.1</v>
      </c>
      <c r="CC14" s="307">
        <v>2.1</v>
      </c>
      <c r="CD14" s="307">
        <v>2.1</v>
      </c>
      <c r="CE14" s="307">
        <v>2.1</v>
      </c>
      <c r="CF14" s="307">
        <v>2.1</v>
      </c>
      <c r="CG14" s="307">
        <v>2.1</v>
      </c>
      <c r="CH14" s="306">
        <v>2.1</v>
      </c>
      <c r="CI14" s="307">
        <v>1.5</v>
      </c>
      <c r="CJ14" s="307">
        <v>1.5</v>
      </c>
      <c r="CK14" s="307">
        <v>2.1</v>
      </c>
      <c r="CL14" s="307">
        <v>2.1</v>
      </c>
      <c r="CM14" s="307">
        <v>2.1</v>
      </c>
      <c r="CN14" s="307">
        <v>2.1</v>
      </c>
      <c r="CO14" s="307">
        <v>2.1</v>
      </c>
      <c r="CP14" s="307">
        <v>2.1</v>
      </c>
      <c r="CQ14" s="307">
        <v>2.1</v>
      </c>
      <c r="CR14" s="307">
        <v>2.1</v>
      </c>
      <c r="CS14" s="307">
        <v>2.1</v>
      </c>
      <c r="CT14" s="306">
        <v>2.1</v>
      </c>
    </row>
    <row r="15" spans="1:98" s="15" customFormat="1" x14ac:dyDescent="0.25">
      <c r="B15" s="15" t="s">
        <v>92</v>
      </c>
      <c r="N15" s="96"/>
      <c r="O15" s="15">
        <f>O13*O14</f>
        <v>126</v>
      </c>
      <c r="P15" s="15">
        <f t="shared" ref="P15:V15" si="88">P13*P14</f>
        <v>115.00000000000001</v>
      </c>
      <c r="Q15" s="15">
        <f t="shared" si="88"/>
        <v>333</v>
      </c>
      <c r="R15" s="15">
        <f>R13*R14</f>
        <v>282</v>
      </c>
      <c r="S15" s="15">
        <f t="shared" si="88"/>
        <v>446</v>
      </c>
      <c r="T15" s="15">
        <f>T13*T14</f>
        <v>849</v>
      </c>
      <c r="U15" s="15">
        <f t="shared" si="88"/>
        <v>752.85691699604752</v>
      </c>
      <c r="V15" s="15">
        <f t="shared" si="88"/>
        <v>671.02679999999998</v>
      </c>
      <c r="W15" s="15">
        <f t="shared" ref="W15" si="89">W13*W14</f>
        <v>925.59913599999993</v>
      </c>
      <c r="X15" s="15">
        <f t="shared" ref="X15" si="90">X13*X14</f>
        <v>1011.1471321599998</v>
      </c>
      <c r="Y15" s="15">
        <f t="shared" ref="Y15" si="91">Y13*Y14</f>
        <v>1054.9492189439998</v>
      </c>
      <c r="Z15" s="96">
        <f t="shared" ref="Z15" si="92">Z13*Z14</f>
        <v>1165.4227612249597</v>
      </c>
      <c r="AA15" s="15">
        <f t="shared" ref="AA15" si="93">AA13*AA14</f>
        <v>306.6218968767821</v>
      </c>
      <c r="AB15" s="15">
        <f t="shared" ref="AB15" si="94">AB13*AB14</f>
        <v>316.6264270688655</v>
      </c>
      <c r="AC15" s="15">
        <f t="shared" ref="AC15" si="95">AC13*AC14</f>
        <v>879.71999025982541</v>
      </c>
      <c r="AD15" s="15">
        <f t="shared" ref="AD15" si="96">AD13*AD14</f>
        <v>851.46471309760591</v>
      </c>
      <c r="AE15" s="15">
        <f t="shared" ref="AE15" si="97">AE13*AE14</f>
        <v>1037.1930312450559</v>
      </c>
      <c r="AF15" s="15">
        <f t="shared" ref="AF15" si="98">AF13*AF14</f>
        <v>1360.3913780684288</v>
      </c>
      <c r="AG15" s="15">
        <f t="shared" ref="AG15" si="99">AG13*AG14</f>
        <v>906.18939010305019</v>
      </c>
      <c r="AH15" s="15">
        <f t="shared" ref="AH15" si="100">AH13*AH14</f>
        <v>1106.2101241508424</v>
      </c>
      <c r="AI15" s="15">
        <f t="shared" ref="AI15" si="101">AI13*AI14</f>
        <v>1275.3439840741707</v>
      </c>
      <c r="AJ15" s="15">
        <f t="shared" ref="AJ15" si="102">AJ13*AJ14</f>
        <v>983.05443830986644</v>
      </c>
      <c r="AK15" s="15">
        <f t="shared" ref="AK15" si="103">AK13*AK14</f>
        <v>1196.6504817631044</v>
      </c>
      <c r="AL15" s="96">
        <f t="shared" ref="AL15" si="104">AL13*AL14</f>
        <v>1374.1135880726461</v>
      </c>
      <c r="AM15" s="15">
        <f t="shared" ref="AM15" si="105">AM13*AM14</f>
        <v>367.04212831428509</v>
      </c>
      <c r="AN15" s="15">
        <f t="shared" ref="AN15" si="106">AN13*AN14</f>
        <v>381.58493299934651</v>
      </c>
      <c r="AO15" s="15">
        <f t="shared" ref="AO15" si="107">AO13*AO14</f>
        <v>1251.6309285487421</v>
      </c>
      <c r="AP15" s="15">
        <f t="shared" ref="AP15" si="108">AP13*AP14</f>
        <v>1022.5018262740964</v>
      </c>
      <c r="AQ15" s="15">
        <f t="shared" ref="AQ15" si="109">AQ13*AQ14</f>
        <v>1245.5892670373535</v>
      </c>
      <c r="AR15" s="15">
        <f t="shared" ref="AR15" si="110">AR13*AR14</f>
        <v>1299.4212862526572</v>
      </c>
      <c r="AS15" s="15">
        <f t="shared" ref="AS15" si="111">AS13*AS14</f>
        <v>1053.4271553025535</v>
      </c>
      <c r="AT15" s="15">
        <f t="shared" ref="AT15" si="112">AT13*AT14</f>
        <v>1285.6451770648209</v>
      </c>
      <c r="AU15" s="15">
        <f t="shared" ref="AU15" si="113">AU13*AU14</f>
        <v>1344.8635411510936</v>
      </c>
      <c r="AV15" s="15">
        <f t="shared" ref="AV15" si="114">AV13*AV14</f>
        <v>1094.5284435272424</v>
      </c>
      <c r="AW15" s="15">
        <f t="shared" ref="AW15" si="115">AW13*AW14</f>
        <v>1338.4098887236746</v>
      </c>
      <c r="AX15" s="96">
        <f t="shared" ref="AX15" si="116">AX13*AX14</f>
        <v>1401.0328864890225</v>
      </c>
      <c r="AY15" s="15">
        <f t="shared" ref="AY15" si="117">AY13*AY14</f>
        <v>436.02557065679287</v>
      </c>
      <c r="AZ15" s="15">
        <f t="shared" ref="AZ15" si="118">AZ13*AZ14</f>
        <v>451.84089502543253</v>
      </c>
      <c r="BA15" s="15">
        <f t="shared" ref="BA15" si="119">BA13*BA14</f>
        <v>1543.2042750661847</v>
      </c>
      <c r="BB15" s="15">
        <f t="shared" ref="BB15" si="120">BB13*BB14</f>
        <v>1493.5449438897231</v>
      </c>
      <c r="BC15" s="15">
        <f t="shared" ref="BC15" si="121">BC13*BC14</f>
        <v>1544.450107287666</v>
      </c>
      <c r="BD15" s="15">
        <f t="shared" ref="BD15" si="122">BD13*BD14</f>
        <v>1597.9176831680497</v>
      </c>
      <c r="BE15" s="15">
        <f t="shared" ref="BE15" si="123">BE13*BE14</f>
        <v>1544.7363134484353</v>
      </c>
      <c r="BF15" s="15">
        <f t="shared" ref="BF15" si="124">BF13*BF14</f>
        <v>1603.7540224631055</v>
      </c>
      <c r="BG15" s="15">
        <f t="shared" ref="BG15" si="125">BG13*BG14</f>
        <v>1666.2152863046661</v>
      </c>
      <c r="BH15" s="15">
        <f t="shared" ref="BH15" si="126">BH13*BH14</f>
        <v>1620.6146974784804</v>
      </c>
      <c r="BI15" s="15">
        <f t="shared" ref="BI15" si="127">BI13*BI14</f>
        <v>1686.7428962588522</v>
      </c>
      <c r="BJ15" s="96">
        <f t="shared" ref="BJ15" si="128">BJ13*BJ14</f>
        <v>1754.3310027770824</v>
      </c>
      <c r="BK15" s="15">
        <f t="shared" ref="BK15" si="129">BK13*BK14</f>
        <v>512.73296737528551</v>
      </c>
      <c r="BL15" s="15">
        <f t="shared" ref="BL15" si="130">BL13*BL14</f>
        <v>532.16041775679616</v>
      </c>
      <c r="BM15" s="15">
        <f t="shared" ref="BM15" si="131">BM13*BM14</f>
        <v>1802.7736311428075</v>
      </c>
      <c r="BN15" s="15">
        <f t="shared" ref="BN15" si="132">BN13*BN14</f>
        <v>1716.2104505009406</v>
      </c>
      <c r="BO15" s="15">
        <f t="shared" ref="BO15" si="133">BO13*BO14</f>
        <v>1770.1385751968603</v>
      </c>
      <c r="BP15" s="15">
        <f t="shared" ref="BP15" si="134">BP13*BP14</f>
        <v>1826.7128122788488</v>
      </c>
      <c r="BQ15" s="15">
        <f t="shared" ref="BQ15" si="135">BQ13*BQ14</f>
        <v>1738.5573567703041</v>
      </c>
      <c r="BR15" s="15">
        <f t="shared" ref="BR15" si="136">BR13*BR14</f>
        <v>1801.4098029420315</v>
      </c>
      <c r="BS15" s="15">
        <f t="shared" ref="BS15" si="137">BS13*BS14</f>
        <v>1867.8983070931229</v>
      </c>
      <c r="BT15" s="15">
        <f t="shared" ref="BT15" si="138">BT13*BT14</f>
        <v>1785.4730580698108</v>
      </c>
      <c r="BU15" s="15">
        <f t="shared" ref="BU15" si="139">BU13*BU14</f>
        <v>1854.9842830310079</v>
      </c>
      <c r="BV15" s="96">
        <f t="shared" ref="BV15" si="140">BV13*BV14</f>
        <v>1925.7551315854048</v>
      </c>
      <c r="BW15" s="15">
        <f t="shared" ref="BW15" si="141">BW13*BW14</f>
        <v>573.84026514185985</v>
      </c>
      <c r="BX15" s="15">
        <f t="shared" ref="BX15" si="142">BX13*BX14</f>
        <v>596.00559513037012</v>
      </c>
      <c r="BY15" s="15">
        <f t="shared" ref="BY15" si="143">BY13*BY14</f>
        <v>2019.7837235660261</v>
      </c>
      <c r="BZ15" s="15">
        <f t="shared" ref="BZ15" si="144">BZ13*BZ14</f>
        <v>1952.0825448841674</v>
      </c>
      <c r="CA15" s="15">
        <f t="shared" ref="CA15" si="145">CA13*CA14</f>
        <v>2011.8724654243485</v>
      </c>
      <c r="CB15" s="15">
        <f t="shared" ref="CB15" si="146">CB13*CB14</f>
        <v>2074.3066866173822</v>
      </c>
      <c r="CC15" s="15">
        <f t="shared" ref="CC15" si="147">CC13*CC14</f>
        <v>2000.4924955225922</v>
      </c>
      <c r="CD15" s="15">
        <f t="shared" ref="CD15" si="148">CD13*CD14</f>
        <v>2069.7188247877107</v>
      </c>
      <c r="CE15" s="15">
        <f t="shared" ref="CE15" si="149">CE13*CE14</f>
        <v>2143.1451214679842</v>
      </c>
      <c r="CF15" s="15">
        <f t="shared" ref="CF15" si="150">CF13*CF14</f>
        <v>2079.3147184178647</v>
      </c>
      <c r="CG15" s="15">
        <f t="shared" ref="CG15" si="151">CG13*CG14</f>
        <v>2156.2045614582303</v>
      </c>
      <c r="CH15" s="96">
        <f t="shared" ref="CH15" si="152">CH13*CH14</f>
        <v>2234.6411884580052</v>
      </c>
      <c r="CI15" s="15">
        <f t="shared" ref="CI15" si="153">CI13*CI14</f>
        <v>664.49188409834665</v>
      </c>
      <c r="CJ15" s="15">
        <f t="shared" ref="CJ15" si="154">CJ13*CJ14</f>
        <v>689.26016827222168</v>
      </c>
      <c r="CK15" s="15">
        <f t="shared" ref="CK15" si="155">CK13*CK14</f>
        <v>2333.2358526101993</v>
      </c>
      <c r="CL15" s="15">
        <f t="shared" ref="CL15" si="156">CL13*CL14</f>
        <v>2252.1741453321151</v>
      </c>
      <c r="CM15" s="15">
        <f t="shared" ref="CM15" si="157">CM13*CM14</f>
        <v>2319.2156190450783</v>
      </c>
      <c r="CN15" s="15">
        <f t="shared" ref="CN15" si="158">CN13*CN14</f>
        <v>2389.5596642672172</v>
      </c>
      <c r="CO15" s="15">
        <f t="shared" ref="CO15" si="159">CO13*CO14</f>
        <v>2303.0879189221528</v>
      </c>
      <c r="CP15" s="15">
        <f t="shared" ref="CP15" si="160">CP13*CP14</f>
        <v>2381.5364882631734</v>
      </c>
      <c r="CQ15" s="15">
        <f t="shared" ref="CQ15" si="161">CQ13*CQ14</f>
        <v>2464.8442668954012</v>
      </c>
      <c r="CR15" s="15">
        <f t="shared" ref="CR15" si="162">CR13*CR14</f>
        <v>2390.4407360420996</v>
      </c>
      <c r="CS15" s="15">
        <f t="shared" ref="CS15" si="163">CS13*CS14</f>
        <v>2477.8845904851455</v>
      </c>
      <c r="CT15" s="96">
        <f t="shared" ref="CT15" si="164">CT13*CT14</f>
        <v>2567.1547959774571</v>
      </c>
    </row>
    <row r="16" spans="1:98" s="15" customFormat="1" x14ac:dyDescent="0.25">
      <c r="N16" s="96"/>
      <c r="Z16" s="96"/>
      <c r="AL16" s="96"/>
      <c r="AX16" s="96"/>
      <c r="BJ16" s="96"/>
      <c r="BV16" s="96"/>
      <c r="CH16" s="96"/>
      <c r="CT16" s="96"/>
    </row>
    <row r="17" spans="1:98" s="222" customFormat="1" x14ac:dyDescent="0.25">
      <c r="B17" s="222" t="s">
        <v>67</v>
      </c>
      <c r="N17" s="223"/>
      <c r="U17" s="311">
        <v>1.4999999999999999E-2</v>
      </c>
      <c r="V17" s="311">
        <v>0.01</v>
      </c>
      <c r="W17" s="311">
        <v>0.01</v>
      </c>
      <c r="X17" s="311">
        <v>1.4999999999999999E-2</v>
      </c>
      <c r="Y17" s="311">
        <v>0.01</v>
      </c>
      <c r="Z17" s="312">
        <v>0.01</v>
      </c>
      <c r="AA17" s="311">
        <v>1.4999999999999999E-2</v>
      </c>
      <c r="AB17" s="311">
        <v>0.01</v>
      </c>
      <c r="AC17" s="311">
        <v>0.01</v>
      </c>
      <c r="AD17" s="311">
        <v>0.02</v>
      </c>
      <c r="AE17" s="311">
        <v>0.01</v>
      </c>
      <c r="AF17" s="311">
        <v>0.01</v>
      </c>
      <c r="AG17" s="311">
        <v>2.5000000000000001E-2</v>
      </c>
      <c r="AH17" s="311">
        <v>0.01</v>
      </c>
      <c r="AI17" s="311">
        <v>0.01</v>
      </c>
      <c r="AJ17" s="311">
        <v>2.5000000000000001E-2</v>
      </c>
      <c r="AK17" s="311">
        <v>0.01</v>
      </c>
      <c r="AL17" s="312">
        <v>0.01</v>
      </c>
      <c r="AM17" s="311">
        <v>0.01</v>
      </c>
      <c r="AN17" s="311">
        <v>0.01</v>
      </c>
      <c r="AO17" s="311">
        <v>0.01</v>
      </c>
      <c r="AP17" s="311">
        <v>1.2E-2</v>
      </c>
      <c r="AQ17" s="311">
        <v>0.01</v>
      </c>
      <c r="AR17" s="311">
        <v>0.01</v>
      </c>
      <c r="AS17" s="311">
        <v>1.2E-2</v>
      </c>
      <c r="AT17" s="311">
        <v>0.01</v>
      </c>
      <c r="AU17" s="311">
        <v>0.01</v>
      </c>
      <c r="AV17" s="311">
        <v>1.2E-2</v>
      </c>
      <c r="AW17" s="311">
        <v>0.01</v>
      </c>
      <c r="AX17" s="312">
        <v>0.01</v>
      </c>
      <c r="AY17" s="311">
        <v>1.4999999999999999E-2</v>
      </c>
      <c r="AZ17" s="311">
        <v>0.01</v>
      </c>
      <c r="BA17" s="311">
        <v>0.01</v>
      </c>
      <c r="BB17" s="311">
        <v>1.4999999999999999E-2</v>
      </c>
      <c r="BC17" s="311">
        <v>0.01</v>
      </c>
      <c r="BD17" s="311">
        <v>0.01</v>
      </c>
      <c r="BE17" s="311">
        <v>1.4999999999999999E-2</v>
      </c>
      <c r="BF17" s="311">
        <v>0.01</v>
      </c>
      <c r="BG17" s="311">
        <v>0.01</v>
      </c>
      <c r="BH17" s="311">
        <v>1.4999999999999999E-2</v>
      </c>
      <c r="BI17" s="311">
        <v>0.01</v>
      </c>
      <c r="BJ17" s="312">
        <v>0.01</v>
      </c>
      <c r="BK17" s="311">
        <v>0.01</v>
      </c>
      <c r="BL17" s="311">
        <v>0.01</v>
      </c>
      <c r="BM17" s="311">
        <v>0.01</v>
      </c>
      <c r="BN17" s="311">
        <v>0.01</v>
      </c>
      <c r="BO17" s="311">
        <v>0.01</v>
      </c>
      <c r="BP17" s="311">
        <v>0.01</v>
      </c>
      <c r="BQ17" s="311">
        <v>0.01</v>
      </c>
      <c r="BR17" s="311">
        <v>0.01</v>
      </c>
      <c r="BS17" s="311">
        <v>0.01</v>
      </c>
      <c r="BT17" s="311">
        <v>0.01</v>
      </c>
      <c r="BU17" s="311">
        <v>0.01</v>
      </c>
      <c r="BV17" s="312">
        <v>0.01</v>
      </c>
      <c r="BW17" s="311">
        <v>1.4999999999999999E-2</v>
      </c>
      <c r="BX17" s="311">
        <v>0.01</v>
      </c>
      <c r="BY17" s="311">
        <v>0.01</v>
      </c>
      <c r="BZ17" s="311">
        <v>1.4999999999999999E-2</v>
      </c>
      <c r="CA17" s="311">
        <v>0.01</v>
      </c>
      <c r="CB17" s="311">
        <v>0.01</v>
      </c>
      <c r="CC17" s="311">
        <v>1.4999999999999999E-2</v>
      </c>
      <c r="CD17" s="311">
        <v>0.01</v>
      </c>
      <c r="CE17" s="311">
        <v>0.01</v>
      </c>
      <c r="CF17" s="311">
        <v>1.4999999999999999E-2</v>
      </c>
      <c r="CG17" s="311">
        <v>0.01</v>
      </c>
      <c r="CH17" s="312">
        <v>0.01</v>
      </c>
      <c r="CI17" s="311">
        <v>1.4999999999999999E-2</v>
      </c>
      <c r="CJ17" s="311">
        <v>0.01</v>
      </c>
      <c r="CK17" s="311">
        <v>0.01</v>
      </c>
      <c r="CL17" s="311">
        <v>1.4999999999999999E-2</v>
      </c>
      <c r="CM17" s="311">
        <v>0.01</v>
      </c>
      <c r="CN17" s="311">
        <v>0.01</v>
      </c>
      <c r="CO17" s="311">
        <v>1.4999999999999999E-2</v>
      </c>
      <c r="CP17" s="311">
        <v>0.01</v>
      </c>
      <c r="CQ17" s="311">
        <v>0.01</v>
      </c>
      <c r="CR17" s="311">
        <v>1.4999999999999999E-2</v>
      </c>
      <c r="CS17" s="311">
        <v>0.01</v>
      </c>
      <c r="CT17" s="312">
        <v>0.01</v>
      </c>
    </row>
    <row r="18" spans="1:98" s="165" customFormat="1" x14ac:dyDescent="0.25">
      <c r="B18" s="165" t="s">
        <v>68</v>
      </c>
      <c r="N18" s="166"/>
      <c r="U18" s="302">
        <v>0.08</v>
      </c>
      <c r="V18" s="302">
        <v>0</v>
      </c>
      <c r="W18" s="302">
        <v>0</v>
      </c>
      <c r="X18" s="302">
        <v>0.05</v>
      </c>
      <c r="Y18" s="302">
        <v>0</v>
      </c>
      <c r="Z18" s="303">
        <v>0</v>
      </c>
      <c r="AA18" s="302">
        <v>0.1</v>
      </c>
      <c r="AB18" s="302">
        <v>0</v>
      </c>
      <c r="AC18" s="302">
        <v>0</v>
      </c>
      <c r="AD18" s="302">
        <v>0.1</v>
      </c>
      <c r="AE18" s="302">
        <v>0</v>
      </c>
      <c r="AF18" s="302">
        <v>0</v>
      </c>
      <c r="AG18" s="302">
        <v>0.1</v>
      </c>
      <c r="AH18" s="302">
        <v>0</v>
      </c>
      <c r="AI18" s="302">
        <v>0</v>
      </c>
      <c r="AJ18" s="302">
        <v>0.1</v>
      </c>
      <c r="AK18" s="302">
        <v>0</v>
      </c>
      <c r="AL18" s="303">
        <v>0</v>
      </c>
      <c r="AM18" s="302">
        <v>0.12</v>
      </c>
      <c r="AN18" s="302">
        <v>0</v>
      </c>
      <c r="AO18" s="302">
        <v>0</v>
      </c>
      <c r="AP18" s="302">
        <v>0.1</v>
      </c>
      <c r="AQ18" s="302">
        <v>0</v>
      </c>
      <c r="AR18" s="302">
        <v>0</v>
      </c>
      <c r="AS18" s="302">
        <v>0.1</v>
      </c>
      <c r="AT18" s="302">
        <v>0</v>
      </c>
      <c r="AU18" s="302">
        <v>0</v>
      </c>
      <c r="AV18" s="302">
        <v>0.1</v>
      </c>
      <c r="AW18" s="302">
        <v>0</v>
      </c>
      <c r="AX18" s="303">
        <v>0</v>
      </c>
      <c r="AY18" s="302">
        <v>0.08</v>
      </c>
      <c r="AZ18" s="302">
        <v>0</v>
      </c>
      <c r="BA18" s="302">
        <v>0</v>
      </c>
      <c r="BB18" s="302">
        <v>0.08</v>
      </c>
      <c r="BC18" s="302">
        <v>0</v>
      </c>
      <c r="BD18" s="302">
        <v>0</v>
      </c>
      <c r="BE18" s="302">
        <v>0.08</v>
      </c>
      <c r="BF18" s="302">
        <v>0</v>
      </c>
      <c r="BG18" s="302">
        <v>0</v>
      </c>
      <c r="BH18" s="302">
        <v>0.08</v>
      </c>
      <c r="BI18" s="302">
        <v>0</v>
      </c>
      <c r="BJ18" s="303">
        <v>0</v>
      </c>
      <c r="BK18" s="302">
        <v>0.08</v>
      </c>
      <c r="BL18" s="302">
        <v>0</v>
      </c>
      <c r="BM18" s="302">
        <v>0</v>
      </c>
      <c r="BN18" s="302">
        <v>0.08</v>
      </c>
      <c r="BO18" s="302">
        <v>0</v>
      </c>
      <c r="BP18" s="302">
        <v>0</v>
      </c>
      <c r="BQ18" s="302">
        <v>0.08</v>
      </c>
      <c r="BR18" s="302">
        <v>0</v>
      </c>
      <c r="BS18" s="302">
        <v>0</v>
      </c>
      <c r="BT18" s="302">
        <v>0.08</v>
      </c>
      <c r="BU18" s="302">
        <v>0</v>
      </c>
      <c r="BV18" s="303">
        <v>0</v>
      </c>
      <c r="BW18" s="302">
        <v>0.08</v>
      </c>
      <c r="BX18" s="302">
        <v>0</v>
      </c>
      <c r="BY18" s="302">
        <v>0</v>
      </c>
      <c r="BZ18" s="302">
        <v>0.08</v>
      </c>
      <c r="CA18" s="302">
        <v>0</v>
      </c>
      <c r="CB18" s="302">
        <v>0</v>
      </c>
      <c r="CC18" s="302">
        <v>0.08</v>
      </c>
      <c r="CD18" s="302">
        <v>0</v>
      </c>
      <c r="CE18" s="302">
        <v>0</v>
      </c>
      <c r="CF18" s="302">
        <v>0.08</v>
      </c>
      <c r="CG18" s="302">
        <v>0</v>
      </c>
      <c r="CH18" s="303">
        <v>0</v>
      </c>
      <c r="CI18" s="302">
        <v>0.08</v>
      </c>
      <c r="CJ18" s="302">
        <v>0</v>
      </c>
      <c r="CK18" s="302">
        <v>0</v>
      </c>
      <c r="CL18" s="302">
        <v>0.08</v>
      </c>
      <c r="CM18" s="302">
        <v>0</v>
      </c>
      <c r="CN18" s="302">
        <v>0</v>
      </c>
      <c r="CO18" s="302">
        <v>0.08</v>
      </c>
      <c r="CP18" s="302">
        <v>0</v>
      </c>
      <c r="CQ18" s="302">
        <v>0</v>
      </c>
      <c r="CR18" s="302">
        <v>0.08</v>
      </c>
      <c r="CS18" s="302">
        <v>0</v>
      </c>
      <c r="CT18" s="303">
        <v>0</v>
      </c>
    </row>
    <row r="20" spans="1:98" s="116" customFormat="1" x14ac:dyDescent="0.25">
      <c r="B20" s="63"/>
      <c r="C20" s="63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5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5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5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5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5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5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5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5"/>
    </row>
    <row r="21" spans="1:98" s="104" customFormat="1" x14ac:dyDescent="0.25">
      <c r="B21" s="104" t="s">
        <v>0</v>
      </c>
      <c r="C21" s="104">
        <v>42005</v>
      </c>
      <c r="D21" s="104">
        <v>42036</v>
      </c>
      <c r="E21" s="104">
        <v>42064</v>
      </c>
      <c r="F21" s="104">
        <v>42095</v>
      </c>
      <c r="G21" s="104">
        <v>42125</v>
      </c>
      <c r="H21" s="104">
        <v>42156</v>
      </c>
      <c r="I21" s="104">
        <v>42186</v>
      </c>
      <c r="J21" s="104">
        <v>42217</v>
      </c>
      <c r="K21" s="104">
        <v>42248</v>
      </c>
      <c r="L21" s="104">
        <v>42278</v>
      </c>
      <c r="M21" s="104">
        <v>42309</v>
      </c>
      <c r="N21" s="105">
        <v>42339</v>
      </c>
      <c r="O21" s="144">
        <v>42370</v>
      </c>
      <c r="P21" s="144">
        <v>42401</v>
      </c>
      <c r="Q21" s="144">
        <v>42430</v>
      </c>
      <c r="R21" s="144">
        <v>42461</v>
      </c>
      <c r="S21" s="144">
        <v>42491</v>
      </c>
      <c r="T21" s="144">
        <v>42522</v>
      </c>
      <c r="U21" s="144">
        <v>42552</v>
      </c>
      <c r="V21" s="144">
        <v>42583</v>
      </c>
      <c r="W21" s="104">
        <v>42614</v>
      </c>
      <c r="X21" s="104">
        <v>42644</v>
      </c>
      <c r="Y21" s="104">
        <v>42675</v>
      </c>
      <c r="Z21" s="105">
        <v>42705</v>
      </c>
      <c r="AA21" s="104">
        <v>42752</v>
      </c>
      <c r="AB21" s="104">
        <v>42783</v>
      </c>
      <c r="AC21" s="104">
        <v>42811</v>
      </c>
      <c r="AD21" s="104">
        <v>42842</v>
      </c>
      <c r="AE21" s="104">
        <v>42872</v>
      </c>
      <c r="AF21" s="104">
        <v>42903</v>
      </c>
      <c r="AG21" s="104">
        <v>42933</v>
      </c>
      <c r="AH21" s="104">
        <v>42964</v>
      </c>
      <c r="AI21" s="104">
        <v>42995</v>
      </c>
      <c r="AJ21" s="104">
        <v>43025</v>
      </c>
      <c r="AK21" s="104">
        <v>43056</v>
      </c>
      <c r="AL21" s="105">
        <v>43086</v>
      </c>
      <c r="AM21" s="104">
        <v>43118</v>
      </c>
      <c r="AN21" s="104">
        <v>43149</v>
      </c>
      <c r="AO21" s="104">
        <v>43177</v>
      </c>
      <c r="AP21" s="104">
        <v>43208</v>
      </c>
      <c r="AQ21" s="104">
        <v>43238</v>
      </c>
      <c r="AR21" s="104">
        <v>43269</v>
      </c>
      <c r="AS21" s="104">
        <v>43299</v>
      </c>
      <c r="AT21" s="104">
        <v>43330</v>
      </c>
      <c r="AU21" s="104">
        <v>43361</v>
      </c>
      <c r="AV21" s="104">
        <v>43391</v>
      </c>
      <c r="AW21" s="104">
        <v>43422</v>
      </c>
      <c r="AX21" s="105">
        <v>43452</v>
      </c>
      <c r="AY21" s="104">
        <v>43483</v>
      </c>
      <c r="AZ21" s="104">
        <v>43514</v>
      </c>
      <c r="BA21" s="104">
        <v>43542</v>
      </c>
      <c r="BB21" s="104">
        <v>43573</v>
      </c>
      <c r="BC21" s="104">
        <v>43603</v>
      </c>
      <c r="BD21" s="104">
        <v>43634</v>
      </c>
      <c r="BE21" s="104">
        <v>43664</v>
      </c>
      <c r="BF21" s="104">
        <v>43695</v>
      </c>
      <c r="BG21" s="104">
        <v>43726</v>
      </c>
      <c r="BH21" s="104">
        <v>43756</v>
      </c>
      <c r="BI21" s="104">
        <v>43787</v>
      </c>
      <c r="BJ21" s="105">
        <v>43817</v>
      </c>
      <c r="BK21" s="104">
        <v>43848</v>
      </c>
      <c r="BL21" s="104">
        <v>43879</v>
      </c>
      <c r="BM21" s="104">
        <v>43908</v>
      </c>
      <c r="BN21" s="104">
        <v>43939</v>
      </c>
      <c r="BO21" s="104">
        <v>43969</v>
      </c>
      <c r="BP21" s="104">
        <v>44000</v>
      </c>
      <c r="BQ21" s="104">
        <v>44030</v>
      </c>
      <c r="BR21" s="104">
        <v>44061</v>
      </c>
      <c r="BS21" s="104">
        <v>44092</v>
      </c>
      <c r="BT21" s="104">
        <v>44122</v>
      </c>
      <c r="BU21" s="104">
        <v>44153</v>
      </c>
      <c r="BV21" s="105">
        <v>44183</v>
      </c>
      <c r="BW21" s="104">
        <v>44214</v>
      </c>
      <c r="BX21" s="104">
        <v>44245</v>
      </c>
      <c r="BY21" s="104">
        <v>44273</v>
      </c>
      <c r="BZ21" s="104">
        <v>44304</v>
      </c>
      <c r="CA21" s="104">
        <v>44334</v>
      </c>
      <c r="CB21" s="104">
        <v>44365</v>
      </c>
      <c r="CC21" s="104">
        <v>44395</v>
      </c>
      <c r="CD21" s="104">
        <v>44426</v>
      </c>
      <c r="CE21" s="104">
        <v>44457</v>
      </c>
      <c r="CF21" s="104">
        <v>44487</v>
      </c>
      <c r="CG21" s="104">
        <v>44518</v>
      </c>
      <c r="CH21" s="105">
        <v>44548</v>
      </c>
      <c r="CI21" s="104">
        <v>44579</v>
      </c>
      <c r="CJ21" s="104">
        <v>44610</v>
      </c>
      <c r="CK21" s="104">
        <v>44638</v>
      </c>
      <c r="CL21" s="104">
        <v>44669</v>
      </c>
      <c r="CM21" s="104">
        <v>44699</v>
      </c>
      <c r="CN21" s="104">
        <v>44730</v>
      </c>
      <c r="CO21" s="104">
        <v>44760</v>
      </c>
      <c r="CP21" s="104">
        <v>44791</v>
      </c>
      <c r="CQ21" s="104">
        <v>44822</v>
      </c>
      <c r="CR21" s="104">
        <v>44852</v>
      </c>
      <c r="CS21" s="104">
        <v>44883</v>
      </c>
      <c r="CT21" s="105">
        <v>44913</v>
      </c>
    </row>
    <row r="22" spans="1:98" x14ac:dyDescent="0.25">
      <c r="A22" s="4" t="s">
        <v>152</v>
      </c>
      <c r="B22" t="s">
        <v>4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6">
        <v>3179.1134999999999</v>
      </c>
      <c r="O22" s="15">
        <v>672.32799999999997</v>
      </c>
      <c r="P22" s="15">
        <v>439.19</v>
      </c>
      <c r="Q22" s="15">
        <v>760.67499999999995</v>
      </c>
      <c r="R22" s="15">
        <v>1140.2950000000001</v>
      </c>
      <c r="S22" s="15">
        <v>1084.577</v>
      </c>
      <c r="T22" s="15">
        <v>1344.498</v>
      </c>
      <c r="U22" s="24">
        <v>1045.5150000000001</v>
      </c>
      <c r="V22" s="24">
        <v>678.625</v>
      </c>
      <c r="W22" s="24">
        <f t="shared" ref="W22:Z22" si="165">W70*W92</f>
        <v>960.96</v>
      </c>
      <c r="X22" s="24">
        <f t="shared" si="165"/>
        <v>840.84</v>
      </c>
      <c r="Y22" s="24">
        <f t="shared" si="165"/>
        <v>982.80000000000007</v>
      </c>
      <c r="Z22" s="145">
        <f t="shared" si="165"/>
        <v>1135.68</v>
      </c>
      <c r="AA22" s="15">
        <f t="shared" ref="AA22:CL22" si="166">AA70*AA92</f>
        <v>703.25175149179302</v>
      </c>
      <c r="AB22" s="15">
        <f t="shared" si="166"/>
        <v>744.61950157954539</v>
      </c>
      <c r="AC22" s="15">
        <f t="shared" si="166"/>
        <v>781.85047665852289</v>
      </c>
      <c r="AD22" s="15">
        <f t="shared" si="166"/>
        <v>972.96948206393927</v>
      </c>
      <c r="AE22" s="15">
        <f t="shared" si="166"/>
        <v>982.69917688457872</v>
      </c>
      <c r="AF22" s="15">
        <f t="shared" si="166"/>
        <v>1042.1524770860956</v>
      </c>
      <c r="AG22" s="15">
        <f t="shared" si="166"/>
        <v>947.31660167126097</v>
      </c>
      <c r="AH22" s="15">
        <f t="shared" si="166"/>
        <v>1063.099741875526</v>
      </c>
      <c r="AI22" s="15">
        <f t="shared" si="166"/>
        <v>1175.9908097032603</v>
      </c>
      <c r="AJ22" s="15">
        <f t="shared" si="166"/>
        <v>1068.9756460202636</v>
      </c>
      <c r="AK22" s="15">
        <f t="shared" si="166"/>
        <v>1147.4704760661964</v>
      </c>
      <c r="AL22" s="96">
        <f t="shared" si="166"/>
        <v>1211.6245072280788</v>
      </c>
      <c r="AM22" s="15">
        <f t="shared" si="166"/>
        <v>1174.9648963224281</v>
      </c>
      <c r="AN22" s="15">
        <f t="shared" si="166"/>
        <v>1232.1181661661662</v>
      </c>
      <c r="AO22" s="15">
        <f t="shared" si="166"/>
        <v>1281.0405051168816</v>
      </c>
      <c r="AP22" s="15">
        <f t="shared" si="166"/>
        <v>1594.1837397010083</v>
      </c>
      <c r="AQ22" s="15">
        <f t="shared" si="166"/>
        <v>1610.1255770980181</v>
      </c>
      <c r="AR22" s="15">
        <f t="shared" si="166"/>
        <v>1707.538174512448</v>
      </c>
      <c r="AS22" s="15">
        <f t="shared" si="166"/>
        <v>1582.2910783139864</v>
      </c>
      <c r="AT22" s="15">
        <f t="shared" si="166"/>
        <v>1775.6822101079183</v>
      </c>
      <c r="AU22" s="15">
        <f t="shared" si="166"/>
        <v>1964.2427495622351</v>
      </c>
      <c r="AV22" s="15">
        <f t="shared" si="166"/>
        <v>1819.5061195302067</v>
      </c>
      <c r="AW22" s="15">
        <f t="shared" si="166"/>
        <v>1953.1123659884636</v>
      </c>
      <c r="AX22" s="96">
        <f t="shared" si="166"/>
        <v>1950.8470640365294</v>
      </c>
      <c r="AY22" s="15">
        <f t="shared" si="166"/>
        <v>1752.1700528315405</v>
      </c>
      <c r="AZ22" s="15">
        <f t="shared" si="166"/>
        <v>1837.400044089183</v>
      </c>
      <c r="BA22" s="15">
        <f t="shared" si="166"/>
        <v>2024.9769721195819</v>
      </c>
      <c r="BB22" s="15">
        <f t="shared" si="166"/>
        <v>2519.9713430821462</v>
      </c>
      <c r="BC22" s="15">
        <f t="shared" si="166"/>
        <v>2545.1710565129674</v>
      </c>
      <c r="BD22" s="15">
        <f t="shared" si="166"/>
        <v>2673.6901893430204</v>
      </c>
      <c r="BE22" s="15">
        <f t="shared" si="166"/>
        <v>2477.5763118625691</v>
      </c>
      <c r="BF22" s="15">
        <f t="shared" si="166"/>
        <v>2780.3911944235497</v>
      </c>
      <c r="BG22" s="15">
        <f t="shared" si="166"/>
        <v>3075.6422593551933</v>
      </c>
      <c r="BH22" s="15">
        <f t="shared" si="166"/>
        <v>2849.0113625872773</v>
      </c>
      <c r="BI22" s="15">
        <f t="shared" si="166"/>
        <v>3058.2141293086634</v>
      </c>
      <c r="BJ22" s="96">
        <f t="shared" si="166"/>
        <v>3290.7045982471441</v>
      </c>
      <c r="BK22" s="15">
        <f t="shared" si="166"/>
        <v>2368.0578264018259</v>
      </c>
      <c r="BL22" s="15">
        <f t="shared" si="166"/>
        <v>2483.2461595865302</v>
      </c>
      <c r="BM22" s="15">
        <f t="shared" si="166"/>
        <v>2736.756377819615</v>
      </c>
      <c r="BN22" s="15">
        <f t="shared" si="166"/>
        <v>3405.7412701755197</v>
      </c>
      <c r="BO22" s="15">
        <f t="shared" si="166"/>
        <v>3439.798682877276</v>
      </c>
      <c r="BP22" s="15">
        <f t="shared" si="166"/>
        <v>3613.4922908970921</v>
      </c>
      <c r="BQ22" s="15">
        <f t="shared" si="166"/>
        <v>3381.9288293370851</v>
      </c>
      <c r="BR22" s="15">
        <f t="shared" si="166"/>
        <v>3795.2756862560609</v>
      </c>
      <c r="BS22" s="15">
        <f t="shared" si="166"/>
        <v>4198.2978186537275</v>
      </c>
      <c r="BT22" s="15">
        <f t="shared" si="166"/>
        <v>3888.9432451020725</v>
      </c>
      <c r="BU22" s="15">
        <f t="shared" si="166"/>
        <v>4174.5081597182643</v>
      </c>
      <c r="BV22" s="96">
        <f t="shared" si="166"/>
        <v>4491.8611371763245</v>
      </c>
      <c r="BW22" s="15">
        <f t="shared" si="166"/>
        <v>3161.0730313072709</v>
      </c>
      <c r="BX22" s="15">
        <f t="shared" si="166"/>
        <v>3314.8356335088688</v>
      </c>
      <c r="BY22" s="15">
        <f t="shared" si="166"/>
        <v>3653.2413536238482</v>
      </c>
      <c r="BZ22" s="15">
        <f t="shared" si="166"/>
        <v>4546.2559067318998</v>
      </c>
      <c r="CA22" s="15">
        <f t="shared" si="166"/>
        <v>4591.7184657992193</v>
      </c>
      <c r="CB22" s="15">
        <f t="shared" si="166"/>
        <v>4823.5785892727117</v>
      </c>
      <c r="CC22" s="15">
        <f t="shared" si="166"/>
        <v>4514.4691557054894</v>
      </c>
      <c r="CD22" s="15">
        <f t="shared" si="166"/>
        <v>5167.5623602308824</v>
      </c>
      <c r="CE22" s="15">
        <f t="shared" si="166"/>
        <v>5716.3082680077805</v>
      </c>
      <c r="CF22" s="15">
        <f t="shared" si="166"/>
        <v>5295.0980102022941</v>
      </c>
      <c r="CG22" s="15">
        <f t="shared" si="166"/>
        <v>5739.64147581206</v>
      </c>
      <c r="CH22" s="96">
        <f t="shared" si="166"/>
        <v>6475.7832423774498</v>
      </c>
      <c r="CI22" s="15">
        <f t="shared" si="166"/>
        <v>4140.4261409567862</v>
      </c>
      <c r="CJ22" s="15">
        <f t="shared" si="166"/>
        <v>4341.8269600304766</v>
      </c>
      <c r="CK22" s="15">
        <f t="shared" si="166"/>
        <v>4785.0764123324116</v>
      </c>
      <c r="CL22" s="15">
        <f t="shared" si="166"/>
        <v>5954.7617575692229</v>
      </c>
      <c r="CM22" s="15">
        <f t="shared" ref="CM22:CT22" si="167">CM70*CM92</f>
        <v>6014.3093751449151</v>
      </c>
      <c r="CN22" s="15">
        <f t="shared" si="167"/>
        <v>6318.0036292058867</v>
      </c>
      <c r="CO22" s="15">
        <f t="shared" si="167"/>
        <v>5913.1269412956462</v>
      </c>
      <c r="CP22" s="15">
        <f t="shared" si="167"/>
        <v>6768.5593054697492</v>
      </c>
      <c r="CQ22" s="15">
        <f t="shared" si="167"/>
        <v>7487.3158412410594</v>
      </c>
      <c r="CR22" s="15">
        <f t="shared" si="167"/>
        <v>7074.3197779044003</v>
      </c>
      <c r="CS22" s="15">
        <f t="shared" si="167"/>
        <v>7668.2356270241007</v>
      </c>
      <c r="CT22" s="96">
        <f t="shared" si="167"/>
        <v>8651.7305969984263</v>
      </c>
    </row>
    <row r="23" spans="1:98" x14ac:dyDescent="0.25">
      <c r="A23" s="4" t="s">
        <v>153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6">
        <v>3187.8090000000002</v>
      </c>
      <c r="O23" s="15">
        <v>1056.748</v>
      </c>
      <c r="P23" s="15">
        <v>604.54399999999998</v>
      </c>
      <c r="Q23" s="15">
        <v>4455.8940000000002</v>
      </c>
      <c r="R23" s="15">
        <v>5200.0320000000102</v>
      </c>
      <c r="S23" s="15">
        <v>4443.8230000000003</v>
      </c>
      <c r="T23" s="15">
        <v>9751.3800000000701</v>
      </c>
      <c r="U23" s="24">
        <v>4760.9380000000101</v>
      </c>
      <c r="V23" s="24">
        <v>5674.0470000000196</v>
      </c>
      <c r="W23" s="24">
        <f t="shared" ref="W23:Z23" si="168">W71*W93</f>
        <v>12353.975085599997</v>
      </c>
      <c r="X23" s="24">
        <f t="shared" si="168"/>
        <v>11728.072817855997</v>
      </c>
      <c r="Y23" s="24">
        <f t="shared" si="168"/>
        <v>12731.762990332798</v>
      </c>
      <c r="Z23" s="145">
        <f t="shared" si="168"/>
        <v>14738.950209311537</v>
      </c>
      <c r="AA23" s="15">
        <f t="shared" ref="AA23:CL23" si="169">AA71*AA93</f>
        <v>873.90586273284919</v>
      </c>
      <c r="AB23" s="15">
        <f t="shared" si="169"/>
        <v>773.44631656205831</v>
      </c>
      <c r="AC23" s="15">
        <f t="shared" si="169"/>
        <v>5170.0691253118894</v>
      </c>
      <c r="AD23" s="15">
        <f t="shared" si="169"/>
        <v>5280.7077528398804</v>
      </c>
      <c r="AE23" s="15">
        <f t="shared" si="169"/>
        <v>6954.0248740448769</v>
      </c>
      <c r="AF23" s="15">
        <f t="shared" si="169"/>
        <v>9608.1770676119086</v>
      </c>
      <c r="AG23" s="15">
        <f t="shared" si="169"/>
        <v>5880.7339256203941</v>
      </c>
      <c r="AH23" s="15">
        <f t="shared" si="169"/>
        <v>7628.0939833601415</v>
      </c>
      <c r="AI23" s="15">
        <f t="shared" si="169"/>
        <v>9483.4629018732776</v>
      </c>
      <c r="AJ23" s="15">
        <f t="shared" si="169"/>
        <v>6690.1929676446962</v>
      </c>
      <c r="AK23" s="15">
        <f t="shared" si="169"/>
        <v>8415.6435866291886</v>
      </c>
      <c r="AL23" s="96">
        <f t="shared" si="169"/>
        <v>10435.28366687402</v>
      </c>
      <c r="AM23" s="15">
        <f t="shared" si="169"/>
        <v>1103.944133131648</v>
      </c>
      <c r="AN23" s="15">
        <f t="shared" si="169"/>
        <v>974.18676456134983</v>
      </c>
      <c r="AO23" s="15">
        <f t="shared" si="169"/>
        <v>7691.3321245525176</v>
      </c>
      <c r="AP23" s="15">
        <f t="shared" si="169"/>
        <v>6590.6299338591662</v>
      </c>
      <c r="AQ23" s="15">
        <f t="shared" si="169"/>
        <v>8646.9453467155836</v>
      </c>
      <c r="AR23" s="15">
        <f t="shared" si="169"/>
        <v>9557.0786215558401</v>
      </c>
      <c r="AS23" s="15">
        <f t="shared" si="169"/>
        <v>7217.3572811843123</v>
      </c>
      <c r="AT23" s="15">
        <f t="shared" si="169"/>
        <v>9367.1361214573935</v>
      </c>
      <c r="AU23" s="15">
        <f t="shared" si="169"/>
        <v>10592.835936961219</v>
      </c>
      <c r="AV23" s="15">
        <f t="shared" si="169"/>
        <v>8025.6729339742124</v>
      </c>
      <c r="AW23" s="15">
        <f t="shared" si="169"/>
        <v>10229.227964573922</v>
      </c>
      <c r="AX23" s="96">
        <f t="shared" si="169"/>
        <v>11576.062551614403</v>
      </c>
      <c r="AY23" s="15">
        <f t="shared" si="169"/>
        <v>1439.7781326334186</v>
      </c>
      <c r="AZ23" s="15">
        <f t="shared" si="169"/>
        <v>1266.7392752127</v>
      </c>
      <c r="BA23" s="15">
        <f t="shared" si="169"/>
        <v>10990.492638280404</v>
      </c>
      <c r="BB23" s="15">
        <f t="shared" si="169"/>
        <v>11023.654303341174</v>
      </c>
      <c r="BC23" s="15">
        <f t="shared" si="169"/>
        <v>12393.616069877637</v>
      </c>
      <c r="BD23" s="15">
        <f t="shared" si="169"/>
        <v>13464.395170365133</v>
      </c>
      <c r="BE23" s="15">
        <f t="shared" si="169"/>
        <v>12066.673084648195</v>
      </c>
      <c r="BF23" s="15">
        <f t="shared" si="169"/>
        <v>13383.083588445073</v>
      </c>
      <c r="BG23" s="15">
        <f t="shared" si="169"/>
        <v>15039.505947328191</v>
      </c>
      <c r="BH23" s="15">
        <f t="shared" si="169"/>
        <v>13554.562593040715</v>
      </c>
      <c r="BI23" s="15">
        <f t="shared" si="169"/>
        <v>14769.393259064207</v>
      </c>
      <c r="BJ23" s="96">
        <f t="shared" si="169"/>
        <v>16615.514305869932</v>
      </c>
      <c r="BK23" s="15">
        <f t="shared" si="169"/>
        <v>1824.407056933301</v>
      </c>
      <c r="BL23" s="15">
        <f t="shared" si="169"/>
        <v>1607.7876716439221</v>
      </c>
      <c r="BM23" s="15">
        <f t="shared" si="169"/>
        <v>13692.465460132742</v>
      </c>
      <c r="BN23" s="15">
        <f t="shared" si="169"/>
        <v>13593.460902367886</v>
      </c>
      <c r="BO23" s="15">
        <f t="shared" si="169"/>
        <v>15247.413190159881</v>
      </c>
      <c r="BP23" s="15">
        <f t="shared" si="169"/>
        <v>16526.379456278086</v>
      </c>
      <c r="BQ23" s="15">
        <f t="shared" si="169"/>
        <v>14724.94491663255</v>
      </c>
      <c r="BR23" s="15">
        <f t="shared" si="169"/>
        <v>16303.470991656184</v>
      </c>
      <c r="BS23" s="15">
        <f t="shared" si="169"/>
        <v>18290.266310705036</v>
      </c>
      <c r="BT23" s="15">
        <f t="shared" si="169"/>
        <v>16198.888387486371</v>
      </c>
      <c r="BU23" s="15">
        <f t="shared" si="169"/>
        <v>17623.701870767251</v>
      </c>
      <c r="BV23" s="96">
        <f t="shared" si="169"/>
        <v>19795.067076464635</v>
      </c>
      <c r="BW23" s="15">
        <f t="shared" si="169"/>
        <v>2266.7147784821341</v>
      </c>
      <c r="BX23" s="15">
        <f t="shared" si="169"/>
        <v>1999.1183292014484</v>
      </c>
      <c r="BY23" s="15">
        <f t="shared" si="169"/>
        <v>17054.886152195373</v>
      </c>
      <c r="BZ23" s="15">
        <f t="shared" si="169"/>
        <v>17187.572983282116</v>
      </c>
      <c r="CA23" s="15">
        <f t="shared" si="169"/>
        <v>19264.471370095423</v>
      </c>
      <c r="CB23" s="15">
        <f t="shared" si="169"/>
        <v>20862.150144824554</v>
      </c>
      <c r="CC23" s="15">
        <f t="shared" si="169"/>
        <v>18833.768707142211</v>
      </c>
      <c r="CD23" s="15">
        <f t="shared" si="169"/>
        <v>21238.758965080171</v>
      </c>
      <c r="CE23" s="15">
        <f t="shared" si="169"/>
        <v>23794.819385326067</v>
      </c>
      <c r="CF23" s="15">
        <f t="shared" si="169"/>
        <v>21388.057156973962</v>
      </c>
      <c r="CG23" s="15">
        <f t="shared" si="169"/>
        <v>23454.146430157354</v>
      </c>
      <c r="CH23" s="96">
        <f t="shared" si="169"/>
        <v>26299.754300262673</v>
      </c>
      <c r="CI23" s="15">
        <f t="shared" si="169"/>
        <v>2939.9726066882613</v>
      </c>
      <c r="CJ23" s="15">
        <f t="shared" si="169"/>
        <v>2589.788989589631</v>
      </c>
      <c r="CK23" s="15">
        <f t="shared" si="169"/>
        <v>22104.402765797866</v>
      </c>
      <c r="CL23" s="15">
        <f t="shared" si="169"/>
        <v>22247.798284106128</v>
      </c>
      <c r="CM23" s="15">
        <f t="shared" ref="CM23:CT23" si="170">CM71*CM93</f>
        <v>24915.910064973352</v>
      </c>
      <c r="CN23" s="15">
        <f t="shared" si="170"/>
        <v>26964.521664563697</v>
      </c>
      <c r="CO23" s="15">
        <f t="shared" si="170"/>
        <v>24327.116742107937</v>
      </c>
      <c r="CP23" s="15">
        <f t="shared" si="170"/>
        <v>27419.860903970417</v>
      </c>
      <c r="CQ23" s="15">
        <f t="shared" si="170"/>
        <v>30705.820631510378</v>
      </c>
      <c r="CR23" s="15">
        <f t="shared" si="170"/>
        <v>28139.887377934174</v>
      </c>
      <c r="CS23" s="15">
        <f t="shared" si="170"/>
        <v>30847.096408753834</v>
      </c>
      <c r="CT23" s="96">
        <f t="shared" si="170"/>
        <v>34578.739899032458</v>
      </c>
    </row>
    <row r="24" spans="1:98" x14ac:dyDescent="0.25">
      <c r="A24" s="4" t="s">
        <v>154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6">
        <v>5157.00000000002</v>
      </c>
      <c r="O24" s="15">
        <v>925.79899999999895</v>
      </c>
      <c r="P24" s="15">
        <v>756.42700000000002</v>
      </c>
      <c r="Q24" s="15">
        <v>502.48700000000002</v>
      </c>
      <c r="R24" s="15">
        <v>1484.2950000000001</v>
      </c>
      <c r="S24" s="15">
        <v>1717.1189999999999</v>
      </c>
      <c r="T24" s="15">
        <v>4255.2430000000004</v>
      </c>
      <c r="U24" s="24">
        <v>3443.99</v>
      </c>
      <c r="V24" s="24">
        <v>2777.319</v>
      </c>
      <c r="W24" s="24">
        <f t="shared" ref="W24:Z24" si="171">W72*W94</f>
        <v>5079.3600000000006</v>
      </c>
      <c r="X24" s="24">
        <f t="shared" si="171"/>
        <v>5640.3028735039998</v>
      </c>
      <c r="Y24" s="24">
        <f t="shared" si="171"/>
        <v>6128.0596907212785</v>
      </c>
      <c r="Z24" s="145">
        <f t="shared" si="171"/>
        <v>7747.4132239046394</v>
      </c>
      <c r="AA24" s="15">
        <f t="shared" ref="AA24:CL24" si="172">AA72*AA94</f>
        <v>2421.0278501565244</v>
      </c>
      <c r="AB24" s="15">
        <f t="shared" si="172"/>
        <v>798.65487384655194</v>
      </c>
      <c r="AC24" s="15">
        <f t="shared" si="172"/>
        <v>1428.0769486569388</v>
      </c>
      <c r="AD24" s="15">
        <f t="shared" si="172"/>
        <v>3573.1223391652757</v>
      </c>
      <c r="AE24" s="15">
        <f t="shared" si="172"/>
        <v>3788.1750964206767</v>
      </c>
      <c r="AF24" s="15">
        <f t="shared" si="172"/>
        <v>4863.834253607457</v>
      </c>
      <c r="AG24" s="15">
        <f t="shared" si="172"/>
        <v>5760.1890271304519</v>
      </c>
      <c r="AH24" s="15">
        <f t="shared" si="172"/>
        <v>4145.2712060635286</v>
      </c>
      <c r="AI24" s="15">
        <f t="shared" si="172"/>
        <v>5419.9837803030123</v>
      </c>
      <c r="AJ24" s="15">
        <f t="shared" si="172"/>
        <v>5660.1532159883309</v>
      </c>
      <c r="AK24" s="15">
        <f t="shared" si="172"/>
        <v>4621.5338646669643</v>
      </c>
      <c r="AL24" s="96">
        <f t="shared" si="172"/>
        <v>5979.5607972109847</v>
      </c>
      <c r="AM24" s="15">
        <f t="shared" si="172"/>
        <v>2798.4489186484884</v>
      </c>
      <c r="AN24" s="15">
        <f t="shared" si="172"/>
        <v>999.18400823060063</v>
      </c>
      <c r="AO24" s="15">
        <f t="shared" si="172"/>
        <v>1781.0858789153338</v>
      </c>
      <c r="AP24" s="15">
        <f t="shared" si="172"/>
        <v>5315.6099011578008</v>
      </c>
      <c r="AQ24" s="15">
        <f t="shared" si="172"/>
        <v>4727.862505124127</v>
      </c>
      <c r="AR24" s="15">
        <f t="shared" si="172"/>
        <v>6047.9089057332958</v>
      </c>
      <c r="AS24" s="15">
        <f t="shared" si="172"/>
        <v>5840.8085427509413</v>
      </c>
      <c r="AT24" s="15">
        <f t="shared" si="172"/>
        <v>5087.4437952759581</v>
      </c>
      <c r="AU24" s="15">
        <f t="shared" si="172"/>
        <v>6655.6240598160175</v>
      </c>
      <c r="AV24" s="15">
        <f t="shared" si="172"/>
        <v>6442.7007876252792</v>
      </c>
      <c r="AW24" s="15">
        <f t="shared" si="172"/>
        <v>5544.0731576029375</v>
      </c>
      <c r="AX24" s="96">
        <f t="shared" si="172"/>
        <v>7268.1655173564877</v>
      </c>
      <c r="AY24" s="15">
        <f t="shared" si="172"/>
        <v>3166.9954270429848</v>
      </c>
      <c r="AZ24" s="15">
        <f t="shared" si="172"/>
        <v>1303.1486307612558</v>
      </c>
      <c r="BA24" s="15">
        <f t="shared" si="172"/>
        <v>2454.9109148968569</v>
      </c>
      <c r="BB24" s="15">
        <f t="shared" si="172"/>
        <v>7595.7156108434456</v>
      </c>
      <c r="BC24" s="15">
        <f t="shared" si="172"/>
        <v>7907.9423929510313</v>
      </c>
      <c r="BD24" s="15">
        <f t="shared" si="172"/>
        <v>8586.6547127949289</v>
      </c>
      <c r="BE24" s="15">
        <f t="shared" si="172"/>
        <v>8228.7650283283474</v>
      </c>
      <c r="BF24" s="15">
        <f t="shared" si="172"/>
        <v>8505.6785638362453</v>
      </c>
      <c r="BG24" s="15">
        <f t="shared" si="172"/>
        <v>9509.0721401756982</v>
      </c>
      <c r="BH24" s="15">
        <f t="shared" si="172"/>
        <v>9147.2234054200617</v>
      </c>
      <c r="BI24" s="15">
        <f t="shared" si="172"/>
        <v>9363.3876253556518</v>
      </c>
      <c r="BJ24" s="96">
        <f t="shared" si="172"/>
        <v>10494.085689513633</v>
      </c>
      <c r="BK24" s="15">
        <f t="shared" si="172"/>
        <v>4245.5943820525872</v>
      </c>
      <c r="BL24" s="15">
        <f t="shared" si="172"/>
        <v>1651.2777241902531</v>
      </c>
      <c r="BM24" s="15">
        <f t="shared" si="172"/>
        <v>3115.85468390291</v>
      </c>
      <c r="BN24" s="15">
        <f t="shared" si="172"/>
        <v>9463.0947919671835</v>
      </c>
      <c r="BO24" s="15">
        <f t="shared" si="172"/>
        <v>9751.4220583074875</v>
      </c>
      <c r="BP24" s="15">
        <f t="shared" si="172"/>
        <v>10563.84767682339</v>
      </c>
      <c r="BQ24" s="15">
        <f t="shared" si="172"/>
        <v>10201.097673526427</v>
      </c>
      <c r="BR24" s="15">
        <f t="shared" si="172"/>
        <v>10379.468097997496</v>
      </c>
      <c r="BS24" s="15">
        <f t="shared" si="172"/>
        <v>11584.092766839907</v>
      </c>
      <c r="BT24" s="15">
        <f t="shared" si="172"/>
        <v>11124.378199296458</v>
      </c>
      <c r="BU24" s="15">
        <f t="shared" si="172"/>
        <v>11190.067553325707</v>
      </c>
      <c r="BV24" s="96">
        <f t="shared" si="172"/>
        <v>12522.15540301697</v>
      </c>
      <c r="BW24" s="15">
        <f t="shared" si="172"/>
        <v>5152.4674676446602</v>
      </c>
      <c r="BX24" s="15">
        <f t="shared" si="172"/>
        <v>2051.612115057299</v>
      </c>
      <c r="BY24" s="15">
        <f t="shared" si="172"/>
        <v>3874.2442920647195</v>
      </c>
      <c r="BZ24" s="15">
        <f t="shared" si="172"/>
        <v>11786.920682352307</v>
      </c>
      <c r="CA24" s="15">
        <f t="shared" si="172"/>
        <v>12329.698781033145</v>
      </c>
      <c r="CB24" s="15">
        <f t="shared" si="172"/>
        <v>13346.981457782562</v>
      </c>
      <c r="CC24" s="15">
        <f t="shared" si="172"/>
        <v>12877.401966362529</v>
      </c>
      <c r="CD24" s="15">
        <f t="shared" si="172"/>
        <v>13541.252114623359</v>
      </c>
      <c r="CE24" s="15">
        <f t="shared" si="172"/>
        <v>15090.759153676901</v>
      </c>
      <c r="CF24" s="15">
        <f t="shared" si="172"/>
        <v>14472.31907560533</v>
      </c>
      <c r="CG24" s="15">
        <f t="shared" si="172"/>
        <v>14919.555495850671</v>
      </c>
      <c r="CH24" s="96">
        <f t="shared" si="172"/>
        <v>16664.856713827277</v>
      </c>
      <c r="CI24" s="15">
        <f t="shared" si="172"/>
        <v>6707.7287111870619</v>
      </c>
      <c r="CJ24" s="15">
        <f t="shared" si="172"/>
        <v>2660.9803205400353</v>
      </c>
      <c r="CK24" s="15">
        <f t="shared" si="172"/>
        <v>5018.9501361720668</v>
      </c>
      <c r="CL24" s="15">
        <f t="shared" si="172"/>
        <v>15276.727138849315</v>
      </c>
      <c r="CM24" s="15">
        <f t="shared" ref="CM24:CT24" si="173">CM72*CM94</f>
        <v>15959.708310825916</v>
      </c>
      <c r="CN24" s="15">
        <f t="shared" si="173"/>
        <v>17262.461203955172</v>
      </c>
      <c r="CO24" s="15">
        <f t="shared" si="173"/>
        <v>16644.160927555142</v>
      </c>
      <c r="CP24" s="15">
        <f t="shared" si="173"/>
        <v>17490.902970568754</v>
      </c>
      <c r="CQ24" s="15">
        <f t="shared" si="173"/>
        <v>19482.612783989331</v>
      </c>
      <c r="CR24" s="15">
        <f t="shared" si="173"/>
        <v>19049.193649698409</v>
      </c>
      <c r="CS24" s="15">
        <f t="shared" si="173"/>
        <v>19629.394493420936</v>
      </c>
      <c r="CT24" s="96">
        <f t="shared" si="173"/>
        <v>21917.763804378614</v>
      </c>
    </row>
    <row r="25" spans="1:98" x14ac:dyDescent="0.25">
      <c r="A25" s="4" t="s">
        <v>155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6">
        <v>3936.7620000000002</v>
      </c>
      <c r="O25" s="15">
        <v>1277.04</v>
      </c>
      <c r="P25" s="15">
        <v>1869.077</v>
      </c>
      <c r="Q25" s="15">
        <v>2772.25</v>
      </c>
      <c r="R25" s="15">
        <v>1264.825</v>
      </c>
      <c r="S25" s="15">
        <v>1753.539</v>
      </c>
      <c r="T25" s="15">
        <v>3144.2359999999999</v>
      </c>
      <c r="U25" s="24">
        <v>2672.902</v>
      </c>
      <c r="V25" s="24">
        <v>3768.77000000001</v>
      </c>
      <c r="W25" s="24">
        <f t="shared" ref="W25:Z25" si="174">W73*W95</f>
        <v>4522</v>
      </c>
      <c r="X25" s="24">
        <f t="shared" si="174"/>
        <v>3702.5603999999998</v>
      </c>
      <c r="Y25" s="24">
        <f t="shared" si="174"/>
        <v>5169.0754316767989</v>
      </c>
      <c r="Z25" s="145">
        <f t="shared" si="174"/>
        <v>6646.2478742580461</v>
      </c>
      <c r="AA25" s="15">
        <f t="shared" ref="AA25:CL25" si="175">AA73*AA95</f>
        <v>1940.5661533781374</v>
      </c>
      <c r="AB25" s="15">
        <f t="shared" si="175"/>
        <v>2254.3393587377068</v>
      </c>
      <c r="AC25" s="15">
        <f t="shared" si="175"/>
        <v>1063.7043648197609</v>
      </c>
      <c r="AD25" s="15">
        <f t="shared" si="175"/>
        <v>1251.1501198369199</v>
      </c>
      <c r="AE25" s="15">
        <f t="shared" si="175"/>
        <v>3712.9198036544644</v>
      </c>
      <c r="AF25" s="15">
        <f t="shared" si="175"/>
        <v>3857.6587141784935</v>
      </c>
      <c r="AG25" s="15">
        <f t="shared" si="175"/>
        <v>4245.4696029103552</v>
      </c>
      <c r="AH25" s="15">
        <f t="shared" si="175"/>
        <v>5911.6591566615434</v>
      </c>
      <c r="AI25" s="15">
        <f t="shared" si="175"/>
        <v>4271.5583946317392</v>
      </c>
      <c r="AJ25" s="15">
        <f t="shared" si="175"/>
        <v>4712.4328070554338</v>
      </c>
      <c r="AK25" s="15">
        <f t="shared" si="175"/>
        <v>5718.2272878699659</v>
      </c>
      <c r="AL25" s="96">
        <f t="shared" si="175"/>
        <v>4762.3305676155778</v>
      </c>
      <c r="AM25" s="15">
        <f t="shared" si="175"/>
        <v>2080.2696187782844</v>
      </c>
      <c r="AN25" s="15">
        <f t="shared" si="175"/>
        <v>2580.7193461748188</v>
      </c>
      <c r="AO25" s="15">
        <f t="shared" si="175"/>
        <v>1317.7361845028752</v>
      </c>
      <c r="AP25" s="15">
        <f t="shared" si="175"/>
        <v>1560.4241864841463</v>
      </c>
      <c r="AQ25" s="15">
        <f t="shared" si="175"/>
        <v>5523.5817296760179</v>
      </c>
      <c r="AR25" s="15">
        <f t="shared" si="175"/>
        <v>4814.582095099775</v>
      </c>
      <c r="AS25" s="15">
        <f t="shared" si="175"/>
        <v>5381.5116442199351</v>
      </c>
      <c r="AT25" s="15">
        <f t="shared" si="175"/>
        <v>5994.3986458482232</v>
      </c>
      <c r="AU25" s="15">
        <f t="shared" si="175"/>
        <v>5242.4346129972191</v>
      </c>
      <c r="AV25" s="15">
        <f t="shared" si="175"/>
        <v>5896.990736714255</v>
      </c>
      <c r="AW25" s="15">
        <f t="shared" si="175"/>
        <v>6508.8039220060828</v>
      </c>
      <c r="AX25" s="96">
        <f t="shared" si="175"/>
        <v>5712.9753542230337</v>
      </c>
      <c r="AY25" s="15">
        <f t="shared" si="175"/>
        <v>2579.5775945020796</v>
      </c>
      <c r="AZ25" s="15">
        <f t="shared" si="175"/>
        <v>2920.5915867723706</v>
      </c>
      <c r="BA25" s="15">
        <f t="shared" si="175"/>
        <v>1821.7249834044198</v>
      </c>
      <c r="BB25" s="15">
        <f t="shared" si="175"/>
        <v>2150.7679178287822</v>
      </c>
      <c r="BC25" s="15">
        <f t="shared" si="175"/>
        <v>7818.4346881827205</v>
      </c>
      <c r="BD25" s="15">
        <f t="shared" si="175"/>
        <v>7977.0201517756486</v>
      </c>
      <c r="BE25" s="15">
        <f t="shared" si="175"/>
        <v>7640.5222105770326</v>
      </c>
      <c r="BF25" s="15">
        <f t="shared" si="175"/>
        <v>8445.1489176158721</v>
      </c>
      <c r="BG25" s="15">
        <f t="shared" si="175"/>
        <v>8764.8071417494448</v>
      </c>
      <c r="BH25" s="15">
        <f t="shared" si="175"/>
        <v>8425.1919611748272</v>
      </c>
      <c r="BI25" s="15">
        <f t="shared" si="175"/>
        <v>9241.0753718408996</v>
      </c>
      <c r="BJ25" s="96">
        <f t="shared" si="175"/>
        <v>9648.6466204609351</v>
      </c>
      <c r="BK25" s="15">
        <f t="shared" si="175"/>
        <v>3478.6163441625522</v>
      </c>
      <c r="BL25" s="15">
        <f t="shared" si="175"/>
        <v>3915.2715937605053</v>
      </c>
      <c r="BM25" s="15">
        <f t="shared" si="175"/>
        <v>2308.3889386733281</v>
      </c>
      <c r="BN25" s="15">
        <f t="shared" si="175"/>
        <v>2729.8262637919311</v>
      </c>
      <c r="BO25" s="15">
        <f t="shared" si="175"/>
        <v>9740.5685480715129</v>
      </c>
      <c r="BP25" s="15">
        <f t="shared" si="175"/>
        <v>9836.6030507412761</v>
      </c>
      <c r="BQ25" s="15">
        <f t="shared" si="175"/>
        <v>9493.8539697523556</v>
      </c>
      <c r="BR25" s="15">
        <f t="shared" si="175"/>
        <v>10469.346090147939</v>
      </c>
      <c r="BS25" s="15">
        <f t="shared" si="175"/>
        <v>10695.682352691414</v>
      </c>
      <c r="BT25" s="15">
        <f t="shared" si="175"/>
        <v>10263.693851299329</v>
      </c>
      <c r="BU25" s="15">
        <f t="shared" si="175"/>
        <v>11238.516088242564</v>
      </c>
      <c r="BV25" s="96">
        <f t="shared" si="175"/>
        <v>11530.977013997603</v>
      </c>
      <c r="BW25" s="15">
        <f t="shared" si="175"/>
        <v>4228.385604450953</v>
      </c>
      <c r="BX25" s="15">
        <f t="shared" si="175"/>
        <v>4751.5866327511067</v>
      </c>
      <c r="BY25" s="15">
        <f t="shared" si="175"/>
        <v>2868.0328229879333</v>
      </c>
      <c r="BZ25" s="15">
        <f t="shared" si="175"/>
        <v>3394.2577217936132</v>
      </c>
      <c r="CA25" s="15">
        <f t="shared" si="175"/>
        <v>12132.532897651296</v>
      </c>
      <c r="CB25" s="15">
        <f t="shared" si="175"/>
        <v>12437.401634247599</v>
      </c>
      <c r="CC25" s="15">
        <f t="shared" si="175"/>
        <v>11995.088984024786</v>
      </c>
      <c r="CD25" s="15">
        <f t="shared" si="175"/>
        <v>13480.347104530712</v>
      </c>
      <c r="CE25" s="15">
        <f t="shared" si="175"/>
        <v>13953.791264473839</v>
      </c>
      <c r="CF25" s="15">
        <f t="shared" si="175"/>
        <v>13370.657077298696</v>
      </c>
      <c r="CG25" s="15">
        <f t="shared" si="175"/>
        <v>14764.148618946007</v>
      </c>
      <c r="CH25" s="96">
        <f t="shared" si="175"/>
        <v>15374.085157384596</v>
      </c>
      <c r="CI25" s="15">
        <f t="shared" si="175"/>
        <v>5513.9471360186371</v>
      </c>
      <c r="CJ25" s="15">
        <f t="shared" si="175"/>
        <v>6185.8428569112402</v>
      </c>
      <c r="CK25" s="15">
        <f t="shared" si="175"/>
        <v>3719.8936605132239</v>
      </c>
      <c r="CL25" s="15">
        <f t="shared" si="175"/>
        <v>4397.1440546203357</v>
      </c>
      <c r="CM25" s="15">
        <f t="shared" ref="CM25:CT25" si="176">CM73*CM95</f>
        <v>15724.666312384355</v>
      </c>
      <c r="CN25" s="15">
        <f t="shared" si="176"/>
        <v>16099.12016119412</v>
      </c>
      <c r="CO25" s="15">
        <f t="shared" si="176"/>
        <v>15513.976615587444</v>
      </c>
      <c r="CP25" s="15">
        <f t="shared" si="176"/>
        <v>17423.473085113968</v>
      </c>
      <c r="CQ25" s="15">
        <f t="shared" si="176"/>
        <v>18023.769664174095</v>
      </c>
      <c r="CR25" s="15">
        <f t="shared" si="176"/>
        <v>17607.148751682762</v>
      </c>
      <c r="CS25" s="15">
        <f t="shared" si="176"/>
        <v>19433.314360052984</v>
      </c>
      <c r="CT25" s="96">
        <f t="shared" si="176"/>
        <v>20227.411105758474</v>
      </c>
    </row>
    <row r="26" spans="1:98" x14ac:dyDescent="0.25">
      <c r="A26" s="4" t="s">
        <v>156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6">
        <v>3424.92</v>
      </c>
      <c r="O26" s="15">
        <v>1330.8430000000001</v>
      </c>
      <c r="P26" s="15">
        <v>1199.163</v>
      </c>
      <c r="Q26" s="15">
        <v>3278.7629999999999</v>
      </c>
      <c r="R26" s="15">
        <v>1240.7159999999999</v>
      </c>
      <c r="S26" s="15">
        <v>1410.462</v>
      </c>
      <c r="T26" s="15">
        <v>1192.8679999999999</v>
      </c>
      <c r="U26" s="24">
        <v>1095.511</v>
      </c>
      <c r="V26" s="24">
        <v>1414.9960000000001</v>
      </c>
      <c r="W26" s="24">
        <f t="shared" ref="W26:Z26" si="177">W74*W96</f>
        <v>5469.0636000000013</v>
      </c>
      <c r="X26" s="24">
        <f t="shared" si="177"/>
        <v>4365.0360000000001</v>
      </c>
      <c r="Y26" s="24">
        <f t="shared" si="177"/>
        <v>5092.7448000000004</v>
      </c>
      <c r="Z26" s="145">
        <f t="shared" si="177"/>
        <v>7028.9611182335993</v>
      </c>
      <c r="AA26" s="15">
        <f t="shared" ref="AA26:CL26" si="178">AA74*AA96</f>
        <v>2946.581549322405</v>
      </c>
      <c r="AB26" s="15">
        <f t="shared" si="178"/>
        <v>3271.1143155683253</v>
      </c>
      <c r="AC26" s="15">
        <f t="shared" si="178"/>
        <v>7211.3875226459104</v>
      </c>
      <c r="AD26" s="15">
        <f t="shared" si="178"/>
        <v>5259.0711887572306</v>
      </c>
      <c r="AE26" s="15">
        <f t="shared" si="178"/>
        <v>3549.8548261532051</v>
      </c>
      <c r="AF26" s="15">
        <f t="shared" si="178"/>
        <v>3426.8605953651872</v>
      </c>
      <c r="AG26" s="15">
        <f t="shared" si="178"/>
        <v>4189.2050642796585</v>
      </c>
      <c r="AH26" s="15">
        <f t="shared" si="178"/>
        <v>5880.143542128164</v>
      </c>
      <c r="AI26" s="15">
        <f t="shared" si="178"/>
        <v>7642.2072636976081</v>
      </c>
      <c r="AJ26" s="15">
        <f t="shared" si="178"/>
        <v>6872.0528399516434</v>
      </c>
      <c r="AK26" s="15">
        <f t="shared" si="178"/>
        <v>7227.1986223960985</v>
      </c>
      <c r="AL26" s="96">
        <f t="shared" si="178"/>
        <v>7916.9925272669125</v>
      </c>
      <c r="AM26" s="15">
        <f t="shared" si="178"/>
        <v>3675.1736978568215</v>
      </c>
      <c r="AN26" s="15">
        <f t="shared" si="178"/>
        <v>3703.6102359606866</v>
      </c>
      <c r="AO26" s="15">
        <f t="shared" si="178"/>
        <v>7965.5487424345483</v>
      </c>
      <c r="AP26" s="15">
        <f t="shared" si="178"/>
        <v>6162.8050929134506</v>
      </c>
      <c r="AQ26" s="15">
        <f t="shared" si="178"/>
        <v>4383.1888373523389</v>
      </c>
      <c r="AR26" s="15">
        <f t="shared" si="178"/>
        <v>5029.713524204858</v>
      </c>
      <c r="AS26" s="15">
        <f t="shared" si="178"/>
        <v>6037.8847533405997</v>
      </c>
      <c r="AT26" s="15">
        <f t="shared" si="178"/>
        <v>8247.9050937138982</v>
      </c>
      <c r="AU26" s="15">
        <f t="shared" si="178"/>
        <v>9232.1383717583794</v>
      </c>
      <c r="AV26" s="15">
        <f t="shared" si="178"/>
        <v>8458.5834415433455</v>
      </c>
      <c r="AW26" s="15">
        <f t="shared" si="178"/>
        <v>8919.0878131026438</v>
      </c>
      <c r="AX26" s="96">
        <f t="shared" si="178"/>
        <v>9992.1557598305208</v>
      </c>
      <c r="AY26" s="15">
        <f t="shared" si="178"/>
        <v>4465.3408649531621</v>
      </c>
      <c r="AZ26" s="15">
        <f t="shared" si="178"/>
        <v>4482.5851741921697</v>
      </c>
      <c r="BA26" s="15">
        <f t="shared" si="178"/>
        <v>10041.611039385914</v>
      </c>
      <c r="BB26" s="15">
        <f t="shared" si="178"/>
        <v>7819.5412235796475</v>
      </c>
      <c r="BC26" s="15">
        <f t="shared" si="178"/>
        <v>5528.6567180579468</v>
      </c>
      <c r="BD26" s="15">
        <f t="shared" si="178"/>
        <v>7039.9365145874335</v>
      </c>
      <c r="BE26" s="15">
        <f t="shared" si="178"/>
        <v>9132.7348826352318</v>
      </c>
      <c r="BF26" s="15">
        <f t="shared" si="178"/>
        <v>12270.825838661989</v>
      </c>
      <c r="BG26" s="15">
        <f t="shared" si="178"/>
        <v>13602.098205159233</v>
      </c>
      <c r="BH26" s="15">
        <f t="shared" si="178"/>
        <v>12696.96627307883</v>
      </c>
      <c r="BI26" s="15">
        <f t="shared" si="178"/>
        <v>13319.262962475557</v>
      </c>
      <c r="BJ26" s="96">
        <f t="shared" si="178"/>
        <v>14830.625263129225</v>
      </c>
      <c r="BK26" s="15">
        <f t="shared" si="178"/>
        <v>6313.188816996425</v>
      </c>
      <c r="BL26" s="15">
        <f t="shared" si="178"/>
        <v>6312.5263605492546</v>
      </c>
      <c r="BM26" s="15">
        <f t="shared" si="178"/>
        <v>14066.765415924943</v>
      </c>
      <c r="BN26" s="15">
        <f t="shared" si="178"/>
        <v>10412.087715065218</v>
      </c>
      <c r="BO26" s="15">
        <f t="shared" si="178"/>
        <v>7234.6787961232194</v>
      </c>
      <c r="BP26" s="15">
        <f t="shared" si="178"/>
        <v>8821.1548857991984</v>
      </c>
      <c r="BQ26" s="15">
        <f t="shared" si="178"/>
        <v>11459.944033119953</v>
      </c>
      <c r="BR26" s="15">
        <f t="shared" si="178"/>
        <v>15314.831484499726</v>
      </c>
      <c r="BS26" s="15">
        <f t="shared" si="178"/>
        <v>16896.935580296031</v>
      </c>
      <c r="BT26" s="15">
        <f t="shared" si="178"/>
        <v>15657.858172289918</v>
      </c>
      <c r="BU26" s="15">
        <f t="shared" si="178"/>
        <v>16317.263008778953</v>
      </c>
      <c r="BV26" s="96">
        <f t="shared" si="178"/>
        <v>18063.286139129072</v>
      </c>
      <c r="BW26" s="15">
        <f t="shared" si="178"/>
        <v>7773.5799426759868</v>
      </c>
      <c r="BX26" s="15">
        <f t="shared" si="178"/>
        <v>7719.1775761695399</v>
      </c>
      <c r="BY26" s="15">
        <f t="shared" si="178"/>
        <v>17095.111167284547</v>
      </c>
      <c r="BZ26" s="15">
        <f t="shared" si="178"/>
        <v>12690.598928963263</v>
      </c>
      <c r="CA26" s="15">
        <f t="shared" si="178"/>
        <v>8871.1264196968059</v>
      </c>
      <c r="CB26" s="15">
        <f t="shared" si="178"/>
        <v>10979.913967457229</v>
      </c>
      <c r="CC26" s="15">
        <f t="shared" si="178"/>
        <v>14371.587738699685</v>
      </c>
      <c r="CD26" s="15">
        <f t="shared" si="178"/>
        <v>19659.710612786534</v>
      </c>
      <c r="CE26" s="15">
        <f t="shared" si="178"/>
        <v>21772.575271908361</v>
      </c>
      <c r="CF26" s="15">
        <f t="shared" si="178"/>
        <v>20265.426873350334</v>
      </c>
      <c r="CG26" s="15">
        <f t="shared" si="178"/>
        <v>21402.613221402939</v>
      </c>
      <c r="CH26" s="96">
        <f t="shared" si="178"/>
        <v>23758.921686437981</v>
      </c>
      <c r="CI26" s="15">
        <f t="shared" si="178"/>
        <v>10066.22697529238</v>
      </c>
      <c r="CJ26" s="15">
        <f t="shared" si="178"/>
        <v>10034.426202899604</v>
      </c>
      <c r="CK26" s="15">
        <f t="shared" si="178"/>
        <v>22289.1293157732</v>
      </c>
      <c r="CL26" s="15">
        <f t="shared" si="178"/>
        <v>16522.039830898459</v>
      </c>
      <c r="CM26" s="15">
        <f t="shared" ref="CM26:CT26" si="179">CM74*CM96</f>
        <v>11526.980394424849</v>
      </c>
      <c r="CN26" s="15">
        <f t="shared" si="179"/>
        <v>14231.118893765739</v>
      </c>
      <c r="CO26" s="15">
        <f t="shared" si="179"/>
        <v>18614.517296932012</v>
      </c>
      <c r="CP26" s="15">
        <f t="shared" si="179"/>
        <v>25449.278805692735</v>
      </c>
      <c r="CQ26" s="15">
        <f t="shared" si="179"/>
        <v>28158.861427886735</v>
      </c>
      <c r="CR26" s="15">
        <f t="shared" si="179"/>
        <v>26715.628461126471</v>
      </c>
      <c r="CS26" s="15">
        <f t="shared" si="179"/>
        <v>28197.971672622069</v>
      </c>
      <c r="CT26" s="96">
        <f t="shared" si="179"/>
        <v>31285.644852220619</v>
      </c>
    </row>
    <row r="27" spans="1:98" x14ac:dyDescent="0.25">
      <c r="A27" s="4" t="s">
        <v>157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6">
        <v>2987.9360000000001</v>
      </c>
      <c r="O27" s="15">
        <v>719.75</v>
      </c>
      <c r="P27" s="15">
        <v>1248.867</v>
      </c>
      <c r="Q27" s="15">
        <v>2833.0650000000001</v>
      </c>
      <c r="R27" s="15">
        <v>1805.7670000000001</v>
      </c>
      <c r="S27" s="15">
        <v>2847.5729999999999</v>
      </c>
      <c r="T27" s="15">
        <v>3257.7330000000002</v>
      </c>
      <c r="U27" s="24">
        <v>2006.0940000000001</v>
      </c>
      <c r="V27" s="24">
        <v>1248.374</v>
      </c>
      <c r="W27" s="24">
        <f t="shared" ref="W27:Z27" si="180">W75*W97</f>
        <v>3604.3560000000002</v>
      </c>
      <c r="X27" s="24">
        <f t="shared" si="180"/>
        <v>3129.2099999999996</v>
      </c>
      <c r="Y27" s="24">
        <f t="shared" si="180"/>
        <v>3642.6599999999994</v>
      </c>
      <c r="Z27" s="145">
        <f t="shared" si="180"/>
        <v>6568.2480000000005</v>
      </c>
      <c r="AA27" s="15">
        <f t="shared" ref="AA27:CL27" si="181">AA75*AA97</f>
        <v>2286.7665930704834</v>
      </c>
      <c r="AB27" s="15">
        <f t="shared" si="181"/>
        <v>3297.5251658603338</v>
      </c>
      <c r="AC27" s="15">
        <f t="shared" si="181"/>
        <v>8153.0307388341271</v>
      </c>
      <c r="AD27" s="15">
        <f t="shared" si="181"/>
        <v>9208.1705407113423</v>
      </c>
      <c r="AE27" s="15">
        <f t="shared" si="181"/>
        <v>11176.800736625972</v>
      </c>
      <c r="AF27" s="15">
        <f t="shared" si="181"/>
        <v>12603.154536997223</v>
      </c>
      <c r="AG27" s="15">
        <f t="shared" si="181"/>
        <v>10177.851652985057</v>
      </c>
      <c r="AH27" s="15">
        <f t="shared" si="181"/>
        <v>9467.5666868182816</v>
      </c>
      <c r="AI27" s="15">
        <f t="shared" si="181"/>
        <v>10046.046740955861</v>
      </c>
      <c r="AJ27" s="15">
        <f t="shared" si="181"/>
        <v>8883.24988745259</v>
      </c>
      <c r="AK27" s="15">
        <f t="shared" si="181"/>
        <v>9491.5441951486846</v>
      </c>
      <c r="AL27" s="96">
        <f t="shared" si="181"/>
        <v>11300.929690476114</v>
      </c>
      <c r="AM27" s="15">
        <f t="shared" si="181"/>
        <v>4447.3378550374382</v>
      </c>
      <c r="AN27" s="15">
        <f t="shared" si="181"/>
        <v>5924.5388843249657</v>
      </c>
      <c r="AO27" s="15">
        <f t="shared" si="181"/>
        <v>12997.124185498193</v>
      </c>
      <c r="AP27" s="15">
        <f t="shared" si="181"/>
        <v>12664.70231719269</v>
      </c>
      <c r="AQ27" s="15">
        <f t="shared" si="181"/>
        <v>14059.785209798581</v>
      </c>
      <c r="AR27" s="15">
        <f t="shared" si="181"/>
        <v>15259.071442861348</v>
      </c>
      <c r="AS27" s="15">
        <f t="shared" si="181"/>
        <v>12382.61570016784</v>
      </c>
      <c r="AT27" s="15">
        <f t="shared" si="181"/>
        <v>11286.219033982565</v>
      </c>
      <c r="AU27" s="15">
        <f t="shared" si="181"/>
        <v>12733.436285625445</v>
      </c>
      <c r="AV27" s="15">
        <f t="shared" si="181"/>
        <v>12017.068972837351</v>
      </c>
      <c r="AW27" s="15">
        <f t="shared" si="181"/>
        <v>13168.948784515664</v>
      </c>
      <c r="AX27" s="96">
        <f t="shared" si="181"/>
        <v>14780.411171616279</v>
      </c>
      <c r="AY27" s="15">
        <f t="shared" si="181"/>
        <v>5641.1110357140715</v>
      </c>
      <c r="AZ27" s="15">
        <f t="shared" si="181"/>
        <v>7505.1425456975212</v>
      </c>
      <c r="BA27" s="15">
        <f t="shared" si="181"/>
        <v>16736.412467888898</v>
      </c>
      <c r="BB27" s="15">
        <f t="shared" si="181"/>
        <v>16212.582554953509</v>
      </c>
      <c r="BC27" s="15">
        <f t="shared" si="181"/>
        <v>17789.652907893378</v>
      </c>
      <c r="BD27" s="15">
        <f t="shared" si="181"/>
        <v>19302.332147083547</v>
      </c>
      <c r="BE27" s="15">
        <f t="shared" si="181"/>
        <v>15670.445894147577</v>
      </c>
      <c r="BF27" s="15">
        <f t="shared" si="181"/>
        <v>14278.903920755869</v>
      </c>
      <c r="BG27" s="15">
        <f t="shared" si="181"/>
        <v>16770.76065610944</v>
      </c>
      <c r="BH27" s="15">
        <f t="shared" si="181"/>
        <v>16871.601132542019</v>
      </c>
      <c r="BI27" s="15">
        <f t="shared" si="181"/>
        <v>18753.79038914197</v>
      </c>
      <c r="BJ27" s="96">
        <f t="shared" si="181"/>
        <v>21491.432125832518</v>
      </c>
      <c r="BK27" s="15">
        <f t="shared" si="181"/>
        <v>7918.4028755652398</v>
      </c>
      <c r="BL27" s="15">
        <f t="shared" si="181"/>
        <v>10450.660467495518</v>
      </c>
      <c r="BM27" s="15">
        <f t="shared" si="181"/>
        <v>23162.325080247454</v>
      </c>
      <c r="BN27" s="15">
        <f t="shared" si="181"/>
        <v>22812.764445055236</v>
      </c>
      <c r="BO27" s="15">
        <f t="shared" si="181"/>
        <v>24951.712850587177</v>
      </c>
      <c r="BP27" s="15">
        <f t="shared" si="181"/>
        <v>26961.517103579936</v>
      </c>
      <c r="BQ27" s="15">
        <f t="shared" si="181"/>
        <v>21675.45555037857</v>
      </c>
      <c r="BR27" s="15">
        <f t="shared" si="181"/>
        <v>19665.996092893587</v>
      </c>
      <c r="BS27" s="15">
        <f t="shared" si="181"/>
        <v>22521.375790629547</v>
      </c>
      <c r="BT27" s="15">
        <f t="shared" si="181"/>
        <v>21741.763379264296</v>
      </c>
      <c r="BU27" s="15">
        <f t="shared" si="181"/>
        <v>23752.63330393489</v>
      </c>
      <c r="BV27" s="96">
        <f t="shared" si="181"/>
        <v>26839.932028369549</v>
      </c>
      <c r="BW27" s="15">
        <f t="shared" si="181"/>
        <v>10010.462147148772</v>
      </c>
      <c r="BX27" s="15">
        <f t="shared" si="181"/>
        <v>13142.751422306677</v>
      </c>
      <c r="BY27" s="15">
        <f t="shared" si="181"/>
        <v>28969.207347584048</v>
      </c>
      <c r="BZ27" s="15">
        <f t="shared" si="181"/>
        <v>28322.519849159733</v>
      </c>
      <c r="CA27" s="15">
        <f t="shared" si="181"/>
        <v>30767.973315673298</v>
      </c>
      <c r="CB27" s="15">
        <f t="shared" si="181"/>
        <v>33041.046040730893</v>
      </c>
      <c r="CC27" s="15">
        <f t="shared" si="181"/>
        <v>26544.164268620971</v>
      </c>
      <c r="CD27" s="15">
        <f t="shared" si="181"/>
        <v>24554.198888780746</v>
      </c>
      <c r="CE27" s="15">
        <f t="shared" si="181"/>
        <v>28224.713177018712</v>
      </c>
      <c r="CF27" s="15">
        <f t="shared" si="181"/>
        <v>27503.054992986847</v>
      </c>
      <c r="CG27" s="15">
        <f t="shared" si="181"/>
        <v>30580.154497212283</v>
      </c>
      <c r="CH27" s="96">
        <f t="shared" si="181"/>
        <v>34777.591079708502</v>
      </c>
      <c r="CI27" s="15">
        <f t="shared" si="181"/>
        <v>12764.924733822634</v>
      </c>
      <c r="CJ27" s="15">
        <f t="shared" si="181"/>
        <v>16809.162769613889</v>
      </c>
      <c r="CK27" s="15">
        <f t="shared" si="181"/>
        <v>37173.735953587784</v>
      </c>
      <c r="CL27" s="15">
        <f t="shared" si="181"/>
        <v>36507.036873292869</v>
      </c>
      <c r="CM27" s="15">
        <f t="shared" ref="CM27:CT27" si="182">CM75*CM97</f>
        <v>39808.639306615085</v>
      </c>
      <c r="CN27" s="15">
        <f t="shared" si="182"/>
        <v>42880.44592969423</v>
      </c>
      <c r="CO27" s="15">
        <f t="shared" si="182"/>
        <v>34471.223271953721</v>
      </c>
      <c r="CP27" s="15">
        <f t="shared" si="182"/>
        <v>31914.033977425792</v>
      </c>
      <c r="CQ27" s="15">
        <f t="shared" si="182"/>
        <v>36699.789890587155</v>
      </c>
      <c r="CR27" s="15">
        <f t="shared" si="182"/>
        <v>36407.351619657573</v>
      </c>
      <c r="CS27" s="15">
        <f t="shared" si="182"/>
        <v>40417.170142054158</v>
      </c>
      <c r="CT27" s="96">
        <f t="shared" si="182"/>
        <v>45906.701360908955</v>
      </c>
    </row>
    <row r="28" spans="1:98" x14ac:dyDescent="0.25">
      <c r="A28" s="4" t="s">
        <v>158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6">
        <v>2183.3744999999999</v>
      </c>
      <c r="O28" s="15">
        <v>793.25400000000002</v>
      </c>
      <c r="P28" s="15">
        <v>856.61</v>
      </c>
      <c r="Q28" s="15">
        <v>1754.029</v>
      </c>
      <c r="R28" s="15">
        <v>419.62599999999998</v>
      </c>
      <c r="S28" s="15">
        <v>1222.71</v>
      </c>
      <c r="T28" s="15">
        <v>1751.6020000000001</v>
      </c>
      <c r="U28" s="24">
        <v>817.55</v>
      </c>
      <c r="V28" s="24">
        <v>2241.4050000000002</v>
      </c>
      <c r="W28" s="24">
        <f t="shared" ref="W28:Z28" si="183">W76*W98</f>
        <v>2687.4960000000005</v>
      </c>
      <c r="X28" s="24">
        <f t="shared" si="183"/>
        <v>2435.58</v>
      </c>
      <c r="Y28" s="24">
        <f t="shared" si="183"/>
        <v>2875.6350000000002</v>
      </c>
      <c r="Z28" s="145">
        <f t="shared" si="183"/>
        <v>3803.5672500000001</v>
      </c>
      <c r="AA28" s="15">
        <f t="shared" ref="AA28:CL28" si="184">AA76*AA98</f>
        <v>1822.0977377790966</v>
      </c>
      <c r="AB28" s="15">
        <f t="shared" si="184"/>
        <v>1649.2839422204031</v>
      </c>
      <c r="AC28" s="15">
        <f t="shared" si="184"/>
        <v>3606.8775762203941</v>
      </c>
      <c r="AD28" s="15">
        <f t="shared" si="184"/>
        <v>3549.9091142444045</v>
      </c>
      <c r="AE28" s="15">
        <f t="shared" si="184"/>
        <v>4603.1457634460558</v>
      </c>
      <c r="AF28" s="15">
        <f t="shared" si="184"/>
        <v>5909.9000531032507</v>
      </c>
      <c r="AG28" s="15">
        <f t="shared" si="184"/>
        <v>6011.7254111408083</v>
      </c>
      <c r="AH28" s="15">
        <f t="shared" si="184"/>
        <v>7808.7504814305503</v>
      </c>
      <c r="AI28" s="15">
        <f t="shared" si="184"/>
        <v>10464.006312158583</v>
      </c>
      <c r="AJ28" s="15">
        <f t="shared" si="184"/>
        <v>11040.278325759229</v>
      </c>
      <c r="AK28" s="15">
        <f t="shared" si="184"/>
        <v>13473.982858164083</v>
      </c>
      <c r="AL28" s="96">
        <f t="shared" si="184"/>
        <v>16133.866180499408</v>
      </c>
      <c r="AM28" s="15">
        <f t="shared" si="184"/>
        <v>6194.0429174553583</v>
      </c>
      <c r="AN28" s="15">
        <f t="shared" si="184"/>
        <v>4834.3119351888754</v>
      </c>
      <c r="AO28" s="15">
        <f t="shared" si="184"/>
        <v>10095.558289404287</v>
      </c>
      <c r="AP28" s="15">
        <f t="shared" si="184"/>
        <v>9676.2178196585901</v>
      </c>
      <c r="AQ28" s="15">
        <f t="shared" si="184"/>
        <v>11047.177421209421</v>
      </c>
      <c r="AR28" s="15">
        <f t="shared" si="184"/>
        <v>12081.099811521843</v>
      </c>
      <c r="AS28" s="15">
        <f t="shared" si="184"/>
        <v>10571.323128949425</v>
      </c>
      <c r="AT28" s="15">
        <f t="shared" si="184"/>
        <v>12890.020165978251</v>
      </c>
      <c r="AU28" s="15">
        <f t="shared" si="184"/>
        <v>15872.1674143773</v>
      </c>
      <c r="AV28" s="15">
        <f t="shared" si="184"/>
        <v>14921.39176788954</v>
      </c>
      <c r="AW28" s="15">
        <f t="shared" si="184"/>
        <v>16443.508875161242</v>
      </c>
      <c r="AX28" s="96">
        <f t="shared" si="184"/>
        <v>18361.228397206502</v>
      </c>
      <c r="AY28" s="15">
        <f t="shared" si="184"/>
        <v>7747.5402002057908</v>
      </c>
      <c r="AZ28" s="15">
        <f t="shared" si="184"/>
        <v>5922.2566029333439</v>
      </c>
      <c r="BA28" s="15">
        <f t="shared" si="184"/>
        <v>13213.961780644198</v>
      </c>
      <c r="BB28" s="15">
        <f t="shared" si="184"/>
        <v>12610.260787278987</v>
      </c>
      <c r="BC28" s="15">
        <f t="shared" si="184"/>
        <v>14980.436700200245</v>
      </c>
      <c r="BD28" s="15">
        <f t="shared" si="184"/>
        <v>16142.722968594089</v>
      </c>
      <c r="BE28" s="15">
        <f t="shared" si="184"/>
        <v>14305.184967380497</v>
      </c>
      <c r="BF28" s="15">
        <f t="shared" si="184"/>
        <v>17399.125691364283</v>
      </c>
      <c r="BG28" s="15">
        <f t="shared" si="184"/>
        <v>21043.490684885543</v>
      </c>
      <c r="BH28" s="15">
        <f t="shared" si="184"/>
        <v>19130.646379167672</v>
      </c>
      <c r="BI28" s="15">
        <f t="shared" si="184"/>
        <v>20939.781552246081</v>
      </c>
      <c r="BJ28" s="96">
        <f t="shared" si="184"/>
        <v>22864.715817548462</v>
      </c>
      <c r="BK28" s="15">
        <f t="shared" si="184"/>
        <v>9245.4879863254373</v>
      </c>
      <c r="BL28" s="15">
        <f t="shared" si="184"/>
        <v>7048.0931072981739</v>
      </c>
      <c r="BM28" s="15">
        <f t="shared" si="184"/>
        <v>15914.13463604445</v>
      </c>
      <c r="BN28" s="15">
        <f t="shared" si="184"/>
        <v>16026.490442149418</v>
      </c>
      <c r="BO28" s="15">
        <f t="shared" si="184"/>
        <v>19342.664013073176</v>
      </c>
      <c r="BP28" s="15">
        <f t="shared" si="184"/>
        <v>21125.22060186182</v>
      </c>
      <c r="BQ28" s="15">
        <f t="shared" si="184"/>
        <v>20078.551628202618</v>
      </c>
      <c r="BR28" s="15">
        <f t="shared" si="184"/>
        <v>24350.763416801616</v>
      </c>
      <c r="BS28" s="15">
        <f t="shared" si="184"/>
        <v>29356.857804682426</v>
      </c>
      <c r="BT28" s="15">
        <f t="shared" si="184"/>
        <v>27358.174831211116</v>
      </c>
      <c r="BU28" s="15">
        <f t="shared" si="184"/>
        <v>29393.905106722777</v>
      </c>
      <c r="BV28" s="96">
        <f t="shared" si="184"/>
        <v>32123.840649885493</v>
      </c>
      <c r="BW28" s="15">
        <f t="shared" si="184"/>
        <v>13284.228917425989</v>
      </c>
      <c r="BX28" s="15">
        <f t="shared" si="184"/>
        <v>9897.948783595255</v>
      </c>
      <c r="BY28" s="15">
        <f t="shared" si="184"/>
        <v>22039.153557336136</v>
      </c>
      <c r="BZ28" s="15">
        <f t="shared" si="184"/>
        <v>21896.092043259072</v>
      </c>
      <c r="CA28" s="15">
        <f t="shared" si="184"/>
        <v>25395.07650100319</v>
      </c>
      <c r="CB28" s="15">
        <f t="shared" si="184"/>
        <v>27286.293642322107</v>
      </c>
      <c r="CC28" s="15">
        <f t="shared" si="184"/>
        <v>25471.853310875784</v>
      </c>
      <c r="CD28" s="15">
        <f t="shared" si="184"/>
        <v>31357.832529841879</v>
      </c>
      <c r="CE28" s="15">
        <f t="shared" si="184"/>
        <v>37643.492171515689</v>
      </c>
      <c r="CF28" s="15">
        <f t="shared" si="184"/>
        <v>34821.802371316138</v>
      </c>
      <c r="CG28" s="15">
        <f t="shared" si="184"/>
        <v>37549.502281170819</v>
      </c>
      <c r="CH28" s="96">
        <f t="shared" si="184"/>
        <v>40788.469794180724</v>
      </c>
      <c r="CI28" s="15">
        <f t="shared" si="184"/>
        <v>16472.089065477983</v>
      </c>
      <c r="CJ28" s="15">
        <f t="shared" si="184"/>
        <v>12257.791526294812</v>
      </c>
      <c r="CK28" s="15">
        <f t="shared" si="184"/>
        <v>27318.889687758649</v>
      </c>
      <c r="CL28" s="15">
        <f t="shared" si="184"/>
        <v>27242.727450008784</v>
      </c>
      <c r="CM28" s="15">
        <f t="shared" ref="CM28:CT28" si="185">CM76*CM98</f>
        <v>31803.547679843377</v>
      </c>
      <c r="CN28" s="15">
        <f t="shared" si="185"/>
        <v>34399.873707038256</v>
      </c>
      <c r="CO28" s="15">
        <f t="shared" si="185"/>
        <v>32409.813035222567</v>
      </c>
      <c r="CP28" s="15">
        <f t="shared" si="185"/>
        <v>40009.690473856135</v>
      </c>
      <c r="CQ28" s="15">
        <f t="shared" si="185"/>
        <v>48127.339919693011</v>
      </c>
      <c r="CR28" s="15">
        <f t="shared" si="185"/>
        <v>45661.41985574807</v>
      </c>
      <c r="CS28" s="15">
        <f t="shared" si="185"/>
        <v>49391.129501309952</v>
      </c>
      <c r="CT28" s="96">
        <f t="shared" si="185"/>
        <v>53811.300498720739</v>
      </c>
    </row>
    <row r="29" spans="1:98" s="5" customFormat="1" x14ac:dyDescent="0.25">
      <c r="B29" s="1" t="s">
        <v>3</v>
      </c>
      <c r="C29" s="16">
        <f>SUM(C22:C28)</f>
        <v>5188.1790000000001</v>
      </c>
      <c r="D29" s="16">
        <f t="shared" ref="D29:R29" si="186">SUM(D22:D28)</f>
        <v>4095.5790000000006</v>
      </c>
      <c r="E29" s="16">
        <f t="shared" si="186"/>
        <v>8135.942</v>
      </c>
      <c r="F29" s="16">
        <f t="shared" si="186"/>
        <v>9821.2939999999999</v>
      </c>
      <c r="G29" s="16">
        <f t="shared" si="186"/>
        <v>7228.6789999999992</v>
      </c>
      <c r="H29" s="16">
        <f t="shared" si="186"/>
        <v>8453.3410000000003</v>
      </c>
      <c r="I29" s="16">
        <f t="shared" si="186"/>
        <v>12617.350999999999</v>
      </c>
      <c r="J29" s="16">
        <f t="shared" si="186"/>
        <v>6747.9770000000008</v>
      </c>
      <c r="K29" s="16">
        <f t="shared" si="186"/>
        <v>16918.547000000002</v>
      </c>
      <c r="L29" s="16">
        <f t="shared" si="186"/>
        <v>11923.806</v>
      </c>
      <c r="M29" s="16">
        <f t="shared" si="186"/>
        <v>21127.814000000031</v>
      </c>
      <c r="N29" s="97">
        <f t="shared" si="186"/>
        <v>24056.915000000023</v>
      </c>
      <c r="O29" s="16">
        <f>SUM(O22:O28)</f>
        <v>6775.7619999999988</v>
      </c>
      <c r="P29" s="16">
        <f t="shared" si="186"/>
        <v>6973.8779999999997</v>
      </c>
      <c r="Q29" s="16">
        <f t="shared" si="186"/>
        <v>16357.163</v>
      </c>
      <c r="R29" s="16">
        <f t="shared" si="186"/>
        <v>12555.556000000011</v>
      </c>
      <c r="S29" s="16">
        <f>SUM(S22:S28)</f>
        <v>14479.803</v>
      </c>
      <c r="T29" s="16">
        <f>SUM(T22:T28)</f>
        <v>24697.560000000067</v>
      </c>
      <c r="U29" s="146">
        <f t="shared" ref="U29:Z29" si="187">SUM(U22:U28)</f>
        <v>15842.500000000011</v>
      </c>
      <c r="V29" s="146">
        <f t="shared" si="187"/>
        <v>17803.536000000029</v>
      </c>
      <c r="W29" s="146">
        <f t="shared" si="187"/>
        <v>34677.210685600003</v>
      </c>
      <c r="X29" s="146">
        <f t="shared" si="187"/>
        <v>31841.602091359993</v>
      </c>
      <c r="Y29" s="146">
        <f t="shared" si="187"/>
        <v>36622.737912730874</v>
      </c>
      <c r="Z29" s="147">
        <f t="shared" si="187"/>
        <v>47669.067675707818</v>
      </c>
      <c r="AA29" s="16">
        <f t="shared" ref="AA29:CL29" si="188">SUM(AA22:AA28)</f>
        <v>12994.197497931289</v>
      </c>
      <c r="AB29" s="16">
        <f t="shared" si="188"/>
        <v>12788.983474374925</v>
      </c>
      <c r="AC29" s="16">
        <f t="shared" si="188"/>
        <v>27414.996753147545</v>
      </c>
      <c r="AD29" s="16">
        <f t="shared" si="188"/>
        <v>29095.100537618997</v>
      </c>
      <c r="AE29" s="16">
        <f t="shared" si="188"/>
        <v>34767.620277229827</v>
      </c>
      <c r="AF29" s="16">
        <f t="shared" si="188"/>
        <v>41311.737697949618</v>
      </c>
      <c r="AG29" s="16">
        <f t="shared" si="188"/>
        <v>37212.491285737982</v>
      </c>
      <c r="AH29" s="16">
        <f t="shared" si="188"/>
        <v>41904.584798337739</v>
      </c>
      <c r="AI29" s="16">
        <f t="shared" si="188"/>
        <v>48503.256203323341</v>
      </c>
      <c r="AJ29" s="16">
        <f t="shared" si="188"/>
        <v>44927.33568987219</v>
      </c>
      <c r="AK29" s="16">
        <f t="shared" si="188"/>
        <v>50095.600890941183</v>
      </c>
      <c r="AL29" s="97">
        <f t="shared" si="188"/>
        <v>57740.587937171091</v>
      </c>
      <c r="AM29" s="16">
        <f t="shared" si="188"/>
        <v>21474.182037230468</v>
      </c>
      <c r="AN29" s="16">
        <f t="shared" si="188"/>
        <v>20248.669340607463</v>
      </c>
      <c r="AO29" s="16">
        <f t="shared" si="188"/>
        <v>43129.425910424638</v>
      </c>
      <c r="AP29" s="16">
        <f t="shared" si="188"/>
        <v>43564.572990966852</v>
      </c>
      <c r="AQ29" s="16">
        <f t="shared" si="188"/>
        <v>49998.666626974082</v>
      </c>
      <c r="AR29" s="16">
        <f t="shared" si="188"/>
        <v>54496.992575489407</v>
      </c>
      <c r="AS29" s="16">
        <f t="shared" si="188"/>
        <v>49013.792128927045</v>
      </c>
      <c r="AT29" s="16">
        <f t="shared" si="188"/>
        <v>54648.805066364206</v>
      </c>
      <c r="AU29" s="16">
        <f t="shared" si="188"/>
        <v>62292.879431097812</v>
      </c>
      <c r="AV29" s="16">
        <f t="shared" si="188"/>
        <v>57581.914760114189</v>
      </c>
      <c r="AW29" s="16">
        <f t="shared" si="188"/>
        <v>62766.762882950949</v>
      </c>
      <c r="AX29" s="97">
        <f t="shared" si="188"/>
        <v>69641.84581588376</v>
      </c>
      <c r="AY29" s="16">
        <f t="shared" si="188"/>
        <v>26792.513307883048</v>
      </c>
      <c r="AZ29" s="16">
        <f t="shared" si="188"/>
        <v>25237.863859658541</v>
      </c>
      <c r="BA29" s="16">
        <f t="shared" si="188"/>
        <v>57284.090796620272</v>
      </c>
      <c r="BB29" s="16">
        <f t="shared" si="188"/>
        <v>59932.493740907696</v>
      </c>
      <c r="BC29" s="16">
        <f t="shared" si="188"/>
        <v>68963.910533675924</v>
      </c>
      <c r="BD29" s="16">
        <f t="shared" si="188"/>
        <v>75186.751854543792</v>
      </c>
      <c r="BE29" s="16">
        <f t="shared" si="188"/>
        <v>69521.902379579449</v>
      </c>
      <c r="BF29" s="16">
        <f t="shared" si="188"/>
        <v>77063.157715102876</v>
      </c>
      <c r="BG29" s="16">
        <f t="shared" si="188"/>
        <v>87805.377034762743</v>
      </c>
      <c r="BH29" s="16">
        <f t="shared" si="188"/>
        <v>82675.203107011403</v>
      </c>
      <c r="BI29" s="16">
        <f t="shared" si="188"/>
        <v>89444.905289433023</v>
      </c>
      <c r="BJ29" s="97">
        <f t="shared" si="188"/>
        <v>99235.724420601851</v>
      </c>
      <c r="BK29" s="16">
        <f t="shared" si="188"/>
        <v>35393.755288437365</v>
      </c>
      <c r="BL29" s="16">
        <f t="shared" si="188"/>
        <v>33468.863084524157</v>
      </c>
      <c r="BM29" s="16">
        <f t="shared" si="188"/>
        <v>74996.690592745435</v>
      </c>
      <c r="BN29" s="16">
        <f t="shared" si="188"/>
        <v>78443.465830572386</v>
      </c>
      <c r="BO29" s="16">
        <f t="shared" si="188"/>
        <v>89708.258139199723</v>
      </c>
      <c r="BP29" s="16">
        <f t="shared" si="188"/>
        <v>97448.21506598081</v>
      </c>
      <c r="BQ29" s="16">
        <f t="shared" si="188"/>
        <v>91015.776600949568</v>
      </c>
      <c r="BR29" s="16">
        <f t="shared" si="188"/>
        <v>100279.1518602526</v>
      </c>
      <c r="BS29" s="16">
        <f t="shared" si="188"/>
        <v>113543.5084244981</v>
      </c>
      <c r="BT29" s="16">
        <f t="shared" si="188"/>
        <v>106233.70006594957</v>
      </c>
      <c r="BU29" s="16">
        <f t="shared" si="188"/>
        <v>113690.5950914904</v>
      </c>
      <c r="BV29" s="97">
        <f t="shared" si="188"/>
        <v>125367.11944803964</v>
      </c>
      <c r="BW29" s="16">
        <f t="shared" si="188"/>
        <v>45876.911889135765</v>
      </c>
      <c r="BX29" s="16">
        <f t="shared" si="188"/>
        <v>42877.030492590195</v>
      </c>
      <c r="BY29" s="16">
        <f t="shared" si="188"/>
        <v>95553.8766930766</v>
      </c>
      <c r="BZ29" s="16">
        <f t="shared" si="188"/>
        <v>99824.218115541997</v>
      </c>
      <c r="CA29" s="16">
        <f t="shared" si="188"/>
        <v>113352.59775095237</v>
      </c>
      <c r="CB29" s="16">
        <f t="shared" si="188"/>
        <v>122777.36547663766</v>
      </c>
      <c r="CC29" s="16">
        <f t="shared" si="188"/>
        <v>114608.33413143146</v>
      </c>
      <c r="CD29" s="16">
        <f t="shared" si="188"/>
        <v>128999.66257587429</v>
      </c>
      <c r="CE29" s="16">
        <f t="shared" si="188"/>
        <v>146196.45869192734</v>
      </c>
      <c r="CF29" s="16">
        <f t="shared" si="188"/>
        <v>137116.41555773362</v>
      </c>
      <c r="CG29" s="16">
        <f t="shared" si="188"/>
        <v>148409.76202055212</v>
      </c>
      <c r="CH29" s="97">
        <f t="shared" si="188"/>
        <v>164139.4619741792</v>
      </c>
      <c r="CI29" s="16">
        <f t="shared" si="188"/>
        <v>58605.31536944375</v>
      </c>
      <c r="CJ29" s="16">
        <f t="shared" si="188"/>
        <v>54879.819625879682</v>
      </c>
      <c r="CK29" s="16">
        <f t="shared" si="188"/>
        <v>122410.07793193522</v>
      </c>
      <c r="CL29" s="16">
        <f t="shared" si="188"/>
        <v>128148.23538934511</v>
      </c>
      <c r="CM29" s="16">
        <f t="shared" ref="CM29:CT29" si="189">SUM(CM22:CM28)</f>
        <v>145753.76144421185</v>
      </c>
      <c r="CN29" s="16">
        <f t="shared" si="189"/>
        <v>158155.54518941711</v>
      </c>
      <c r="CO29" s="16">
        <f t="shared" si="189"/>
        <v>147893.93483065447</v>
      </c>
      <c r="CP29" s="16">
        <f t="shared" si="189"/>
        <v>166475.79952209754</v>
      </c>
      <c r="CQ29" s="16">
        <f t="shared" si="189"/>
        <v>188685.51015908178</v>
      </c>
      <c r="CR29" s="16">
        <f t="shared" si="189"/>
        <v>180654.94949375186</v>
      </c>
      <c r="CS29" s="16">
        <f t="shared" si="189"/>
        <v>195584.31220523803</v>
      </c>
      <c r="CT29" s="97">
        <f t="shared" si="189"/>
        <v>216379.29211801832</v>
      </c>
    </row>
    <row r="31" spans="1:98" s="116" customFormat="1" x14ac:dyDescent="0.25">
      <c r="B31" s="63"/>
      <c r="C31" s="63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5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5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5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5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5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5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5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5"/>
    </row>
    <row r="32" spans="1:98" s="104" customFormat="1" x14ac:dyDescent="0.25">
      <c r="B32" s="104" t="s">
        <v>9</v>
      </c>
      <c r="C32" s="104">
        <f>C21</f>
        <v>42005</v>
      </c>
      <c r="D32" s="104">
        <f t="shared" ref="D32:BO32" si="190">D21</f>
        <v>42036</v>
      </c>
      <c r="E32" s="104">
        <f t="shared" si="190"/>
        <v>42064</v>
      </c>
      <c r="F32" s="104">
        <f t="shared" si="190"/>
        <v>42095</v>
      </c>
      <c r="G32" s="104">
        <f t="shared" si="190"/>
        <v>42125</v>
      </c>
      <c r="H32" s="104">
        <f t="shared" si="190"/>
        <v>42156</v>
      </c>
      <c r="I32" s="104">
        <f t="shared" si="190"/>
        <v>42186</v>
      </c>
      <c r="J32" s="104">
        <f t="shared" si="190"/>
        <v>42217</v>
      </c>
      <c r="K32" s="104">
        <f t="shared" si="190"/>
        <v>42248</v>
      </c>
      <c r="L32" s="104">
        <f t="shared" si="190"/>
        <v>42278</v>
      </c>
      <c r="M32" s="104">
        <f t="shared" si="190"/>
        <v>42309</v>
      </c>
      <c r="N32" s="105">
        <f t="shared" si="190"/>
        <v>42339</v>
      </c>
      <c r="O32" s="144">
        <f t="shared" si="190"/>
        <v>42370</v>
      </c>
      <c r="P32" s="144">
        <f t="shared" si="190"/>
        <v>42401</v>
      </c>
      <c r="Q32" s="144">
        <f t="shared" si="190"/>
        <v>42430</v>
      </c>
      <c r="R32" s="144">
        <f t="shared" si="190"/>
        <v>42461</v>
      </c>
      <c r="S32" s="144">
        <f t="shared" si="190"/>
        <v>42491</v>
      </c>
      <c r="T32" s="144">
        <f t="shared" si="190"/>
        <v>42522</v>
      </c>
      <c r="U32" s="144">
        <f t="shared" si="190"/>
        <v>42552</v>
      </c>
      <c r="V32" s="144">
        <f t="shared" si="190"/>
        <v>42583</v>
      </c>
      <c r="W32" s="104">
        <f t="shared" si="190"/>
        <v>42614</v>
      </c>
      <c r="X32" s="104">
        <f t="shared" si="190"/>
        <v>42644</v>
      </c>
      <c r="Y32" s="104">
        <f t="shared" si="190"/>
        <v>42675</v>
      </c>
      <c r="Z32" s="105">
        <f t="shared" si="190"/>
        <v>42705</v>
      </c>
      <c r="AA32" s="104">
        <f t="shared" si="190"/>
        <v>42752</v>
      </c>
      <c r="AB32" s="104">
        <f t="shared" si="190"/>
        <v>42783</v>
      </c>
      <c r="AC32" s="380">
        <f t="shared" si="190"/>
        <v>42811</v>
      </c>
      <c r="AD32" s="104">
        <f t="shared" si="190"/>
        <v>42842</v>
      </c>
      <c r="AE32" s="104">
        <f t="shared" si="190"/>
        <v>42872</v>
      </c>
      <c r="AF32" s="104">
        <f t="shared" si="190"/>
        <v>42903</v>
      </c>
      <c r="AG32" s="104">
        <f t="shared" si="190"/>
        <v>42933</v>
      </c>
      <c r="AH32" s="104">
        <f t="shared" si="190"/>
        <v>42964</v>
      </c>
      <c r="AI32" s="104">
        <f t="shared" si="190"/>
        <v>42995</v>
      </c>
      <c r="AJ32" s="104">
        <f t="shared" si="190"/>
        <v>43025</v>
      </c>
      <c r="AK32" s="104">
        <f t="shared" si="190"/>
        <v>43056</v>
      </c>
      <c r="AL32" s="105">
        <f t="shared" si="190"/>
        <v>43086</v>
      </c>
      <c r="AM32" s="104">
        <f t="shared" si="190"/>
        <v>43118</v>
      </c>
      <c r="AN32" s="104">
        <f t="shared" si="190"/>
        <v>43149</v>
      </c>
      <c r="AO32" s="104">
        <f t="shared" si="190"/>
        <v>43177</v>
      </c>
      <c r="AP32" s="104">
        <f t="shared" si="190"/>
        <v>43208</v>
      </c>
      <c r="AQ32" s="104">
        <f t="shared" si="190"/>
        <v>43238</v>
      </c>
      <c r="AR32" s="104">
        <f t="shared" si="190"/>
        <v>43269</v>
      </c>
      <c r="AS32" s="104">
        <f t="shared" si="190"/>
        <v>43299</v>
      </c>
      <c r="AT32" s="104">
        <f t="shared" si="190"/>
        <v>43330</v>
      </c>
      <c r="AU32" s="104">
        <f t="shared" si="190"/>
        <v>43361</v>
      </c>
      <c r="AV32" s="104">
        <f t="shared" si="190"/>
        <v>43391</v>
      </c>
      <c r="AW32" s="104">
        <f t="shared" si="190"/>
        <v>43422</v>
      </c>
      <c r="AX32" s="105">
        <f t="shared" si="190"/>
        <v>43452</v>
      </c>
      <c r="AY32" s="104">
        <f t="shared" si="190"/>
        <v>43483</v>
      </c>
      <c r="AZ32" s="104">
        <f t="shared" si="190"/>
        <v>43514</v>
      </c>
      <c r="BA32" s="104">
        <f t="shared" si="190"/>
        <v>43542</v>
      </c>
      <c r="BB32" s="104">
        <f t="shared" si="190"/>
        <v>43573</v>
      </c>
      <c r="BC32" s="104">
        <f t="shared" si="190"/>
        <v>43603</v>
      </c>
      <c r="BD32" s="104">
        <f t="shared" si="190"/>
        <v>43634</v>
      </c>
      <c r="BE32" s="104">
        <f t="shared" si="190"/>
        <v>43664</v>
      </c>
      <c r="BF32" s="104">
        <f t="shared" si="190"/>
        <v>43695</v>
      </c>
      <c r="BG32" s="104">
        <f t="shared" si="190"/>
        <v>43726</v>
      </c>
      <c r="BH32" s="104">
        <f t="shared" si="190"/>
        <v>43756</v>
      </c>
      <c r="BI32" s="104">
        <f t="shared" si="190"/>
        <v>43787</v>
      </c>
      <c r="BJ32" s="105">
        <f t="shared" si="190"/>
        <v>43817</v>
      </c>
      <c r="BK32" s="104">
        <f t="shared" si="190"/>
        <v>43848</v>
      </c>
      <c r="BL32" s="104">
        <f t="shared" si="190"/>
        <v>43879</v>
      </c>
      <c r="BM32" s="104">
        <f t="shared" si="190"/>
        <v>43908</v>
      </c>
      <c r="BN32" s="104">
        <f t="shared" si="190"/>
        <v>43939</v>
      </c>
      <c r="BO32" s="104">
        <f t="shared" si="190"/>
        <v>43969</v>
      </c>
      <c r="BP32" s="104">
        <f t="shared" ref="BP32:CT32" si="191">BP21</f>
        <v>44000</v>
      </c>
      <c r="BQ32" s="104">
        <f t="shared" si="191"/>
        <v>44030</v>
      </c>
      <c r="BR32" s="104">
        <f t="shared" si="191"/>
        <v>44061</v>
      </c>
      <c r="BS32" s="104">
        <f t="shared" si="191"/>
        <v>44092</v>
      </c>
      <c r="BT32" s="104">
        <f t="shared" si="191"/>
        <v>44122</v>
      </c>
      <c r="BU32" s="104">
        <f t="shared" si="191"/>
        <v>44153</v>
      </c>
      <c r="BV32" s="105">
        <f t="shared" si="191"/>
        <v>44183</v>
      </c>
      <c r="BW32" s="104">
        <f t="shared" si="191"/>
        <v>44214</v>
      </c>
      <c r="BX32" s="104">
        <f t="shared" si="191"/>
        <v>44245</v>
      </c>
      <c r="BY32" s="104">
        <f t="shared" si="191"/>
        <v>44273</v>
      </c>
      <c r="BZ32" s="104">
        <f t="shared" si="191"/>
        <v>44304</v>
      </c>
      <c r="CA32" s="104">
        <f t="shared" si="191"/>
        <v>44334</v>
      </c>
      <c r="CB32" s="104">
        <f t="shared" si="191"/>
        <v>44365</v>
      </c>
      <c r="CC32" s="104">
        <f t="shared" si="191"/>
        <v>44395</v>
      </c>
      <c r="CD32" s="104">
        <f t="shared" si="191"/>
        <v>44426</v>
      </c>
      <c r="CE32" s="104">
        <f t="shared" si="191"/>
        <v>44457</v>
      </c>
      <c r="CF32" s="104">
        <f t="shared" si="191"/>
        <v>44487</v>
      </c>
      <c r="CG32" s="104">
        <f t="shared" si="191"/>
        <v>44518</v>
      </c>
      <c r="CH32" s="105">
        <f t="shared" si="191"/>
        <v>44548</v>
      </c>
      <c r="CI32" s="104">
        <f t="shared" si="191"/>
        <v>44579</v>
      </c>
      <c r="CJ32" s="104">
        <f t="shared" si="191"/>
        <v>44610</v>
      </c>
      <c r="CK32" s="104">
        <f t="shared" si="191"/>
        <v>44638</v>
      </c>
      <c r="CL32" s="104">
        <f t="shared" si="191"/>
        <v>44669</v>
      </c>
      <c r="CM32" s="104">
        <f t="shared" si="191"/>
        <v>44699</v>
      </c>
      <c r="CN32" s="104">
        <f t="shared" si="191"/>
        <v>44730</v>
      </c>
      <c r="CO32" s="104">
        <f t="shared" si="191"/>
        <v>44760</v>
      </c>
      <c r="CP32" s="104">
        <f t="shared" si="191"/>
        <v>44791</v>
      </c>
      <c r="CQ32" s="104">
        <f t="shared" si="191"/>
        <v>44822</v>
      </c>
      <c r="CR32" s="104">
        <f t="shared" si="191"/>
        <v>44852</v>
      </c>
      <c r="CS32" s="104">
        <f t="shared" si="191"/>
        <v>44883</v>
      </c>
      <c r="CT32" s="105">
        <f t="shared" si="191"/>
        <v>44913</v>
      </c>
    </row>
    <row r="33" spans="1:98" x14ac:dyDescent="0.25">
      <c r="A33" s="4" t="s">
        <v>180</v>
      </c>
      <c r="B33" t="s">
        <v>4</v>
      </c>
      <c r="C33" s="8">
        <v>18</v>
      </c>
      <c r="D33">
        <v>18</v>
      </c>
      <c r="E33">
        <v>20</v>
      </c>
      <c r="F33">
        <v>20</v>
      </c>
      <c r="G33">
        <v>19</v>
      </c>
      <c r="H33">
        <v>18</v>
      </c>
      <c r="I33">
        <v>23</v>
      </c>
      <c r="J33">
        <v>23</v>
      </c>
      <c r="K33">
        <v>24</v>
      </c>
      <c r="L33">
        <v>24</v>
      </c>
      <c r="M33">
        <v>23</v>
      </c>
      <c r="N33" s="36">
        <v>25</v>
      </c>
      <c r="O33">
        <v>37</v>
      </c>
      <c r="P33">
        <v>36</v>
      </c>
      <c r="Q33">
        <v>37</v>
      </c>
      <c r="R33">
        <v>36</v>
      </c>
      <c r="S33">
        <v>32</v>
      </c>
      <c r="T33" s="15">
        <v>30</v>
      </c>
      <c r="U33" s="148">
        <v>29</v>
      </c>
      <c r="V33" s="148">
        <v>26</v>
      </c>
      <c r="W33" s="148">
        <f>V33</f>
        <v>26</v>
      </c>
      <c r="X33" s="148">
        <f t="shared" ref="X33:Z33" si="192">W33</f>
        <v>26</v>
      </c>
      <c r="Y33" s="148">
        <f t="shared" si="192"/>
        <v>26</v>
      </c>
      <c r="Z33" s="149">
        <f t="shared" si="192"/>
        <v>26</v>
      </c>
      <c r="AA33" s="15">
        <v>40</v>
      </c>
      <c r="AB33" s="15">
        <f t="shared" ref="AB33" si="193">AA33</f>
        <v>40</v>
      </c>
      <c r="AC33" s="15">
        <f t="shared" ref="AC33" si="194">AB33</f>
        <v>40</v>
      </c>
      <c r="AD33" s="15">
        <f t="shared" ref="AD33" si="195">AC33</f>
        <v>40</v>
      </c>
      <c r="AE33" s="15">
        <f t="shared" ref="AE33" si="196">AD33</f>
        <v>40</v>
      </c>
      <c r="AF33" s="15">
        <f t="shared" ref="AF33" si="197">AE33</f>
        <v>40</v>
      </c>
      <c r="AG33" s="15">
        <f t="shared" ref="AG33" si="198">AF33</f>
        <v>40</v>
      </c>
      <c r="AH33" s="15">
        <f t="shared" ref="AH33" si="199">AG33</f>
        <v>40</v>
      </c>
      <c r="AI33" s="15">
        <f t="shared" ref="AI33" si="200">AH33</f>
        <v>40</v>
      </c>
      <c r="AJ33" s="15">
        <f t="shared" ref="AJ33" si="201">AI33</f>
        <v>40</v>
      </c>
      <c r="AK33" s="15">
        <f t="shared" ref="AK33" si="202">AJ33</f>
        <v>40</v>
      </c>
      <c r="AL33" s="96">
        <f t="shared" ref="AL33" si="203">AK33</f>
        <v>40</v>
      </c>
      <c r="AM33" s="15">
        <v>60</v>
      </c>
      <c r="AN33" s="15">
        <f t="shared" ref="AN33" si="204">AM33</f>
        <v>60</v>
      </c>
      <c r="AO33" s="15">
        <f t="shared" ref="AO33" si="205">AN33</f>
        <v>60</v>
      </c>
      <c r="AP33" s="15">
        <f t="shared" ref="AP33" si="206">AO33</f>
        <v>60</v>
      </c>
      <c r="AQ33" s="15">
        <f t="shared" ref="AQ33" si="207">AP33</f>
        <v>60</v>
      </c>
      <c r="AR33" s="15">
        <f t="shared" ref="AR33" si="208">AQ33</f>
        <v>60</v>
      </c>
      <c r="AS33" s="15">
        <f t="shared" ref="AS33" si="209">AR33</f>
        <v>60</v>
      </c>
      <c r="AT33" s="15">
        <f t="shared" ref="AT33" si="210">AS33</f>
        <v>60</v>
      </c>
      <c r="AU33" s="15">
        <f t="shared" ref="AU33" si="211">AT33</f>
        <v>60</v>
      </c>
      <c r="AV33" s="15">
        <f t="shared" ref="AV33" si="212">AU33</f>
        <v>60</v>
      </c>
      <c r="AW33" s="15">
        <f t="shared" ref="AW33" si="213">AV33</f>
        <v>60</v>
      </c>
      <c r="AX33" s="96">
        <f t="shared" ref="AX33" si="214">AW33</f>
        <v>60</v>
      </c>
      <c r="AY33" s="15">
        <v>80</v>
      </c>
      <c r="AZ33" s="15">
        <f t="shared" ref="AZ33" si="215">AY33</f>
        <v>80</v>
      </c>
      <c r="BA33" s="15">
        <f t="shared" ref="BA33" si="216">AZ33</f>
        <v>80</v>
      </c>
      <c r="BB33" s="15">
        <f t="shared" ref="BB33" si="217">BA33</f>
        <v>80</v>
      </c>
      <c r="BC33" s="15">
        <f t="shared" ref="BC33" si="218">BB33</f>
        <v>80</v>
      </c>
      <c r="BD33" s="15">
        <f t="shared" ref="BD33" si="219">BC33</f>
        <v>80</v>
      </c>
      <c r="BE33" s="15">
        <f t="shared" ref="BE33" si="220">BD33</f>
        <v>80</v>
      </c>
      <c r="BF33" s="15">
        <f t="shared" ref="BF33" si="221">BE33</f>
        <v>80</v>
      </c>
      <c r="BG33" s="15">
        <f t="shared" ref="BG33" si="222">BF33</f>
        <v>80</v>
      </c>
      <c r="BH33" s="15">
        <f t="shared" ref="BH33" si="223">BG33</f>
        <v>80</v>
      </c>
      <c r="BI33" s="15">
        <f t="shared" ref="BI33" si="224">BH33</f>
        <v>80</v>
      </c>
      <c r="BJ33" s="96">
        <f t="shared" ref="BJ33" si="225">BI33</f>
        <v>80</v>
      </c>
      <c r="BK33" s="15">
        <v>100</v>
      </c>
      <c r="BL33" s="15">
        <f t="shared" ref="BL33" si="226">BK33</f>
        <v>100</v>
      </c>
      <c r="BM33" s="15">
        <f t="shared" ref="BM33" si="227">BL33</f>
        <v>100</v>
      </c>
      <c r="BN33" s="15">
        <f t="shared" ref="BN33" si="228">BM33</f>
        <v>100</v>
      </c>
      <c r="BO33" s="15">
        <f t="shared" ref="BO33" si="229">BN33</f>
        <v>100</v>
      </c>
      <c r="BP33" s="15">
        <f t="shared" ref="BP33" si="230">BO33</f>
        <v>100</v>
      </c>
      <c r="BQ33" s="15">
        <f t="shared" ref="BQ33" si="231">BP33</f>
        <v>100</v>
      </c>
      <c r="BR33" s="15">
        <f t="shared" ref="BR33" si="232">BQ33</f>
        <v>100</v>
      </c>
      <c r="BS33" s="15">
        <f t="shared" ref="BS33" si="233">BR33</f>
        <v>100</v>
      </c>
      <c r="BT33" s="15">
        <f t="shared" ref="BT33" si="234">BS33</f>
        <v>100</v>
      </c>
      <c r="BU33" s="15">
        <f t="shared" ref="BU33" si="235">BT33</f>
        <v>100</v>
      </c>
      <c r="BV33" s="96">
        <f t="shared" ref="BV33" si="236">BU33</f>
        <v>100</v>
      </c>
      <c r="BW33" s="15">
        <v>120</v>
      </c>
      <c r="BX33" s="15">
        <f t="shared" ref="BX33" si="237">BW33</f>
        <v>120</v>
      </c>
      <c r="BY33" s="15">
        <f t="shared" ref="BY33" si="238">BX33</f>
        <v>120</v>
      </c>
      <c r="BZ33" s="15">
        <f t="shared" ref="BZ33" si="239">BY33</f>
        <v>120</v>
      </c>
      <c r="CA33" s="15">
        <f t="shared" ref="CA33" si="240">BZ33</f>
        <v>120</v>
      </c>
      <c r="CB33" s="15">
        <f t="shared" ref="CB33" si="241">CA33</f>
        <v>120</v>
      </c>
      <c r="CC33" s="15">
        <f t="shared" ref="CC33" si="242">CB33</f>
        <v>120</v>
      </c>
      <c r="CD33" s="15">
        <f t="shared" ref="CD33" si="243">CC33</f>
        <v>120</v>
      </c>
      <c r="CE33" s="15">
        <f t="shared" ref="CE33" si="244">CD33</f>
        <v>120</v>
      </c>
      <c r="CF33" s="15">
        <f t="shared" ref="CF33" si="245">CE33</f>
        <v>120</v>
      </c>
      <c r="CG33" s="15">
        <f t="shared" ref="CG33" si="246">CF33</f>
        <v>120</v>
      </c>
      <c r="CH33" s="96">
        <f t="shared" ref="CH33" si="247">CG33</f>
        <v>120</v>
      </c>
      <c r="CI33" s="15">
        <v>140</v>
      </c>
      <c r="CJ33" s="15">
        <f t="shared" ref="CJ33" si="248">CI33</f>
        <v>140</v>
      </c>
      <c r="CK33" s="15">
        <f t="shared" ref="CK33" si="249">CJ33</f>
        <v>140</v>
      </c>
      <c r="CL33" s="15">
        <f t="shared" ref="CL33" si="250">CK33</f>
        <v>140</v>
      </c>
      <c r="CM33" s="15">
        <f t="shared" ref="CM33" si="251">CL33</f>
        <v>140</v>
      </c>
      <c r="CN33" s="15">
        <f t="shared" ref="CN33" si="252">CM33</f>
        <v>140</v>
      </c>
      <c r="CO33" s="15">
        <f t="shared" ref="CO33" si="253">CN33</f>
        <v>140</v>
      </c>
      <c r="CP33" s="15">
        <f t="shared" ref="CP33" si="254">CO33</f>
        <v>140</v>
      </c>
      <c r="CQ33" s="15">
        <f t="shared" ref="CQ33" si="255">CP33</f>
        <v>140</v>
      </c>
      <c r="CR33" s="15">
        <f t="shared" ref="CR33" si="256">CQ33</f>
        <v>140</v>
      </c>
      <c r="CS33" s="15">
        <f t="shared" ref="CS33" si="257">CR33</f>
        <v>140</v>
      </c>
      <c r="CT33" s="96">
        <f t="shared" ref="CT33" si="258">CS33</f>
        <v>140</v>
      </c>
    </row>
    <row r="34" spans="1:98" x14ac:dyDescent="0.25">
      <c r="A34" s="4" t="s">
        <v>181</v>
      </c>
      <c r="B34" t="s">
        <v>5</v>
      </c>
      <c r="C34" s="26">
        <v>219</v>
      </c>
      <c r="D34" s="27">
        <v>143</v>
      </c>
      <c r="E34" s="27">
        <v>228</v>
      </c>
      <c r="F34" s="27">
        <v>279</v>
      </c>
      <c r="G34" s="27">
        <v>249</v>
      </c>
      <c r="H34" s="27">
        <v>246</v>
      </c>
      <c r="I34" s="27">
        <v>269</v>
      </c>
      <c r="J34">
        <v>261</v>
      </c>
      <c r="K34">
        <v>350</v>
      </c>
      <c r="L34">
        <v>279</v>
      </c>
      <c r="M34">
        <v>494</v>
      </c>
      <c r="N34" s="36">
        <v>344</v>
      </c>
      <c r="O34">
        <v>134</v>
      </c>
      <c r="P34">
        <v>122</v>
      </c>
      <c r="Q34">
        <v>363</v>
      </c>
      <c r="R34">
        <v>339</v>
      </c>
      <c r="S34">
        <v>535</v>
      </c>
      <c r="T34" s="15">
        <v>985</v>
      </c>
      <c r="U34" s="172">
        <v>680</v>
      </c>
      <c r="V34" s="173">
        <v>814</v>
      </c>
      <c r="W34" s="173">
        <f t="shared" ref="W34:AZ34" si="259">W15+W8</f>
        <v>1076.5991359999998</v>
      </c>
      <c r="X34" s="173">
        <f t="shared" si="259"/>
        <v>1133.1471321599997</v>
      </c>
      <c r="Y34" s="173">
        <f>Y15+Y8</f>
        <v>1203.9492189439998</v>
      </c>
      <c r="Z34" s="174">
        <f t="shared" si="259"/>
        <v>1279.4227612249597</v>
      </c>
      <c r="AA34" s="15">
        <f t="shared" si="259"/>
        <v>316.6218968767821</v>
      </c>
      <c r="AB34" s="15">
        <f t="shared" si="259"/>
        <v>326.6264270688655</v>
      </c>
      <c r="AC34" s="15">
        <f t="shared" si="259"/>
        <v>899.71999025982541</v>
      </c>
      <c r="AD34" s="15">
        <f t="shared" si="259"/>
        <v>881.46471309760591</v>
      </c>
      <c r="AE34" s="15">
        <f t="shared" si="259"/>
        <v>1067.1930312450559</v>
      </c>
      <c r="AF34" s="15">
        <f t="shared" si="259"/>
        <v>1390.3913780684288</v>
      </c>
      <c r="AG34" s="15">
        <f t="shared" si="259"/>
        <v>936.18939010305019</v>
      </c>
      <c r="AH34" s="15">
        <f t="shared" si="259"/>
        <v>1136.2101241508424</v>
      </c>
      <c r="AI34" s="15">
        <f t="shared" si="259"/>
        <v>1305.3439840741707</v>
      </c>
      <c r="AJ34" s="15">
        <f t="shared" si="259"/>
        <v>1013.0544383098664</v>
      </c>
      <c r="AK34" s="15">
        <f t="shared" si="259"/>
        <v>1216.6504817631044</v>
      </c>
      <c r="AL34" s="96">
        <f t="shared" si="259"/>
        <v>1394.1135880726461</v>
      </c>
      <c r="AM34" s="15">
        <f t="shared" si="259"/>
        <v>377.04212831428509</v>
      </c>
      <c r="AN34" s="15">
        <f t="shared" si="259"/>
        <v>391.58493299934651</v>
      </c>
      <c r="AO34" s="15">
        <f t="shared" si="259"/>
        <v>1286.6309285487421</v>
      </c>
      <c r="AP34" s="15">
        <f t="shared" si="259"/>
        <v>1057.5018262740964</v>
      </c>
      <c r="AQ34" s="15">
        <f t="shared" si="259"/>
        <v>1275.5892670373535</v>
      </c>
      <c r="AR34" s="15">
        <f t="shared" si="259"/>
        <v>1329.4212862526572</v>
      </c>
      <c r="AS34" s="15">
        <f t="shared" si="259"/>
        <v>1083.4271553025535</v>
      </c>
      <c r="AT34" s="15">
        <f t="shared" si="259"/>
        <v>1315.6451770648209</v>
      </c>
      <c r="AU34" s="15">
        <f t="shared" si="259"/>
        <v>1374.8635411510936</v>
      </c>
      <c r="AV34" s="15">
        <f t="shared" si="259"/>
        <v>1124.5284435272424</v>
      </c>
      <c r="AW34" s="15">
        <f t="shared" si="259"/>
        <v>1368.4098887236746</v>
      </c>
      <c r="AX34" s="96">
        <f t="shared" si="259"/>
        <v>1431.0328864890225</v>
      </c>
      <c r="AY34" s="15">
        <f t="shared" si="259"/>
        <v>446.02557065679287</v>
      </c>
      <c r="AZ34" s="15">
        <f t="shared" si="259"/>
        <v>461.84089502543253</v>
      </c>
      <c r="BA34" s="15">
        <f t="shared" ref="BA34:CF34" si="260">BA15+BA8</f>
        <v>1573.2042750661847</v>
      </c>
      <c r="BB34" s="15">
        <f t="shared" si="260"/>
        <v>1513.5449438897231</v>
      </c>
      <c r="BC34" s="15">
        <f t="shared" si="260"/>
        <v>1564.450107287666</v>
      </c>
      <c r="BD34" s="15">
        <f t="shared" si="260"/>
        <v>1617.9176831680497</v>
      </c>
      <c r="BE34" s="15">
        <f t="shared" si="260"/>
        <v>1564.7363134484353</v>
      </c>
      <c r="BF34" s="15">
        <f t="shared" si="260"/>
        <v>1623.7540224631055</v>
      </c>
      <c r="BG34" s="15">
        <f t="shared" si="260"/>
        <v>1686.2152863046661</v>
      </c>
      <c r="BH34" s="15">
        <f t="shared" si="260"/>
        <v>1640.6146974784804</v>
      </c>
      <c r="BI34" s="15">
        <f t="shared" si="260"/>
        <v>1706.7428962588522</v>
      </c>
      <c r="BJ34" s="96">
        <f t="shared" si="260"/>
        <v>1774.3310027770824</v>
      </c>
      <c r="BK34" s="15">
        <f t="shared" si="260"/>
        <v>522.73296737528551</v>
      </c>
      <c r="BL34" s="15">
        <f t="shared" si="260"/>
        <v>542.16041775679616</v>
      </c>
      <c r="BM34" s="15">
        <f t="shared" si="260"/>
        <v>1812.7736311428075</v>
      </c>
      <c r="BN34" s="15">
        <f t="shared" si="260"/>
        <v>1726.2104505009406</v>
      </c>
      <c r="BO34" s="15">
        <f t="shared" si="260"/>
        <v>1780.1385751968603</v>
      </c>
      <c r="BP34" s="15">
        <f t="shared" si="260"/>
        <v>1836.7128122788488</v>
      </c>
      <c r="BQ34" s="15">
        <f t="shared" si="260"/>
        <v>1748.5573567703041</v>
      </c>
      <c r="BR34" s="15">
        <f t="shared" si="260"/>
        <v>1811.4098029420315</v>
      </c>
      <c r="BS34" s="15">
        <f t="shared" si="260"/>
        <v>1877.8983070931229</v>
      </c>
      <c r="BT34" s="15">
        <f t="shared" si="260"/>
        <v>1795.4730580698108</v>
      </c>
      <c r="BU34" s="15">
        <f t="shared" si="260"/>
        <v>1864.9842830310079</v>
      </c>
      <c r="BV34" s="96">
        <f t="shared" si="260"/>
        <v>1935.7551315854048</v>
      </c>
      <c r="BW34" s="15">
        <f t="shared" si="260"/>
        <v>583.84026514185985</v>
      </c>
      <c r="BX34" s="15">
        <f t="shared" si="260"/>
        <v>606.00559513037012</v>
      </c>
      <c r="BY34" s="15">
        <f t="shared" si="260"/>
        <v>2029.7837235660261</v>
      </c>
      <c r="BZ34" s="15">
        <f t="shared" si="260"/>
        <v>1962.0825448841674</v>
      </c>
      <c r="CA34" s="15">
        <f t="shared" si="260"/>
        <v>2021.8724654243485</v>
      </c>
      <c r="CB34" s="15">
        <f t="shared" si="260"/>
        <v>2084.3066866173822</v>
      </c>
      <c r="CC34" s="15">
        <f t="shared" si="260"/>
        <v>2010.4924955225922</v>
      </c>
      <c r="CD34" s="15">
        <f t="shared" si="260"/>
        <v>2079.7188247877107</v>
      </c>
      <c r="CE34" s="15">
        <f t="shared" si="260"/>
        <v>2153.1451214679842</v>
      </c>
      <c r="CF34" s="15">
        <f t="shared" si="260"/>
        <v>2089.3147184178647</v>
      </c>
      <c r="CG34" s="15">
        <f t="shared" ref="CG34:CT34" si="261">CG15+CG8</f>
        <v>2166.2045614582303</v>
      </c>
      <c r="CH34" s="96">
        <f t="shared" si="261"/>
        <v>2244.6411884580052</v>
      </c>
      <c r="CI34" s="15">
        <f t="shared" si="261"/>
        <v>674.49188409834665</v>
      </c>
      <c r="CJ34" s="15">
        <f t="shared" si="261"/>
        <v>699.26016827222168</v>
      </c>
      <c r="CK34" s="15">
        <f t="shared" si="261"/>
        <v>2343.2358526101993</v>
      </c>
      <c r="CL34" s="15">
        <f t="shared" si="261"/>
        <v>2262.1741453321151</v>
      </c>
      <c r="CM34" s="15">
        <f t="shared" si="261"/>
        <v>2329.2156190450783</v>
      </c>
      <c r="CN34" s="15">
        <f t="shared" si="261"/>
        <v>2399.5596642672172</v>
      </c>
      <c r="CO34" s="15">
        <f t="shared" si="261"/>
        <v>2313.0879189221528</v>
      </c>
      <c r="CP34" s="15">
        <f t="shared" si="261"/>
        <v>2391.5364882631734</v>
      </c>
      <c r="CQ34" s="15">
        <f t="shared" si="261"/>
        <v>2474.8442668954012</v>
      </c>
      <c r="CR34" s="15">
        <f t="shared" si="261"/>
        <v>2400.4407360420996</v>
      </c>
      <c r="CS34" s="15">
        <f t="shared" si="261"/>
        <v>2487.8845904851455</v>
      </c>
      <c r="CT34" s="96">
        <f t="shared" si="261"/>
        <v>2577.1547959774571</v>
      </c>
    </row>
    <row r="35" spans="1:98" x14ac:dyDescent="0.25">
      <c r="A35" s="4" t="s">
        <v>182</v>
      </c>
      <c r="B35" t="s">
        <v>6</v>
      </c>
      <c r="C35" s="8">
        <v>170</v>
      </c>
      <c r="D35">
        <v>218</v>
      </c>
      <c r="E35">
        <v>140</v>
      </c>
      <c r="F35">
        <v>226</v>
      </c>
      <c r="G35">
        <v>266</v>
      </c>
      <c r="H35">
        <v>227</v>
      </c>
      <c r="I35">
        <v>234</v>
      </c>
      <c r="J35">
        <v>262</v>
      </c>
      <c r="K35">
        <v>257</v>
      </c>
      <c r="L35">
        <v>345</v>
      </c>
      <c r="M35">
        <v>271</v>
      </c>
      <c r="N35" s="36">
        <v>468</v>
      </c>
      <c r="O35">
        <v>344</v>
      </c>
      <c r="P35">
        <v>134</v>
      </c>
      <c r="Q35">
        <v>120</v>
      </c>
      <c r="R35">
        <v>357</v>
      </c>
      <c r="S35">
        <v>338</v>
      </c>
      <c r="T35" s="15">
        <v>524</v>
      </c>
      <c r="U35" s="24">
        <v>976</v>
      </c>
      <c r="V35" s="24">
        <v>669</v>
      </c>
      <c r="W35" s="24">
        <f t="shared" ref="W35:Z35" si="262">V34</f>
        <v>814</v>
      </c>
      <c r="X35" s="24">
        <f t="shared" si="262"/>
        <v>1076.5991359999998</v>
      </c>
      <c r="Y35" s="24">
        <f t="shared" si="262"/>
        <v>1133.1471321599997</v>
      </c>
      <c r="Z35" s="145">
        <f t="shared" si="262"/>
        <v>1203.9492189439998</v>
      </c>
      <c r="AA35" s="15">
        <f t="shared" ref="AA35" si="263">Z34</f>
        <v>1279.4227612249597</v>
      </c>
      <c r="AB35" s="15">
        <f t="shared" ref="AB35" si="264">AA34</f>
        <v>316.6218968767821</v>
      </c>
      <c r="AC35" s="15">
        <f t="shared" ref="AC35" si="265">AB34</f>
        <v>326.6264270688655</v>
      </c>
      <c r="AD35" s="15">
        <f t="shared" ref="AD35" si="266">AC34</f>
        <v>899.71999025982541</v>
      </c>
      <c r="AE35" s="15">
        <f t="shared" ref="AE35" si="267">AD34</f>
        <v>881.46471309760591</v>
      </c>
      <c r="AF35" s="15">
        <f t="shared" ref="AF35" si="268">AE34</f>
        <v>1067.1930312450559</v>
      </c>
      <c r="AG35" s="15">
        <f t="shared" ref="AG35" si="269">AF34</f>
        <v>1390.3913780684288</v>
      </c>
      <c r="AH35" s="15">
        <f t="shared" ref="AH35" si="270">AG34</f>
        <v>936.18939010305019</v>
      </c>
      <c r="AI35" s="15">
        <f t="shared" ref="AI35" si="271">AH34</f>
        <v>1136.2101241508424</v>
      </c>
      <c r="AJ35" s="15">
        <f t="shared" ref="AJ35" si="272">AI34</f>
        <v>1305.3439840741707</v>
      </c>
      <c r="AK35" s="15">
        <f t="shared" ref="AK35" si="273">AJ34</f>
        <v>1013.0544383098664</v>
      </c>
      <c r="AL35" s="96">
        <f t="shared" ref="AL35" si="274">AK34</f>
        <v>1216.6504817631044</v>
      </c>
      <c r="AM35" s="15">
        <f t="shared" ref="AM35" si="275">AL34</f>
        <v>1394.1135880726461</v>
      </c>
      <c r="AN35" s="15">
        <f t="shared" ref="AN35" si="276">AM34</f>
        <v>377.04212831428509</v>
      </c>
      <c r="AO35" s="15">
        <f t="shared" ref="AO35" si="277">AN34</f>
        <v>391.58493299934651</v>
      </c>
      <c r="AP35" s="15">
        <f t="shared" ref="AP35" si="278">AO34</f>
        <v>1286.6309285487421</v>
      </c>
      <c r="AQ35" s="15">
        <f t="shared" ref="AQ35" si="279">AP34</f>
        <v>1057.5018262740964</v>
      </c>
      <c r="AR35" s="15">
        <f t="shared" ref="AR35" si="280">AQ34</f>
        <v>1275.5892670373535</v>
      </c>
      <c r="AS35" s="15">
        <f t="shared" ref="AS35" si="281">AR34</f>
        <v>1329.4212862526572</v>
      </c>
      <c r="AT35" s="15">
        <f t="shared" ref="AT35" si="282">AS34</f>
        <v>1083.4271553025535</v>
      </c>
      <c r="AU35" s="15">
        <f t="shared" ref="AU35" si="283">AT34</f>
        <v>1315.6451770648209</v>
      </c>
      <c r="AV35" s="15">
        <f t="shared" ref="AV35" si="284">AU34</f>
        <v>1374.8635411510936</v>
      </c>
      <c r="AW35" s="15">
        <f t="shared" ref="AW35" si="285">AV34</f>
        <v>1124.5284435272424</v>
      </c>
      <c r="AX35" s="96">
        <f t="shared" ref="AX35" si="286">AW34</f>
        <v>1368.4098887236746</v>
      </c>
      <c r="AY35" s="15">
        <f t="shared" ref="AY35" si="287">AX34</f>
        <v>1431.0328864890225</v>
      </c>
      <c r="AZ35" s="15">
        <f t="shared" ref="AZ35" si="288">AY34</f>
        <v>446.02557065679287</v>
      </c>
      <c r="BA35" s="15">
        <f t="shared" ref="BA35" si="289">AZ34</f>
        <v>461.84089502543253</v>
      </c>
      <c r="BB35" s="15">
        <f t="shared" ref="BB35" si="290">BA34</f>
        <v>1573.2042750661847</v>
      </c>
      <c r="BC35" s="15">
        <f t="shared" ref="BC35" si="291">BB34</f>
        <v>1513.5449438897231</v>
      </c>
      <c r="BD35" s="15">
        <f t="shared" ref="BD35" si="292">BC34</f>
        <v>1564.450107287666</v>
      </c>
      <c r="BE35" s="15">
        <f t="shared" ref="BE35" si="293">BD34</f>
        <v>1617.9176831680497</v>
      </c>
      <c r="BF35" s="15">
        <f t="shared" ref="BF35" si="294">BE34</f>
        <v>1564.7363134484353</v>
      </c>
      <c r="BG35" s="15">
        <f t="shared" ref="BG35" si="295">BF34</f>
        <v>1623.7540224631055</v>
      </c>
      <c r="BH35" s="15">
        <f t="shared" ref="BH35" si="296">BG34</f>
        <v>1686.2152863046661</v>
      </c>
      <c r="BI35" s="15">
        <f t="shared" ref="BI35" si="297">BH34</f>
        <v>1640.6146974784804</v>
      </c>
      <c r="BJ35" s="96">
        <f t="shared" ref="BJ35" si="298">BI34</f>
        <v>1706.7428962588522</v>
      </c>
      <c r="BK35" s="15">
        <f t="shared" ref="BK35" si="299">BJ34</f>
        <v>1774.3310027770824</v>
      </c>
      <c r="BL35" s="15">
        <f t="shared" ref="BL35" si="300">BK34</f>
        <v>522.73296737528551</v>
      </c>
      <c r="BM35" s="15">
        <f t="shared" ref="BM35" si="301">BL34</f>
        <v>542.16041775679616</v>
      </c>
      <c r="BN35" s="15">
        <f t="shared" ref="BN35" si="302">BM34</f>
        <v>1812.7736311428075</v>
      </c>
      <c r="BO35" s="15">
        <f t="shared" ref="BO35" si="303">BN34</f>
        <v>1726.2104505009406</v>
      </c>
      <c r="BP35" s="15">
        <f t="shared" ref="BP35" si="304">BO34</f>
        <v>1780.1385751968603</v>
      </c>
      <c r="BQ35" s="15">
        <f t="shared" ref="BQ35" si="305">BP34</f>
        <v>1836.7128122788488</v>
      </c>
      <c r="BR35" s="15">
        <f t="shared" ref="BR35" si="306">BQ34</f>
        <v>1748.5573567703041</v>
      </c>
      <c r="BS35" s="15">
        <f t="shared" ref="BS35" si="307">BR34</f>
        <v>1811.4098029420315</v>
      </c>
      <c r="BT35" s="15">
        <f t="shared" ref="BT35" si="308">BS34</f>
        <v>1877.8983070931229</v>
      </c>
      <c r="BU35" s="15">
        <f t="shared" ref="BU35" si="309">BT34</f>
        <v>1795.4730580698108</v>
      </c>
      <c r="BV35" s="96">
        <f t="shared" ref="BV35" si="310">BU34</f>
        <v>1864.9842830310079</v>
      </c>
      <c r="BW35" s="15">
        <f t="shared" ref="BW35" si="311">BV34</f>
        <v>1935.7551315854048</v>
      </c>
      <c r="BX35" s="15">
        <f t="shared" ref="BX35" si="312">BW34</f>
        <v>583.84026514185985</v>
      </c>
      <c r="BY35" s="15">
        <f t="shared" ref="BY35" si="313">BX34</f>
        <v>606.00559513037012</v>
      </c>
      <c r="BZ35" s="15">
        <f t="shared" ref="BZ35" si="314">BY34</f>
        <v>2029.7837235660261</v>
      </c>
      <c r="CA35" s="15">
        <f t="shared" ref="CA35" si="315">BZ34</f>
        <v>1962.0825448841674</v>
      </c>
      <c r="CB35" s="15">
        <f t="shared" ref="CB35" si="316">CA34</f>
        <v>2021.8724654243485</v>
      </c>
      <c r="CC35" s="15">
        <f t="shared" ref="CC35" si="317">CB34</f>
        <v>2084.3066866173822</v>
      </c>
      <c r="CD35" s="15">
        <f t="shared" ref="CD35" si="318">CC34</f>
        <v>2010.4924955225922</v>
      </c>
      <c r="CE35" s="15">
        <f t="shared" ref="CE35" si="319">CD34</f>
        <v>2079.7188247877107</v>
      </c>
      <c r="CF35" s="15">
        <f t="shared" ref="CF35" si="320">CE34</f>
        <v>2153.1451214679842</v>
      </c>
      <c r="CG35" s="15">
        <f t="shared" ref="CG35" si="321">CF34</f>
        <v>2089.3147184178647</v>
      </c>
      <c r="CH35" s="96">
        <f t="shared" ref="CH35" si="322">CG34</f>
        <v>2166.2045614582303</v>
      </c>
      <c r="CI35" s="15">
        <f t="shared" ref="CI35" si="323">CH34</f>
        <v>2244.6411884580052</v>
      </c>
      <c r="CJ35" s="15">
        <f t="shared" ref="CJ35" si="324">CI34</f>
        <v>674.49188409834665</v>
      </c>
      <c r="CK35" s="15">
        <f t="shared" ref="CK35" si="325">CJ34</f>
        <v>699.26016827222168</v>
      </c>
      <c r="CL35" s="15">
        <f t="shared" ref="CL35" si="326">CK34</f>
        <v>2343.2358526101993</v>
      </c>
      <c r="CM35" s="15">
        <f t="shared" ref="CM35" si="327">CL34</f>
        <v>2262.1741453321151</v>
      </c>
      <c r="CN35" s="15">
        <f t="shared" ref="CN35" si="328">CM34</f>
        <v>2329.2156190450783</v>
      </c>
      <c r="CO35" s="15">
        <f t="shared" ref="CO35" si="329">CN34</f>
        <v>2399.5596642672172</v>
      </c>
      <c r="CP35" s="15">
        <f t="shared" ref="CP35" si="330">CO34</f>
        <v>2313.0879189221528</v>
      </c>
      <c r="CQ35" s="15">
        <f t="shared" ref="CQ35" si="331">CP34</f>
        <v>2391.5364882631734</v>
      </c>
      <c r="CR35" s="15">
        <f t="shared" ref="CR35" si="332">CQ34</f>
        <v>2474.8442668954012</v>
      </c>
      <c r="CS35" s="15">
        <f t="shared" ref="CS35" si="333">CR34</f>
        <v>2400.4407360420996</v>
      </c>
      <c r="CT35" s="96">
        <f t="shared" ref="CT35" si="334">CS34</f>
        <v>2487.8845904851455</v>
      </c>
    </row>
    <row r="36" spans="1:98" x14ac:dyDescent="0.25">
      <c r="A36" s="4" t="s">
        <v>183</v>
      </c>
      <c r="B36" t="s">
        <v>7</v>
      </c>
      <c r="C36" s="8">
        <v>271</v>
      </c>
      <c r="D36">
        <v>340</v>
      </c>
      <c r="E36">
        <v>364</v>
      </c>
      <c r="F36">
        <v>343</v>
      </c>
      <c r="G36">
        <v>277</v>
      </c>
      <c r="H36">
        <v>372</v>
      </c>
      <c r="I36">
        <v>400</v>
      </c>
      <c r="J36">
        <v>397</v>
      </c>
      <c r="K36">
        <v>422</v>
      </c>
      <c r="L36">
        <v>451</v>
      </c>
      <c r="M36">
        <v>509</v>
      </c>
      <c r="N36" s="36">
        <v>488</v>
      </c>
      <c r="O36">
        <v>627</v>
      </c>
      <c r="P36">
        <v>711</v>
      </c>
      <c r="Q36">
        <v>415</v>
      </c>
      <c r="R36">
        <v>230</v>
      </c>
      <c r="S36">
        <v>428</v>
      </c>
      <c r="T36" s="15">
        <v>634</v>
      </c>
      <c r="U36" s="148">
        <v>821</v>
      </c>
      <c r="V36" s="148">
        <v>1403</v>
      </c>
      <c r="W36" s="148">
        <f>U34*Assumption!$D$5</f>
        <v>646</v>
      </c>
      <c r="X36" s="148">
        <f>V34*Assumption!$D$5</f>
        <v>773.3</v>
      </c>
      <c r="Y36" s="148">
        <f>W34*Assumption!$D$5</f>
        <v>1022.7691791999998</v>
      </c>
      <c r="Z36" s="149">
        <f>X34*Assumption!$D$5</f>
        <v>1076.4897755519996</v>
      </c>
      <c r="AA36" s="15">
        <f>Y34*Assumption!$D$5</f>
        <v>1143.7517579967998</v>
      </c>
      <c r="AB36" s="15">
        <f>Z34*Assumption!$D$5</f>
        <v>1215.4516231637117</v>
      </c>
      <c r="AC36" s="15">
        <f>AA34*Assumption!$D$5</f>
        <v>300.79080203294296</v>
      </c>
      <c r="AD36" s="15">
        <f>AB34*Assumption!$D$5</f>
        <v>310.29510571542221</v>
      </c>
      <c r="AE36" s="15">
        <f>AC34*Assumption!$D$5</f>
        <v>854.73399074683414</v>
      </c>
      <c r="AF36" s="15">
        <f>AD34*Assumption!$D$5</f>
        <v>837.39147744272555</v>
      </c>
      <c r="AG36" s="15">
        <f>AE34*Assumption!$D$5</f>
        <v>1013.8333796828031</v>
      </c>
      <c r="AH36" s="15">
        <f>AF34*Assumption!$D$5</f>
        <v>1320.8718091650073</v>
      </c>
      <c r="AI36" s="15">
        <f>AG34*Assumption!$D$5</f>
        <v>889.37992059789758</v>
      </c>
      <c r="AJ36" s="15">
        <f>AH34*Assumption!$D$5</f>
        <v>1079.3996179433002</v>
      </c>
      <c r="AK36" s="15">
        <f>AI34*Assumption!$D$5</f>
        <v>1240.0767848704622</v>
      </c>
      <c r="AL36" s="96">
        <f>AJ34*Assumption!$D$5</f>
        <v>962.40171639437312</v>
      </c>
      <c r="AM36" s="15">
        <f>AK34*Assumption!$D$5</f>
        <v>1155.8179576749492</v>
      </c>
      <c r="AN36" s="15">
        <f>AL34*Assumption!$D$5</f>
        <v>1324.4079086690138</v>
      </c>
      <c r="AO36" s="15">
        <f>AM34*Assumption!$D$5</f>
        <v>358.19002189857082</v>
      </c>
      <c r="AP36" s="15">
        <f>AN34*Assumption!$D$5</f>
        <v>372.00568634937918</v>
      </c>
      <c r="AQ36" s="15">
        <f>AO34*Assumption!$D$5</f>
        <v>1222.2993821213049</v>
      </c>
      <c r="AR36" s="15">
        <f>AP34*Assumption!$D$5</f>
        <v>1004.6267349603916</v>
      </c>
      <c r="AS36" s="15">
        <f>AQ34*Assumption!$D$5</f>
        <v>1211.8098036854858</v>
      </c>
      <c r="AT36" s="15">
        <f>AR34*Assumption!$D$5</f>
        <v>1262.9502219400242</v>
      </c>
      <c r="AU36" s="15">
        <f>AS34*Assumption!$D$5</f>
        <v>1029.2557975374257</v>
      </c>
      <c r="AV36" s="15">
        <f>AT34*Assumption!$D$5</f>
        <v>1249.8629182115799</v>
      </c>
      <c r="AW36" s="15">
        <f>AU34*Assumption!$D$5</f>
        <v>1306.1203640935389</v>
      </c>
      <c r="AX36" s="96">
        <f>AV34*Assumption!$D$5</f>
        <v>1068.3020213508803</v>
      </c>
      <c r="AY36" s="15">
        <f>AW34*Assumption!$D$5</f>
        <v>1299.9893942874908</v>
      </c>
      <c r="AZ36" s="15">
        <f>AX34*Assumption!$D$5</f>
        <v>1359.4812421645713</v>
      </c>
      <c r="BA36" s="15">
        <f>AY34*Assumption!$D$5</f>
        <v>423.72429212395321</v>
      </c>
      <c r="BB36" s="15">
        <f>AZ34*Assumption!$D$5</f>
        <v>438.74885027416087</v>
      </c>
      <c r="BC36" s="15">
        <f>BA34*Assumption!$D$5</f>
        <v>1494.5440613128753</v>
      </c>
      <c r="BD36" s="15">
        <f>BB34*Assumption!$D$5</f>
        <v>1437.8676966952369</v>
      </c>
      <c r="BE36" s="15">
        <f>BC34*Assumption!$D$5</f>
        <v>1486.2276019232827</v>
      </c>
      <c r="BF36" s="15">
        <f>BD34*Assumption!$D$5</f>
        <v>1537.0217990096471</v>
      </c>
      <c r="BG36" s="15">
        <f>BE34*Assumption!$D$5</f>
        <v>1486.4994977760134</v>
      </c>
      <c r="BH36" s="15">
        <f>BF34*Assumption!$D$5</f>
        <v>1542.56632133995</v>
      </c>
      <c r="BI36" s="15">
        <f>BG34*Assumption!$D$5</f>
        <v>1601.9045219894326</v>
      </c>
      <c r="BJ36" s="96">
        <f>BH34*Assumption!$D$5</f>
        <v>1558.5839626045563</v>
      </c>
      <c r="BK36" s="15">
        <f>BI34*Assumption!$D$5</f>
        <v>1621.4057514459096</v>
      </c>
      <c r="BL36" s="15">
        <f>BJ34*Assumption!$D$5</f>
        <v>1685.6144526382282</v>
      </c>
      <c r="BM36" s="15">
        <f>BK34*Assumption!$D$5</f>
        <v>496.59631900652118</v>
      </c>
      <c r="BN36" s="15">
        <f>BL34*Assumption!$D$5</f>
        <v>515.05239686895629</v>
      </c>
      <c r="BO36" s="15">
        <f>BM34*Assumption!$D$5</f>
        <v>1722.1349495856671</v>
      </c>
      <c r="BP36" s="15">
        <f>BN34*Assumption!$D$5</f>
        <v>1639.8999279758934</v>
      </c>
      <c r="BQ36" s="15">
        <f>BO34*Assumption!$D$5</f>
        <v>1691.1316464370173</v>
      </c>
      <c r="BR36" s="15">
        <f>BP34*Assumption!$D$5</f>
        <v>1744.8771716649062</v>
      </c>
      <c r="BS36" s="15">
        <f>BQ34*Assumption!$D$5</f>
        <v>1661.1294889317887</v>
      </c>
      <c r="BT36" s="15">
        <f>BR34*Assumption!$D$5</f>
        <v>1720.8393127949298</v>
      </c>
      <c r="BU36" s="15">
        <f>BS34*Assumption!$D$5</f>
        <v>1784.0033917384667</v>
      </c>
      <c r="BV36" s="96">
        <f>BT34*Assumption!$D$5</f>
        <v>1705.6994051663203</v>
      </c>
      <c r="BW36" s="15">
        <f>BU34*Assumption!$D$5</f>
        <v>1771.7350688794575</v>
      </c>
      <c r="BX36" s="15">
        <f>BV34*Assumption!$D$5</f>
        <v>1838.9673750061345</v>
      </c>
      <c r="BY36" s="15">
        <f>BW34*Assumption!$D$5</f>
        <v>554.64825188476686</v>
      </c>
      <c r="BZ36" s="15">
        <f>BX34*Assumption!$D$5</f>
        <v>575.70531537385159</v>
      </c>
      <c r="CA36" s="15">
        <f>BY34*Assumption!$D$5</f>
        <v>1928.2945373877246</v>
      </c>
      <c r="CB36" s="15">
        <f>BZ34*Assumption!$D$5</f>
        <v>1863.9784176399589</v>
      </c>
      <c r="CC36" s="15">
        <f>CA34*Assumption!$D$5</f>
        <v>1920.7788421531311</v>
      </c>
      <c r="CD36" s="15">
        <f>CB34*Assumption!$D$5</f>
        <v>1980.091352286513</v>
      </c>
      <c r="CE36" s="15">
        <f>CC34*Assumption!$D$5</f>
        <v>1909.9678707464625</v>
      </c>
      <c r="CF36" s="15">
        <f>CD34*Assumption!$D$5</f>
        <v>1975.7328835483249</v>
      </c>
      <c r="CG36" s="15">
        <f>CE34*Assumption!$D$5</f>
        <v>2045.4878653945848</v>
      </c>
      <c r="CH36" s="96">
        <f>CF34*Assumption!$D$5</f>
        <v>1984.8489824969713</v>
      </c>
      <c r="CI36" s="15">
        <f>CG34*Assumption!$D$5</f>
        <v>2057.8943333853185</v>
      </c>
      <c r="CJ36" s="15">
        <f>CH34*Assumption!$D$5</f>
        <v>2132.4091290351048</v>
      </c>
      <c r="CK36" s="15">
        <f>CI34*Assumption!$D$5</f>
        <v>640.76728989342928</v>
      </c>
      <c r="CL36" s="15">
        <f>CJ34*Assumption!$D$5</f>
        <v>664.2971598586106</v>
      </c>
      <c r="CM36" s="15">
        <f>CK34*Assumption!$D$5</f>
        <v>2226.0740599796891</v>
      </c>
      <c r="CN36" s="15">
        <f>CL34*Assumption!$D$5</f>
        <v>2149.0654380655092</v>
      </c>
      <c r="CO36" s="15">
        <f>CM34*Assumption!$D$5</f>
        <v>2212.7548380928242</v>
      </c>
      <c r="CP36" s="15">
        <f>CN34*Assumption!$D$5</f>
        <v>2279.5816810538563</v>
      </c>
      <c r="CQ36" s="15">
        <f>CO34*Assumption!$D$5</f>
        <v>2197.433522976045</v>
      </c>
      <c r="CR36" s="15">
        <f>CP34*Assumption!$D$5</f>
        <v>2271.9596638500147</v>
      </c>
      <c r="CS36" s="15">
        <f>CQ34*Assumption!$D$5</f>
        <v>2351.1020535506309</v>
      </c>
      <c r="CT36" s="96">
        <f>CR34*Assumption!$D$5</f>
        <v>2280.4186992399946</v>
      </c>
    </row>
    <row r="37" spans="1:98" x14ac:dyDescent="0.25">
      <c r="A37" s="4" t="s">
        <v>184</v>
      </c>
      <c r="B37" t="s">
        <v>8</v>
      </c>
      <c r="C37" s="8">
        <v>219</v>
      </c>
      <c r="D37">
        <v>222</v>
      </c>
      <c r="E37">
        <v>275</v>
      </c>
      <c r="F37">
        <v>302</v>
      </c>
      <c r="G37">
        <v>320</v>
      </c>
      <c r="H37">
        <v>249</v>
      </c>
      <c r="I37">
        <v>241</v>
      </c>
      <c r="J37">
        <v>282</v>
      </c>
      <c r="K37">
        <v>321</v>
      </c>
      <c r="L37">
        <v>363</v>
      </c>
      <c r="M37">
        <v>377</v>
      </c>
      <c r="N37" s="36">
        <v>394</v>
      </c>
      <c r="O37">
        <v>523</v>
      </c>
      <c r="P37">
        <v>512</v>
      </c>
      <c r="Q37">
        <v>655</v>
      </c>
      <c r="R37">
        <v>603</v>
      </c>
      <c r="S37">
        <v>532</v>
      </c>
      <c r="T37" s="15">
        <v>331</v>
      </c>
      <c r="U37" s="148">
        <v>376</v>
      </c>
      <c r="V37" s="148">
        <v>511</v>
      </c>
      <c r="W37" s="148">
        <f>R34*Assumption!$G$5+'Agency North'!S34*Assumption!$F$5+'Agency North'!T34*Assumption!$E$5</f>
        <v>1365.9</v>
      </c>
      <c r="X37" s="148">
        <f>S34*Assumption!$G$5+'Agency North'!T34*Assumption!$F$5+'Agency North'!U34*Assumption!$E$5</f>
        <v>1554.5</v>
      </c>
      <c r="Y37" s="148">
        <f>T34*Assumption!$G$5+'Agency North'!U34*Assumption!$F$5+'Agency North'!V34*Assumption!$E$5</f>
        <v>1718.2</v>
      </c>
      <c r="Z37" s="149">
        <f>U34*Assumption!$G$5+'Agency North'!V34*Assumption!$F$5+'Agency North'!W34*Assumption!$E$5</f>
        <v>1839.0793087999998</v>
      </c>
      <c r="AA37" s="15">
        <f>V34*Assumption!$G$5+'Agency North'!W34*Assumption!$F$5+'Agency North'!X34*Assumption!$E$5</f>
        <v>2148.5371009279997</v>
      </c>
      <c r="AB37" s="15">
        <f>W34*Assumption!$G$5+'Agency North'!X34*Assumption!$F$5+'Agency North'!Y34*Assumption!$E$5</f>
        <v>2402.3218492671995</v>
      </c>
      <c r="AC37" s="15">
        <f>X34*Assumption!$G$5+'Agency North'!Y34*Assumption!$F$5+'Agency North'!Z34*Assumption!$E$5</f>
        <v>2546.1909415367672</v>
      </c>
      <c r="AD37" s="15">
        <f>Y34*Assumption!$G$5+'Agency North'!Z34*Assumption!$F$5+'Agency North'!AA34*Assumption!$E$5</f>
        <v>1871.2629817252973</v>
      </c>
      <c r="AE37" s="15">
        <f>Z34*Assumption!$G$5+'Agency North'!AA34*Assumption!$F$5+'Agency North'!AB34*Assumption!$E$5</f>
        <v>1250.5901262038158</v>
      </c>
      <c r="AF37" s="15">
        <f>AA34*Assumption!$G$5+'Agency North'!AB34*Assumption!$F$5+'Agency North'!AC34*Assumption!$E$5</f>
        <v>1138.3876292821355</v>
      </c>
      <c r="AG37" s="15">
        <f>AB34*Assumption!$G$5+'Agency North'!AC34*Assumption!$F$5+'Agency North'!AD34*Assumption!$E$5</f>
        <v>1530.9516199012819</v>
      </c>
      <c r="AH37" s="15">
        <f>AC34*Assumption!$G$5+'Agency North'!AD34*Assumption!$F$5+'Agency North'!AE34*Assumption!$E$5</f>
        <v>2010.6117183202641</v>
      </c>
      <c r="AI37" s="15">
        <f>AD34*Assumption!$G$5+'Agency North'!AE34*Assumption!$F$5+'Agency North'!AF34*Assumption!$E$5</f>
        <v>2388.2270521848459</v>
      </c>
      <c r="AJ37" s="15">
        <f>AE34*Assumption!$G$5+'Agency North'!AF34*Assumption!$F$5+'Agency North'!AG34*Assumption!$E$5</f>
        <v>2362.5412954773738</v>
      </c>
      <c r="AK37" s="15">
        <f>AF34*Assumption!$G$5+'Agency North'!AG34*Assumption!$F$5+'Agency North'!AH34*Assumption!$E$5</f>
        <v>2398.5354992338662</v>
      </c>
      <c r="AL37" s="96">
        <f>AG34*Assumption!$G$5+'Agency North'!AH34*Assumption!$F$5+'Agency North'!AI34*Assumption!$E$5</f>
        <v>2401.3359082267566</v>
      </c>
      <c r="AM37" s="15">
        <f>AH34*Assumption!$G$5+'Agency North'!AI34*Assumption!$F$5+'Agency North'!AJ34*Assumption!$E$5</f>
        <v>2405.9104139903179</v>
      </c>
      <c r="AN37" s="15">
        <f>AI34*Assumption!$G$5+'Agency North'!AJ34*Assumption!$F$5+'Agency North'!AK34*Assumption!$E$5</f>
        <v>2465.6648826718924</v>
      </c>
      <c r="AO37" s="15">
        <f>AJ34*Assumption!$G$5+'Agency North'!AK34*Assumption!$F$5+'Agency North'!AL34*Assumption!$E$5</f>
        <v>2574.7788706782094</v>
      </c>
      <c r="AP37" s="15">
        <f>AK34*Assumption!$G$5+'Agency North'!AL34*Assumption!$F$5+'Agency North'!AM34*Assumption!$E$5</f>
        <v>2007.5035033601428</v>
      </c>
      <c r="AQ37" s="15">
        <f>AL34*Assumption!$G$5+'Agency North'!AM34*Assumption!$F$5+'Agency North'!AN34*Assumption!$E$5</f>
        <v>1413.6655890630645</v>
      </c>
      <c r="AR37" s="15">
        <f>AM34*Assumption!$G$5+'Agency North'!AN34*Assumption!$F$5+'Agency North'!AO34*Assumption!$E$5</f>
        <v>1529.6394729271074</v>
      </c>
      <c r="AS37" s="15">
        <f>AN34*Assumption!$G$5+'Agency North'!AO34*Assumption!$F$5+'Agency North'!AP34*Assumption!$E$5</f>
        <v>1981.5940708030043</v>
      </c>
      <c r="AT37" s="15">
        <f>AO34*Assumption!$G$5+'Agency North'!AP34*Assumption!$F$5+'Agency North'!AQ34*Assumption!$E$5</f>
        <v>2532.7012491509959</v>
      </c>
      <c r="AU37" s="15">
        <f>AP34*Assumption!$G$5+'Agency North'!AQ34*Assumption!$F$5+'Agency North'!AR34*Assumption!$E$5</f>
        <v>2590.9506116927309</v>
      </c>
      <c r="AV37" s="15">
        <f>AQ34*Assumption!$G$5+'Agency North'!AR34*Assumption!$F$5+'Agency North'!AS34*Assumption!$E$5</f>
        <v>2562.6901848413149</v>
      </c>
      <c r="AW37" s="15">
        <f>AR34*Assumption!$G$5+'Agency North'!AS34*Assumption!$F$5+'Agency North'!AT34*Assumption!$E$5</f>
        <v>2608.5679221152386</v>
      </c>
      <c r="AX37" s="96">
        <f>AS34*Assumption!$G$5+'Agency North'!AT34*Assumption!$F$5+'Agency North'!AU34*Assumption!$E$5</f>
        <v>2670.8987500477815</v>
      </c>
      <c r="AY37" s="15">
        <f>AT34*Assumption!$G$5+'Agency North'!AU34*Assumption!$F$5+'Agency North'!AV34*Assumption!$E$5</f>
        <v>2651.4143398664519</v>
      </c>
      <c r="AZ37" s="15">
        <f>AU34*Assumption!$G$5+'Agency North'!AV34*Assumption!$F$5+'Agency North'!AW34*Assumption!$E$5</f>
        <v>2706.8159461386654</v>
      </c>
      <c r="BA37" s="15">
        <f>AV34*Assumption!$G$5+'Agency North'!AW34*Assumption!$F$5+'Agency North'!AX34*Assumption!$E$5</f>
        <v>2777.4302974141356</v>
      </c>
      <c r="BB37" s="15">
        <f>AW34*Assumption!$G$5+'Agency North'!AX34*Assumption!$F$5+'Agency North'!AY34*Assumption!$E$5</f>
        <v>2179.5894103019546</v>
      </c>
      <c r="BC37" s="15">
        <f>AX34*Assumption!$G$5+'Agency North'!AY34*Assumption!$F$5+'Agency North'!AZ34*Assumption!$E$5</f>
        <v>1540.3103473735146</v>
      </c>
      <c r="BD37" s="15">
        <f>AY34*Assumption!$G$5+'Agency North'!AZ34*Assumption!$F$5+'Agency North'!BA34*Assumption!$E$5</f>
        <v>1849.4673889648261</v>
      </c>
      <c r="BE37" s="15">
        <f>AZ34*Assumption!$G$5+'Agency North'!BA34*Assumption!$F$5+'Agency North'!BB34*Assumption!$E$5</f>
        <v>2589.1834846733673</v>
      </c>
      <c r="BF37" s="15">
        <f>BA34*Assumption!$G$5+'Agency North'!BB34*Assumption!$F$5+'Agency North'!BC34*Assumption!$E$5</f>
        <v>3254.9641115926497</v>
      </c>
      <c r="BG37" s="15">
        <f>BB34*Assumption!$G$5+'Agency North'!BC34*Assumption!$F$5+'Agency North'!BD34*Assumption!$E$5</f>
        <v>3297.5761879696402</v>
      </c>
      <c r="BH37" s="15">
        <f>BC34*Assumption!$G$5+'Agency North'!BD34*Assumption!$F$5+'Agency North'!BE34*Assumption!$E$5</f>
        <v>3323.0014933489829</v>
      </c>
      <c r="BI37" s="15">
        <f>BD34*Assumption!$G$5+'Agency North'!BE34*Assumption!$F$5+'Agency North'!BF34*Assumption!$E$5</f>
        <v>3365.0692472852188</v>
      </c>
      <c r="BJ37" s="96">
        <f>BE34*Assumption!$G$5+'Agency North'!BF34*Assumption!$F$5+'Agency North'!BG34*Assumption!$E$5</f>
        <v>3424.4418328369679</v>
      </c>
      <c r="BK37" s="15">
        <f>BF34*Assumption!$G$5+'Agency North'!BG34*Assumption!$F$5+'Agency North'!BH34*Assumption!$E$5</f>
        <v>3467.0948718739137</v>
      </c>
      <c r="BL37" s="15">
        <f>BG34*Assumption!$G$5+'Agency North'!BH34*Assumption!$F$5+'Agency North'!BI34*Assumption!$E$5</f>
        <v>3525.5537770248175</v>
      </c>
      <c r="BM37" s="15">
        <f>BH34*Assumption!$G$5+'Agency North'!BI34*Assumption!$F$5+'Agency North'!BJ34*Assumption!$E$5</f>
        <v>3598.5536480899509</v>
      </c>
      <c r="BN37" s="15">
        <f>BI34*Assumption!$G$5+'Agency North'!BJ34*Assumption!$F$5+'Agency North'!BK34*Assumption!$E$5</f>
        <v>2684.2638135994971</v>
      </c>
      <c r="BO37" s="15">
        <f>BJ34*Assumption!$G$5+'Agency North'!BK34*Assumption!$F$5+'Agency North'!BL34*Assumption!$E$5</f>
        <v>1864.2400130343863</v>
      </c>
      <c r="BP37" s="15">
        <f>BK34*Assumption!$G$5+'Agency North'!BL34*Assumption!$F$5+'Agency North'!BM34*Assumption!$E$5</f>
        <v>2143.3709777691747</v>
      </c>
      <c r="BQ37" s="15">
        <f>BL34*Assumption!$G$5+'Agency North'!BM34*Assumption!$F$5+'Agency North'!BN34*Assumption!$E$5</f>
        <v>2975.2061528547956</v>
      </c>
      <c r="BR37" s="15">
        <f>BM34*Assumption!$G$5+'Agency North'!BN34*Assumption!$F$5+'Agency North'!BO34*Assumption!$E$5</f>
        <v>3720.1223541938311</v>
      </c>
      <c r="BS37" s="15">
        <f>BN34*Assumption!$G$5+'Agency North'!BO34*Assumption!$F$5+'Agency North'!BP34*Assumption!$E$5</f>
        <v>3751.1935227614454</v>
      </c>
      <c r="BT37" s="15">
        <f>BO34*Assumption!$G$5+'Agency North'!BP34*Assumption!$F$5+'Agency North'!BQ34*Assumption!$E$5</f>
        <v>3752.6279991295542</v>
      </c>
      <c r="BU37" s="15">
        <f>BP34*Assumption!$G$5+'Agency North'!BQ34*Assumption!$F$5+'Agency North'!BR34*Assumption!$E$5</f>
        <v>3775.1456794601472</v>
      </c>
      <c r="BV37" s="96">
        <f>BQ34*Assumption!$G$5+'Agency North'!BR34*Assumption!$F$5+'Agency North'!BS34*Assumption!$E$5</f>
        <v>3819.4399217961031</v>
      </c>
      <c r="BW37" s="15">
        <f>BR34*Assumption!$G$5+'Agency North'!BS34*Assumption!$F$5+'Agency North'!BT34*Assumption!$E$5</f>
        <v>3837.7531431862535</v>
      </c>
      <c r="BX37" s="15">
        <f>BS34*Assumption!$G$5+'Agency North'!BT34*Assumption!$F$5+'Agency North'!BU34*Assumption!$E$5</f>
        <v>3875.5575513295476</v>
      </c>
      <c r="BY37" s="15">
        <f>BT34*Assumption!$G$5+'Agency North'!BU34*Assumption!$F$5+'Agency North'!BV34*Assumption!$E$5</f>
        <v>3931.376938231916</v>
      </c>
      <c r="BZ37" s="15">
        <f>BU34*Assumption!$G$5+'Agency North'!BV34*Assumption!$F$5+'Agency North'!BW34*Assumption!$E$5</f>
        <v>2941.0913740418755</v>
      </c>
      <c r="CA37" s="15">
        <f>BV34*Assumption!$G$5+'Agency North'!BW34*Assumption!$F$5+'Agency North'!BX34*Assumption!$E$5</f>
        <v>2054.9457406548408</v>
      </c>
      <c r="CB37" s="15">
        <f>BW34*Assumption!$G$5+'Agency North'!BX34*Assumption!$F$5+'Agency North'!BY34*Assumption!$E$5</f>
        <v>2398.335054529196</v>
      </c>
      <c r="CC37" s="15">
        <f>BX34*Assumption!$G$5+'Agency North'!BY34*Assumption!$F$5+'Agency North'!BZ34*Assumption!$E$5</f>
        <v>3354.1179994817744</v>
      </c>
      <c r="CD37" s="15">
        <f>BY34*Assumption!$G$5+'Agency North'!BZ34*Assumption!$F$5+'Agency North'!CA34*Assumption!$E$5</f>
        <v>4208.8259878980116</v>
      </c>
      <c r="CE37" s="15">
        <f>BZ34*Assumption!$G$5+'Agency North'!CA34*Assumption!$F$5+'Agency North'!CB34*Assumption!$E$5</f>
        <v>4260.0056020214497</v>
      </c>
      <c r="CF37" s="15">
        <f>CA34*Assumption!$G$5+'Agency North'!CB34*Assumption!$F$5+'Agency North'!CC34*Assumption!$E$5</f>
        <v>4280.5321563048501</v>
      </c>
      <c r="CG37" s="15">
        <f>CB34*Assumption!$G$5+'Agency North'!CC34*Assumption!$F$5+'Agency North'!CD34*Assumption!$E$5</f>
        <v>4321.7038186664122</v>
      </c>
      <c r="CH37" s="96">
        <f>CC34*Assumption!$G$5+'Agency North'!CD34*Assumption!$F$5+'Agency North'!CE34*Assumption!$E$5</f>
        <v>4384.6147718393395</v>
      </c>
      <c r="CI37" s="15">
        <f>CD34*Assumption!$G$5+'Agency North'!CE34*Assumption!$F$5+'Agency North'!CF34*Assumption!$E$5</f>
        <v>4426.484654634507</v>
      </c>
      <c r="CJ37" s="15">
        <f>CE34*Assumption!$G$5+'Agency North'!CF34*Assumption!$F$5+'Agency North'!CG34*Assumption!$E$5</f>
        <v>4487.37102493988</v>
      </c>
      <c r="CK37" s="15">
        <f>CF34*Assumption!$G$5+'Agency North'!CG34*Assumption!$F$5+'Agency North'!CH34*Assumption!$E$5</f>
        <v>4565.6449748378836</v>
      </c>
      <c r="CL37" s="15">
        <f>CG34*Assumption!$G$5+'Agency North'!CH34*Assumption!$F$5+'Agency North'!CI34*Assumption!$E$5</f>
        <v>3410.5650760742192</v>
      </c>
      <c r="CM37" s="15">
        <f>CH34*Assumption!$G$5+'Agency North'!CI34*Assumption!$F$5+'Agency North'!CJ34*Assumption!$E$5</f>
        <v>2378.3371665614231</v>
      </c>
      <c r="CN37" s="15">
        <f>CI34*Assumption!$G$5+'Agency North'!CJ34*Assumption!$F$5+'Agency North'!CK34*Assumption!$E$5</f>
        <v>2768.7659303377227</v>
      </c>
      <c r="CO37" s="15">
        <f>CJ34*Assumption!$G$5+'Agency North'!CK34*Assumption!$F$5+'Agency North'!CL34*Assumption!$E$5</f>
        <v>3869.5605140561647</v>
      </c>
      <c r="CP37" s="15">
        <f>CK34*Assumption!$G$5+'Agency North'!CL34*Assumption!$F$5+'Agency North'!CM34*Assumption!$E$5</f>
        <v>4852.8359085346628</v>
      </c>
      <c r="CQ37" s="15">
        <f>CL34*Assumption!$G$5+'Agency North'!CM34*Assumption!$F$5+'Agency North'!CN34*Assumption!$E$5</f>
        <v>4907.403151944598</v>
      </c>
      <c r="CR37" s="15">
        <f>CM34*Assumption!$G$5+'Agency North'!CN34*Assumption!$F$5+'Agency North'!CO34*Assumption!$E$5</f>
        <v>4927.6914715518215</v>
      </c>
      <c r="CS37" s="15">
        <f>CN34*Assumption!$G$5+'Agency North'!CO34*Assumption!$F$5+'Agency North'!CP34*Assumption!$E$5</f>
        <v>4972.126532416376</v>
      </c>
      <c r="CT37" s="96">
        <f>CO34*Assumption!$G$5+'Agency North'!CP34*Assumption!$F$5+'Agency North'!CQ34*Assumption!$E$5</f>
        <v>5041.8037066538336</v>
      </c>
    </row>
    <row r="38" spans="1:98" x14ac:dyDescent="0.25">
      <c r="A38" s="4" t="s">
        <v>185</v>
      </c>
      <c r="B38" t="s">
        <v>1</v>
      </c>
      <c r="C38" s="8">
        <v>169</v>
      </c>
      <c r="D38">
        <v>184</v>
      </c>
      <c r="E38">
        <v>225</v>
      </c>
      <c r="F38">
        <v>255</v>
      </c>
      <c r="G38">
        <v>228</v>
      </c>
      <c r="H38">
        <v>252</v>
      </c>
      <c r="I38">
        <v>216</v>
      </c>
      <c r="J38">
        <v>248</v>
      </c>
      <c r="K38">
        <v>242</v>
      </c>
      <c r="L38">
        <v>265</v>
      </c>
      <c r="M38">
        <v>300</v>
      </c>
      <c r="N38" s="36">
        <v>304</v>
      </c>
      <c r="O38">
        <v>365</v>
      </c>
      <c r="P38">
        <v>394</v>
      </c>
      <c r="Q38">
        <v>440</v>
      </c>
      <c r="R38">
        <v>565</v>
      </c>
      <c r="S38">
        <v>563</v>
      </c>
      <c r="T38" s="15">
        <v>693</v>
      </c>
      <c r="U38" s="148">
        <v>701</v>
      </c>
      <c r="V38" s="148">
        <v>622</v>
      </c>
      <c r="W38" s="148">
        <f>L34*Assumption!$M$5+'Agency North'!M34*Assumption!$L$5+'Agency North'!N34*Assumption!$K$5+'Agency North'!O34*Assumption!$J$5+'Agency North'!P34*Assumption!$I$5+'Agency North'!Q34*Assumption!$H$5</f>
        <v>715.15</v>
      </c>
      <c r="X38" s="148">
        <f>M34*Assumption!$M$5+'Agency North'!N34*Assumption!$L$5+'Agency North'!O34*Assumption!$K$5+'Agency North'!P34*Assumption!$J$5+'Agency North'!Q34*Assumption!$I$5+'Agency North'!R34*Assumption!$H$5</f>
        <v>745.05</v>
      </c>
      <c r="Y38" s="148">
        <f>N34*Assumption!$M$5+'Agency North'!O34*Assumption!$L$5+'Agency North'!P34*Assumption!$K$5+'Agency North'!Q34*Assumption!$J$5+'Agency North'!R34*Assumption!$I$5+'Agency North'!S34*Assumption!$H$5</f>
        <v>826</v>
      </c>
      <c r="Z38" s="149">
        <f>O34*Assumption!$M$5+'Agency North'!P34*Assumption!$L$5+'Agency North'!Q34*Assumption!$K$5+'Agency North'!R34*Assumption!$J$5+'Agency North'!S34*Assumption!$I$5+'Agency North'!T34*Assumption!$H$5</f>
        <v>1189.9000000000001</v>
      </c>
      <c r="AA38" s="15">
        <f>P34*Assumption!$M$5+'Agency North'!Q34*Assumption!$L$5+'Agency North'!R34*Assumption!$K$5+'Agency North'!S34*Assumption!$J$5+'Agency North'!T34*Assumption!$I$5+'Agency North'!U34*Assumption!$H$5</f>
        <v>1406.5</v>
      </c>
      <c r="AB38" s="15">
        <f>Q34*Assumption!$M$5+'Agency North'!R34*Assumption!$L$5+'Agency North'!S34*Assumption!$K$5+'Agency North'!T34*Assumption!$J$5+'Agency North'!U34*Assumption!$I$5+'Agency North'!V34*Assumption!$H$5</f>
        <v>1672.5</v>
      </c>
      <c r="AC38" s="15">
        <f>R34*Assumption!$M$5+'Agency North'!S34*Assumption!$L$5+'Agency North'!T34*Assumption!$K$5+'Agency North'!U34*Assumption!$J$5+'Agency North'!V34*Assumption!$I$5+'Agency North'!W34*Assumption!$H$5</f>
        <v>1988.0795247999999</v>
      </c>
      <c r="AD38" s="15">
        <f>S34*Assumption!$M$5+'Agency North'!T34*Assumption!$L$5+'Agency North'!U34*Assumption!$K$5+'Agency North'!V34*Assumption!$J$5+'Agency North'!W34*Assumption!$I$5+'Agency North'!X34*Assumption!$H$5</f>
        <v>2305.0804906879998</v>
      </c>
      <c r="AE38" s="15">
        <f>T34*Assumption!$M$5+'Agency North'!U34*Assumption!$L$5+'Agency North'!V34*Assumption!$K$5+'Agency North'!W34*Assumption!$J$5+'Agency North'!X34*Assumption!$I$5+'Agency North'!Y34*Assumption!$H$5</f>
        <v>2572.3152476992</v>
      </c>
      <c r="AF38" s="15">
        <f>U34*Assumption!$M$5+'Agency North'!V34*Assumption!$L$5+'Agency North'!W34*Assumption!$K$5+'Agency North'!X34*Assumption!$J$5+'Agency North'!Y34*Assumption!$I$5+'Agency North'!Z34*Assumption!$H$5</f>
        <v>2735.1129920177273</v>
      </c>
      <c r="AG38" s="15">
        <f>V34*Assumption!$M$5+'Agency North'!W34*Assumption!$L$5+'Agency North'!X34*Assumption!$K$5+'Agency North'!Y34*Assumption!$J$5+'Agency North'!Z34*Assumption!$I$5+'Agency North'!AA34*Assumption!$H$5</f>
        <v>2429.8991228835098</v>
      </c>
      <c r="AH38" s="15">
        <f>W34*Assumption!$M$5+'Agency North'!X34*Assumption!$L$5+'Agency North'!Y34*Assumption!$K$5+'Agency North'!Z34*Assumption!$J$5+'Agency North'!AA34*Assumption!$I$5+'Agency North'!AB34*Assumption!$H$5</f>
        <v>2114.8566505110985</v>
      </c>
      <c r="AI38" s="15">
        <f>X34*Assumption!$M$5+'Agency North'!Y34*Assumption!$L$5+'Agency North'!Z34*Assumption!$K$5+'Agency North'!AA34*Assumption!$J$5+'Agency North'!AB34*Assumption!$I$5+'Agency North'!AC34*Assumption!$H$5</f>
        <v>2073.7345325402721</v>
      </c>
      <c r="AJ38" s="15">
        <f>Y34*Assumption!$M$5+'Agency North'!Z34*Assumption!$L$5+'Agency North'!AA34*Assumption!$K$5+'Agency North'!AB34*Assumption!$J$5+'Agency North'!AC34*Assumption!$I$5+'Agency North'!AD34*Assumption!$H$5</f>
        <v>2017.2789703772341</v>
      </c>
      <c r="AK38" s="15">
        <f>Z34*Assumption!$M$5+'Agency North'!AA34*Assumption!$L$5+'Agency North'!AB34*Assumption!$K$5+'Agency North'!AC34*Assumption!$J$5+'Agency North'!AD34*Assumption!$I$5+'Agency North'!AE34*Assumption!$H$5</f>
        <v>2057.8575824524132</v>
      </c>
      <c r="AL38" s="96">
        <f>AA34*Assumption!$M$5+'Agency North'!AB34*Assumption!$L$5+'Agency North'!AC34*Assumption!$K$5+'Agency North'!AD34*Assumption!$J$5+'Agency North'!AE34*Assumption!$I$5+'Agency North'!AF34*Assumption!$H$5</f>
        <v>2264.1647090951542</v>
      </c>
      <c r="AM38" s="15">
        <f>AB34*Assumption!$M$5+'Agency North'!AC34*Assumption!$L$5+'Agency North'!AD34*Assumption!$K$5+'Agency North'!AE34*Assumption!$J$5+'Agency North'!AF34*Assumption!$I$5+'Agency North'!AG34*Assumption!$H$5</f>
        <v>2455.8125276018081</v>
      </c>
      <c r="AN38" s="15">
        <f>AC34*Assumption!$M$5+'Agency North'!AD34*Assumption!$L$5+'Agency North'!AE34*Assumption!$K$5+'Agency North'!AF34*Assumption!$J$5+'Agency North'!AG34*Assumption!$I$5+'Agency North'!AH34*Assumption!$H$5</f>
        <v>2723.9922426254134</v>
      </c>
      <c r="AO38" s="15">
        <f>AD34*Assumption!$M$5+'Agency North'!AE34*Assumption!$L$5+'Agency North'!AF34*Assumption!$K$5+'Agency North'!AG34*Assumption!$J$5+'Agency North'!AH34*Assumption!$I$5+'Agency North'!AI34*Assumption!$H$5</f>
        <v>2901.443004955011</v>
      </c>
      <c r="AP38" s="15">
        <f>AE34*Assumption!$M$5+'Agency North'!AF34*Assumption!$L$5+'Agency North'!AG34*Assumption!$K$5+'Agency North'!AH34*Assumption!$J$5+'Agency North'!AI34*Assumption!$I$5+'Agency North'!AJ34*Assumption!$H$5</f>
        <v>2902.417136714078</v>
      </c>
      <c r="AQ38" s="15">
        <f>AF34*Assumption!$M$5+'Agency North'!AG34*Assumption!$L$5+'Agency North'!AH34*Assumption!$K$5+'Agency North'!AI34*Assumption!$J$5+'Agency North'!AJ34*Assumption!$I$5+'Agency North'!AK34*Assumption!$H$5</f>
        <v>2962.3575265749505</v>
      </c>
      <c r="AR38" s="15">
        <f>AG34*Assumption!$M$5+'Agency North'!AH34*Assumption!$L$5+'Agency North'!AI34*Assumption!$K$5+'Agency North'!AJ34*Assumption!$J$5+'Agency North'!AK34*Assumption!$I$5+'Agency North'!AL34*Assumption!$H$5</f>
        <v>3031.6301656743258</v>
      </c>
      <c r="AS38" s="15">
        <f>AH34*Assumption!$M$5+'Agency North'!AI34*Assumption!$L$5+'Agency North'!AJ34*Assumption!$K$5+'Agency North'!AK34*Assumption!$J$5+'Agency North'!AL34*Assumption!$I$5+'Agency North'!AM34*Assumption!$H$5</f>
        <v>2654.8778883977357</v>
      </c>
      <c r="AT38" s="15">
        <f>AI34*Assumption!$M$5+'Agency North'!AJ34*Assumption!$L$5+'Agency North'!AK34*Assumption!$K$5+'Agency North'!AL34*Assumption!$J$5+'Agency North'!AM34*Assumption!$I$5+'Agency North'!AN34*Assumption!$H$5</f>
        <v>2264.07633327542</v>
      </c>
      <c r="AU38" s="15">
        <f>AJ34*Assumption!$M$5+'Agency North'!AK34*Assumption!$L$5+'Agency North'!AL34*Assumption!$K$5+'Agency North'!AM34*Assumption!$J$5+'Agency North'!AN34*Assumption!$I$5+'Agency North'!AO34*Assumption!$H$5</f>
        <v>2360.4978702820144</v>
      </c>
      <c r="AV38" s="15">
        <f>AK34*Assumption!$M$5+'Agency North'!AL34*Assumption!$L$5+'Agency North'!AM34*Assumption!$K$5+'Agency North'!AN34*Assumption!$J$5+'Agency North'!AO34*Assumption!$I$5+'Agency North'!AP34*Assumption!$H$5</f>
        <v>2404.9064402549016</v>
      </c>
      <c r="AW38" s="15">
        <f>AL34*Assumption!$M$5+'Agency North'!AM34*Assumption!$L$5+'Agency North'!AN34*Assumption!$K$5+'Agency North'!AO34*Assumption!$J$5+'Agency North'!AP34*Assumption!$I$5+'Agency North'!AQ34*Assumption!$H$5</f>
        <v>2516.141722386059</v>
      </c>
      <c r="AX38" s="96">
        <f>AM34*Assumption!$M$5+'Agency North'!AN34*Assumption!$L$5+'Agency North'!AO34*Assumption!$K$5+'Agency North'!AP34*Assumption!$J$5+'Agency North'!AQ34*Assumption!$I$5+'Agency North'!AR34*Assumption!$H$5</f>
        <v>2609.6718992445353</v>
      </c>
      <c r="AY38" s="15">
        <f>AN34*Assumption!$M$5+'Agency North'!AO34*Assumption!$L$5+'Agency North'!AP34*Assumption!$K$5+'Agency North'!AQ34*Assumption!$J$5+'Agency North'!AR34*Assumption!$I$5+'Agency North'!AS34*Assumption!$H$5</f>
        <v>2825.4077841110443</v>
      </c>
      <c r="AZ38" s="15">
        <f>AO34*Assumption!$M$5+'Agency North'!AP34*Assumption!$L$5+'Agency North'!AQ34*Assumption!$K$5+'Agency North'!AR34*Assumption!$J$5+'Agency North'!AS34*Assumption!$I$5+'Agency North'!AT34*Assumption!$H$5</f>
        <v>3129.908628426122</v>
      </c>
      <c r="BA38" s="15">
        <f>AP34*Assumption!$M$5+'Agency North'!AQ34*Assumption!$L$5+'Agency North'!AR34*Assumption!$K$5+'Agency North'!AS34*Assumption!$J$5+'Agency North'!AT34*Assumption!$I$5+'Agency North'!AU34*Assumption!$H$5</f>
        <v>3197.0150618980265</v>
      </c>
      <c r="BB38" s="15">
        <f>AQ34*Assumption!$M$5+'Agency North'!AR34*Assumption!$L$5+'Agency North'!AS34*Assumption!$K$5+'Agency North'!AT34*Assumption!$J$5+'Agency North'!AU34*Assumption!$I$5+'Agency North'!AV34*Assumption!$H$5</f>
        <v>3179.3078366153572</v>
      </c>
      <c r="BC38" s="15">
        <f>AR34*Assumption!$M$5+'Agency North'!AS34*Assumption!$L$5+'Agency North'!AT34*Assumption!$K$5+'Agency North'!AU34*Assumption!$J$5+'Agency North'!AV34*Assumption!$I$5+'Agency North'!AW34*Assumption!$H$5</f>
        <v>3237.8622151372538</v>
      </c>
      <c r="BD38" s="15">
        <f>AS34*Assumption!$M$5+'Agency North'!AT34*Assumption!$L$5+'Agency North'!AU34*Assumption!$K$5+'Agency North'!AV34*Assumption!$J$5+'Agency North'!AW34*Assumption!$I$5+'Agency North'!AX34*Assumption!$H$5</f>
        <v>3312.7602065419496</v>
      </c>
      <c r="BE38" s="15">
        <f>AT34*Assumption!$M$5+'Agency North'!AU34*Assumption!$L$5+'Agency North'!AV34*Assumption!$K$5+'Agency North'!AW34*Assumption!$J$5+'Agency North'!AX34*Assumption!$I$5+'Agency North'!AY34*Assumption!$H$5</f>
        <v>2902.3221269646269</v>
      </c>
      <c r="BF38" s="15">
        <f>AU34*Assumption!$M$5+'Agency North'!AV34*Assumption!$L$5+'Agency North'!AW34*Assumption!$K$5+'Agency North'!AX34*Assumption!$J$5+'Agency North'!AY34*Assumption!$I$5+'Agency North'!AZ34*Assumption!$H$5</f>
        <v>2474.3980495817773</v>
      </c>
      <c r="BG38" s="15">
        <f>AV34*Assumption!$M$5+'Agency North'!AW34*Assumption!$L$5+'Agency North'!AX34*Assumption!$K$5+'Agency North'!AY34*Assumption!$J$5+'Agency North'!AZ34*Assumption!$I$5+'Agency North'!BA34*Assumption!$H$5</f>
        <v>2685.6094543017425</v>
      </c>
      <c r="BH38" s="15">
        <f>AW34*Assumption!$M$5+'Agency North'!AX34*Assumption!$L$5+'Agency North'!AY34*Assumption!$K$5+'Agency North'!AZ34*Assumption!$J$5+'Agency North'!BA34*Assumption!$I$5+'Agency North'!BB34*Assumption!$H$5</f>
        <v>2916.6749645848622</v>
      </c>
      <c r="BI38" s="15">
        <f>AX34*Assumption!$M$5+'Agency North'!AY34*Assumption!$L$5+'Agency North'!AZ34*Assumption!$K$5+'Agency North'!BA34*Assumption!$J$5+'Agency North'!BB34*Assumption!$I$5+'Agency North'!BC34*Assumption!$H$5</f>
        <v>3095.3171284196187</v>
      </c>
      <c r="BJ38" s="96">
        <f>AY34*Assumption!$M$5+'Agency North'!AZ34*Assumption!$L$5+'Agency North'!BA34*Assumption!$K$5+'Agency North'!BB34*Assumption!$J$5+'Agency North'!BC34*Assumption!$I$5+'Agency North'!BD34*Assumption!$H$5</f>
        <v>3277.9086986190491</v>
      </c>
      <c r="BK38" s="15">
        <f>AZ34*Assumption!$M$5+'Agency North'!BA34*Assumption!$L$5+'Agency North'!BB34*Assumption!$K$5+'Agency North'!BC34*Assumption!$J$5+'Agency North'!BD34*Assumption!$I$5+'Agency North'!BE34*Assumption!$H$5</f>
        <v>3668.1581045967973</v>
      </c>
      <c r="BL38" s="15">
        <f>BA34*Assumption!$M$5+'Agency North'!BB34*Assumption!$L$5+'Agency North'!BC34*Assumption!$K$5+'Agency North'!BD34*Assumption!$J$5+'Agency North'!BE34*Assumption!$I$5+'Agency North'!BF34*Assumption!$H$5</f>
        <v>4030.9778823008728</v>
      </c>
      <c r="BM38" s="15">
        <f>BB34*Assumption!$M$5+'Agency North'!BC34*Assumption!$L$5+'Agency North'!BD34*Assumption!$K$5+'Agency North'!BE34*Assumption!$J$5+'Agency North'!BF34*Assumption!$I$5+'Agency North'!BG34*Assumption!$H$5</f>
        <v>4092.2148537357352</v>
      </c>
      <c r="BN38" s="15">
        <f>BC34*Assumption!$M$5+'Agency North'!BD34*Assumption!$L$5+'Agency North'!BE34*Assumption!$K$5+'Agency North'!BF34*Assumption!$J$5+'Agency North'!BG34*Assumption!$I$5+'Agency North'!BH34*Assumption!$H$5</f>
        <v>4137.6357835483859</v>
      </c>
      <c r="BO38" s="15">
        <f>BD34*Assumption!$M$5+'Agency North'!BE34*Assumption!$L$5+'Agency North'!BF34*Assumption!$K$5+'Agency North'!BG34*Assumption!$J$5+'Agency North'!BH34*Assumption!$I$5+'Agency North'!BI34*Assumption!$H$5</f>
        <v>4200.347444161318</v>
      </c>
      <c r="BP38" s="15">
        <f>BE34*Assumption!$M$5+'Agency North'!BF34*Assumption!$L$5+'Agency North'!BG34*Assumption!$K$5+'Agency North'!BH34*Assumption!$J$5+'Agency North'!BI34*Assumption!$I$5+'Agency North'!BJ34*Assumption!$H$5</f>
        <v>4279.7510299406213</v>
      </c>
      <c r="BQ38" s="15">
        <f>BF34*Assumption!$M$5+'Agency North'!BG34*Assumption!$L$5+'Agency North'!BH34*Assumption!$K$5+'Agency North'!BI34*Assumption!$J$5+'Agency North'!BJ34*Assumption!$I$5+'Agency North'!BK34*Assumption!$H$5</f>
        <v>3676.2503726983887</v>
      </c>
      <c r="BR38" s="15">
        <f>BG34*Assumption!$M$5+'Agency North'!BH34*Assumption!$L$5+'Agency North'!BI34*Assumption!$K$5+'Agency North'!BJ34*Assumption!$J$5+'Agency North'!BK34*Assumption!$I$5+'Agency North'!BL34*Assumption!$H$5</f>
        <v>3120.7805532159764</v>
      </c>
      <c r="BS38" s="15">
        <f>BH34*Assumption!$M$5+'Agency North'!BI34*Assumption!$L$5+'Agency North'!BJ34*Assumption!$K$5+'Agency North'!BK34*Assumption!$J$5+'Agency North'!BL34*Assumption!$I$5+'Agency North'!BM34*Assumption!$H$5</f>
        <v>3302.6123653707964</v>
      </c>
      <c r="BT38" s="15">
        <f>BI34*Assumption!$M$5+'Agency North'!BJ34*Assumption!$L$5+'Agency North'!BK34*Assumption!$K$5+'Agency North'!BL34*Assumption!$J$5+'Agency North'!BM34*Assumption!$I$5+'Agency North'!BN34*Assumption!$H$5</f>
        <v>3441.9066581372281</v>
      </c>
      <c r="BU38" s="15">
        <f>BJ34*Assumption!$M$5+'Agency North'!BK34*Assumption!$L$5+'Agency North'!BL34*Assumption!$K$5+'Agency North'!BM34*Assumption!$J$5+'Agency North'!BN34*Assumption!$I$5+'Agency North'!BO34*Assumption!$H$5</f>
        <v>3590.0495821402001</v>
      </c>
      <c r="BV38" s="96">
        <f>BK34*Assumption!$M$5+'Agency North'!BL34*Assumption!$L$5+'Agency North'!BM34*Assumption!$K$5+'Agency North'!BN34*Assumption!$J$5+'Agency North'!BO34*Assumption!$I$5+'Agency North'!BP34*Assumption!$H$5</f>
        <v>3748.7415259618078</v>
      </c>
      <c r="BW38" s="15">
        <f>BL34*Assumption!$M$5+'Agency North'!BM34*Assumption!$L$5+'Agency North'!BN34*Assumption!$K$5+'Agency North'!BO34*Assumption!$J$5+'Agency North'!BP34*Assumption!$I$5+'Agency North'!BQ34*Assumption!$H$5</f>
        <v>4168.7283876290767</v>
      </c>
      <c r="BX38" s="15">
        <f>BM34*Assumption!$M$5+'Agency North'!BN34*Assumption!$L$5+'Agency North'!BO34*Assumption!$K$5+'Agency North'!BP34*Assumption!$J$5+'Agency North'!BQ34*Assumption!$I$5+'Agency North'!BR34*Assumption!$H$5</f>
        <v>4557.1360126256668</v>
      </c>
      <c r="BY38" s="15">
        <f>BN34*Assumption!$M$5+'Agency North'!BO34*Assumption!$L$5+'Agency North'!BP34*Assumption!$K$5+'Agency North'!BQ34*Assumption!$J$5+'Agency North'!BR34*Assumption!$I$5+'Agency North'!BS34*Assumption!$H$5</f>
        <v>4600.9965422995929</v>
      </c>
      <c r="BZ38" s="15">
        <f>BO34*Assumption!$M$5+'Agency North'!BP34*Assumption!$L$5+'Agency North'!BQ34*Assumption!$K$5+'Agency North'!BR34*Assumption!$J$5+'Agency North'!BS34*Assumption!$I$5+'Agency North'!BT34*Assumption!$H$5</f>
        <v>4617.9077463736485</v>
      </c>
      <c r="CA38" s="15">
        <f>BP34*Assumption!$M$5+'Agency North'!BQ34*Assumption!$L$5+'Agency North'!BR34*Assumption!$K$5+'Agency North'!BS34*Assumption!$J$5+'Agency North'!BT34*Assumption!$I$5+'Agency North'!BU34*Assumption!$H$5</f>
        <v>4656.1049626239383</v>
      </c>
      <c r="CB38" s="15">
        <f>BQ34*Assumption!$M$5+'Agency North'!BR34*Assumption!$L$5+'Agency North'!BS34*Assumption!$K$5+'Agency North'!BT34*Assumption!$J$5+'Agency North'!BU34*Assumption!$I$5+'Agency North'!BV34*Assumption!$H$5</f>
        <v>4714.8403009169433</v>
      </c>
      <c r="CC38" s="15">
        <f>BR34*Assumption!$M$5+'Agency North'!BS34*Assumption!$L$5+'Agency North'!BT34*Assumption!$K$5+'Agency North'!BU34*Assumption!$J$5+'Agency North'!BV34*Assumption!$I$5+'Agency North'!BW34*Assumption!$H$5</f>
        <v>4047.1092105778062</v>
      </c>
      <c r="CD38" s="15">
        <f>BS34*Assumption!$M$5+'Agency North'!BT34*Assumption!$L$5+'Agency North'!BU34*Assumption!$K$5+'Agency North'!BV34*Assumption!$J$5+'Agency North'!BW34*Assumption!$I$5+'Agency North'!BX34*Assumption!$H$5</f>
        <v>3434.0917947708399</v>
      </c>
      <c r="CE38" s="15">
        <f>BT34*Assumption!$M$5+'Agency North'!BU34*Assumption!$L$5+'Agency North'!BV34*Assumption!$K$5+'Agency North'!BW34*Assumption!$J$5+'Agency North'!BX34*Assumption!$I$5+'Agency North'!BY34*Assumption!$H$5</f>
        <v>3647.8004339562945</v>
      </c>
      <c r="CF38" s="15">
        <f>BU34*Assumption!$M$5+'Agency North'!BV34*Assumption!$L$5+'Agency North'!BW34*Assumption!$K$5+'Agency North'!BX34*Assumption!$J$5+'Agency North'!BY34*Assumption!$I$5+'Agency North'!BZ34*Assumption!$H$5</f>
        <v>3837.2854662989093</v>
      </c>
      <c r="CG38" s="15">
        <f>BV34*Assumption!$M$5+'Agency North'!BW34*Assumption!$L$5+'Agency North'!BX34*Assumption!$K$5+'Agency North'!BY34*Assumption!$J$5+'Agency North'!BZ34*Assumption!$I$5+'Agency North'!CA34*Assumption!$H$5</f>
        <v>4033.9466743576077</v>
      </c>
      <c r="CH38" s="96">
        <f>BW34*Assumption!$M$5+'Agency North'!BX34*Assumption!$L$5+'Agency North'!BY34*Assumption!$K$5+'Agency North'!BZ34*Assumption!$J$5+'Agency North'!CA34*Assumption!$I$5+'Agency North'!CB34*Assumption!$H$5</f>
        <v>4239.4095828142081</v>
      </c>
      <c r="CI38" s="15">
        <f>BX34*Assumption!$M$5+'Agency North'!BY34*Assumption!$L$5+'Agency North'!BZ34*Assumption!$K$5+'Agency North'!CA34*Assumption!$J$5+'Agency North'!CB34*Assumption!$I$5+'Agency North'!CC34*Assumption!$H$5</f>
        <v>4734.8258250279605</v>
      </c>
      <c r="CJ38" s="15">
        <f>BY34*Assumption!$M$5+'Agency North'!BZ34*Assumption!$L$5+'Agency North'!CA34*Assumption!$K$5+'Agency North'!CB34*Assumption!$J$5+'Agency North'!CC34*Assumption!$I$5+'Agency North'!CD34*Assumption!$H$5</f>
        <v>5191.4426043213653</v>
      </c>
      <c r="CK38" s="15">
        <f>BZ34*Assumption!$M$5+'Agency North'!CA34*Assumption!$L$5+'Agency North'!CB34*Assumption!$K$5+'Agency North'!CC34*Assumption!$J$5+'Agency North'!CD34*Assumption!$I$5+'Agency North'!CE34*Assumption!$H$5</f>
        <v>5258.8136531971377</v>
      </c>
      <c r="CL38" s="15">
        <f>CA34*Assumption!$M$5+'Agency North'!CB34*Assumption!$L$5+'Agency North'!CC34*Assumption!$K$5+'Agency North'!CD34*Assumption!$J$5+'Agency North'!CE34*Assumption!$I$5+'Agency North'!CF34*Assumption!$H$5</f>
        <v>5301.8352051707125</v>
      </c>
      <c r="CM38" s="15">
        <f>CB34*Assumption!$M$5+'Agency North'!CC34*Assumption!$L$5+'Agency North'!CD34*Assumption!$K$5+'Agency North'!CE34*Assumption!$J$5+'Agency North'!CF34*Assumption!$I$5+'Agency North'!CG34*Assumption!$H$5</f>
        <v>5365.8370820047576</v>
      </c>
      <c r="CN38" s="15">
        <f>CC34*Assumption!$M$5+'Agency North'!CD34*Assumption!$L$5+'Agency North'!CE34*Assumption!$K$5+'Agency North'!CF34*Assumption!$J$5+'Agency North'!CG34*Assumption!$I$5+'Agency North'!CH34*Assumption!$H$5</f>
        <v>5450.1539435887262</v>
      </c>
      <c r="CO38" s="15">
        <f>CD34*Assumption!$M$5+'Agency North'!CE34*Assumption!$L$5+'Agency North'!CF34*Assumption!$K$5+'Agency North'!CG34*Assumption!$J$5+'Agency North'!CH34*Assumption!$I$5+'Agency North'!CI34*Assumption!$H$5</f>
        <v>4681.3255104565505</v>
      </c>
      <c r="CP38" s="15">
        <f>CE34*Assumption!$M$5+'Agency North'!CF34*Assumption!$L$5+'Agency North'!CG34*Assumption!$K$5+'Agency North'!CH34*Assumption!$J$5+'Agency North'!CI34*Assumption!$I$5+'Agency North'!CJ34*Assumption!$H$5</f>
        <v>3975.6130818749375</v>
      </c>
      <c r="CQ38" s="15">
        <f>CF34*Assumption!$M$5+'Agency North'!CG34*Assumption!$L$5+'Agency North'!CH34*Assumption!$K$5+'Agency North'!CI34*Assumption!$J$5+'Agency North'!CJ34*Assumption!$I$5+'Agency North'!CK34*Assumption!$H$5</f>
        <v>4224.7536383349179</v>
      </c>
      <c r="CR38" s="15">
        <f>CG34*Assumption!$M$5+'Agency North'!CH34*Assumption!$L$5+'Agency North'!CI34*Assumption!$K$5+'Agency North'!CJ34*Assumption!$J$5+'Agency North'!CK34*Assumption!$I$5+'Agency North'!CL34*Assumption!$H$5</f>
        <v>4435.7633199973725</v>
      </c>
      <c r="CS38" s="15">
        <f>CH34*Assumption!$M$5+'Agency North'!CI34*Assumption!$L$5+'Agency North'!CJ34*Assumption!$K$5+'Agency North'!CK34*Assumption!$J$5+'Agency North'!CL34*Assumption!$I$5+'Agency North'!CM34*Assumption!$H$5</f>
        <v>4655.7803800961519</v>
      </c>
      <c r="CT38" s="96">
        <f>CI34*Assumption!$M$5+'Agency North'!CJ34*Assumption!$L$5+'Agency North'!CK34*Assumption!$K$5+'Agency North'!CL34*Assumption!$J$5+'Agency North'!CM34*Assumption!$I$5+'Agency North'!CN34*Assumption!$H$5</f>
        <v>4886.7269554378217</v>
      </c>
    </row>
    <row r="39" spans="1:98" s="15" customFormat="1" x14ac:dyDescent="0.25">
      <c r="A39" s="15" t="s">
        <v>186</v>
      </c>
      <c r="B39" s="15" t="s">
        <v>2</v>
      </c>
      <c r="C39" s="15">
        <v>76</v>
      </c>
      <c r="D39" s="15">
        <v>78</v>
      </c>
      <c r="E39" s="15">
        <v>79</v>
      </c>
      <c r="F39" s="15">
        <v>78</v>
      </c>
      <c r="G39" s="15">
        <v>100</v>
      </c>
      <c r="H39" s="15">
        <v>121</v>
      </c>
      <c r="I39" s="15">
        <v>102</v>
      </c>
      <c r="J39" s="15">
        <v>99</v>
      </c>
      <c r="K39" s="15">
        <v>116</v>
      </c>
      <c r="L39" s="15">
        <v>125</v>
      </c>
      <c r="M39" s="15">
        <v>134</v>
      </c>
      <c r="N39" s="96">
        <v>169</v>
      </c>
      <c r="O39" s="15">
        <v>189</v>
      </c>
      <c r="P39" s="15">
        <v>221</v>
      </c>
      <c r="Q39" s="15">
        <v>229</v>
      </c>
      <c r="R39" s="15">
        <v>255</v>
      </c>
      <c r="S39" s="15">
        <v>305</v>
      </c>
      <c r="T39" s="15">
        <v>329</v>
      </c>
      <c r="U39" s="24">
        <v>374</v>
      </c>
      <c r="V39" s="24">
        <v>425</v>
      </c>
      <c r="W39" s="24">
        <f>SUM(E34:K34)*30%</f>
        <v>564.6</v>
      </c>
      <c r="X39" s="24">
        <f>SUM(F34:L34)*30%</f>
        <v>579.9</v>
      </c>
      <c r="Y39" s="24">
        <f>SUM(G34:M34)*30%</f>
        <v>644.4</v>
      </c>
      <c r="Z39" s="145">
        <f>SUM(H34:N34)*30%</f>
        <v>672.9</v>
      </c>
      <c r="AA39" s="231">
        <f>SUM(I34:O34)*30%</f>
        <v>639.29999999999995</v>
      </c>
      <c r="AB39" s="143">
        <f>SUM(J34:P34)*35%</f>
        <v>694.4</v>
      </c>
      <c r="AC39" s="143">
        <f t="shared" ref="AC39:AJ39" si="335">SUM(K34:Q34)*35%</f>
        <v>730.09999999999991</v>
      </c>
      <c r="AD39" s="143">
        <f t="shared" si="335"/>
        <v>726.25</v>
      </c>
      <c r="AE39" s="143">
        <f t="shared" si="335"/>
        <v>815.84999999999991</v>
      </c>
      <c r="AF39" s="143">
        <f t="shared" si="335"/>
        <v>987.69999999999993</v>
      </c>
      <c r="AG39" s="143">
        <f t="shared" si="335"/>
        <v>1105.3</v>
      </c>
      <c r="AH39" s="143">
        <f t="shared" si="335"/>
        <v>1343.3</v>
      </c>
      <c r="AI39" s="143">
        <f t="shared" si="335"/>
        <v>1677.4096975999998</v>
      </c>
      <c r="AJ39" s="143">
        <f t="shared" si="335"/>
        <v>1946.9611938559995</v>
      </c>
      <c r="AK39" s="143">
        <f>SUM(S34:Y34)*35%</f>
        <v>2249.6934204863996</v>
      </c>
      <c r="AL39" s="96">
        <f>SUM(T34:Z34)*35%</f>
        <v>2510.2413869151355</v>
      </c>
      <c r="AM39" s="15">
        <f>SUM(U34:AA34)*30%</f>
        <v>1951.1220435617224</v>
      </c>
      <c r="AN39" s="143">
        <f>SUM(V34:AB34)*30%</f>
        <v>1845.1099716823821</v>
      </c>
      <c r="AO39" s="143">
        <f t="shared" ref="AO39:AX39" si="336">SUM(W34:AC34)*30%</f>
        <v>1870.8259687603295</v>
      </c>
      <c r="AP39" s="143">
        <f t="shared" si="336"/>
        <v>1812.2856418896113</v>
      </c>
      <c r="AQ39" s="143">
        <f t="shared" si="336"/>
        <v>1792.4994116151283</v>
      </c>
      <c r="AR39" s="143">
        <f t="shared" si="336"/>
        <v>1848.4320593524567</v>
      </c>
      <c r="AS39" s="143">
        <f t="shared" si="336"/>
        <v>1745.462048015884</v>
      </c>
      <c r="AT39" s="143">
        <f t="shared" si="336"/>
        <v>1991.3385161981021</v>
      </c>
      <c r="AU39" s="143">
        <f t="shared" si="336"/>
        <v>2284.9537832996939</v>
      </c>
      <c r="AV39" s="143">
        <f t="shared" si="336"/>
        <v>2318.9541177147062</v>
      </c>
      <c r="AW39" s="143">
        <f t="shared" si="336"/>
        <v>2419.5098483143552</v>
      </c>
      <c r="AX39" s="96">
        <f t="shared" si="336"/>
        <v>2517.5860153626331</v>
      </c>
      <c r="AY39" s="15">
        <f>SUM(AG34:AM34)*30%</f>
        <v>2213.5812404363896</v>
      </c>
      <c r="AZ39" s="143">
        <f>SUM(AH34:AN34)*30%</f>
        <v>2050.199903305278</v>
      </c>
      <c r="BA39" s="143">
        <f t="shared" ref="BA39:BJ39" si="337">SUM(AI34:AO34)*30%</f>
        <v>2095.3261446246484</v>
      </c>
      <c r="BB39" s="143">
        <f t="shared" si="337"/>
        <v>2020.9734972846261</v>
      </c>
      <c r="BC39" s="143">
        <f t="shared" si="337"/>
        <v>2099.7339459028722</v>
      </c>
      <c r="BD39" s="143">
        <f t="shared" si="337"/>
        <v>2133.5651872497378</v>
      </c>
      <c r="BE39" s="143">
        <f t="shared" si="337"/>
        <v>2040.3592574187103</v>
      </c>
      <c r="BF39" s="143">
        <f t="shared" si="337"/>
        <v>2321.9401720438709</v>
      </c>
      <c r="BG39" s="143">
        <f t="shared" si="337"/>
        <v>2616.9237544893954</v>
      </c>
      <c r="BH39" s="143">
        <f t="shared" si="337"/>
        <v>2568.2930089829451</v>
      </c>
      <c r="BI39" s="143">
        <f t="shared" si="337"/>
        <v>2661.5654277178187</v>
      </c>
      <c r="BJ39" s="96">
        <f t="shared" si="337"/>
        <v>2708.1985135533196</v>
      </c>
      <c r="BK39" s="15">
        <f>SUM(AS34:AY34)*30%</f>
        <v>2443.1797988745602</v>
      </c>
      <c r="BL39" s="143">
        <f>SUM(AT34:AZ34)*30%</f>
        <v>2256.703920791424</v>
      </c>
      <c r="BM39" s="143">
        <f t="shared" ref="BM39:BU39" si="338">SUM(AU34:BA34)*30%</f>
        <v>2333.9716501918329</v>
      </c>
      <c r="BN39" s="143">
        <f t="shared" si="338"/>
        <v>2375.5760710134218</v>
      </c>
      <c r="BO39" s="143">
        <f t="shared" si="338"/>
        <v>2507.552570141549</v>
      </c>
      <c r="BP39" s="143">
        <f t="shared" si="338"/>
        <v>2582.4049084748613</v>
      </c>
      <c r="BQ39" s="143">
        <f t="shared" si="338"/>
        <v>2622.5159365626855</v>
      </c>
      <c r="BR39" s="143">
        <f t="shared" si="338"/>
        <v>2975.8344721045787</v>
      </c>
      <c r="BS39" s="143">
        <f t="shared" si="338"/>
        <v>3343.146789488349</v>
      </c>
      <c r="BT39" s="143">
        <f t="shared" si="338"/>
        <v>3363.3699162120374</v>
      </c>
      <c r="BU39" s="143">
        <f t="shared" si="338"/>
        <v>3421.3293019227763</v>
      </c>
      <c r="BV39" s="96">
        <f>SUM(BD34:BJ34)*30%</f>
        <v>3484.2935705696013</v>
      </c>
      <c r="BW39" s="15">
        <f>SUM(BE34:BK34)*30%</f>
        <v>3155.738155831772</v>
      </c>
      <c r="BX39" s="143">
        <f>SUM(BF34:BL34)*30%</f>
        <v>2848.9653871242804</v>
      </c>
      <c r="BY39" s="143">
        <f t="shared" ref="BY39:CH39" si="339">SUM(BG34:BM34)*30%</f>
        <v>2905.6712697281905</v>
      </c>
      <c r="BZ39" s="143">
        <f t="shared" si="339"/>
        <v>2917.6698189870735</v>
      </c>
      <c r="CA39" s="143">
        <f t="shared" si="339"/>
        <v>2959.5269823025878</v>
      </c>
      <c r="CB39" s="143">
        <f t="shared" si="339"/>
        <v>2998.517957108586</v>
      </c>
      <c r="CC39" s="143">
        <f t="shared" si="339"/>
        <v>2990.7858633065521</v>
      </c>
      <c r="CD39" s="143">
        <f t="shared" si="339"/>
        <v>3377.3889139765765</v>
      </c>
      <c r="CE39" s="143">
        <f t="shared" si="339"/>
        <v>3778.1102807774741</v>
      </c>
      <c r="CF39" s="143">
        <f t="shared" si="339"/>
        <v>3772.9201088555756</v>
      </c>
      <c r="CG39" s="143">
        <f t="shared" si="339"/>
        <v>3814.5522586145953</v>
      </c>
      <c r="CH39" s="96">
        <f t="shared" si="339"/>
        <v>3861.2372255311593</v>
      </c>
      <c r="CI39" s="15">
        <f>SUM(BQ34:BW34)*30%</f>
        <v>3485.3754613900628</v>
      </c>
      <c r="CJ39" s="143">
        <f>SUM(BR34:BX34)*30%</f>
        <v>3142.6099328980822</v>
      </c>
      <c r="CK39" s="143">
        <f t="shared" ref="CK39:CT39" si="340">SUM(BS34:BY34)*30%</f>
        <v>3208.1221090852805</v>
      </c>
      <c r="CL39" s="143">
        <f t="shared" si="340"/>
        <v>3233.3773804225943</v>
      </c>
      <c r="CM39" s="143">
        <f t="shared" si="340"/>
        <v>3301.2972026289558</v>
      </c>
      <c r="CN39" s="143">
        <f t="shared" si="340"/>
        <v>3367.0939237048683</v>
      </c>
      <c r="CO39" s="143">
        <f t="shared" si="340"/>
        <v>3389.5151328860238</v>
      </c>
      <c r="CP39" s="143">
        <f t="shared" si="340"/>
        <v>3838.2787007797797</v>
      </c>
      <c r="CQ39" s="143">
        <f t="shared" si="340"/>
        <v>4302.4205586810631</v>
      </c>
      <c r="CR39" s="143">
        <f t="shared" si="340"/>
        <v>4320.2798571366147</v>
      </c>
      <c r="CS39" s="143">
        <f t="shared" si="340"/>
        <v>4381.5164621088343</v>
      </c>
      <c r="CT39" s="96">
        <f t="shared" si="340"/>
        <v>4448.3470790189303</v>
      </c>
    </row>
    <row r="40" spans="1:98" s="5" customFormat="1" x14ac:dyDescent="0.25">
      <c r="B40" s="1" t="s">
        <v>3</v>
      </c>
      <c r="C40" s="9">
        <f>SUM(C33:C39)</f>
        <v>1142</v>
      </c>
      <c r="D40" s="9">
        <f t="shared" ref="D40:Z40" si="341">SUM(D33:D39)</f>
        <v>1203</v>
      </c>
      <c r="E40" s="9">
        <f t="shared" si="341"/>
        <v>1331</v>
      </c>
      <c r="F40" s="9">
        <f t="shared" si="341"/>
        <v>1503</v>
      </c>
      <c r="G40" s="9">
        <f t="shared" si="341"/>
        <v>1459</v>
      </c>
      <c r="H40" s="9">
        <f t="shared" si="341"/>
        <v>1485</v>
      </c>
      <c r="I40" s="9">
        <f t="shared" si="341"/>
        <v>1485</v>
      </c>
      <c r="J40" s="9">
        <f t="shared" si="341"/>
        <v>1572</v>
      </c>
      <c r="K40" s="9">
        <f t="shared" si="341"/>
        <v>1732</v>
      </c>
      <c r="L40" s="9">
        <f t="shared" si="341"/>
        <v>1852</v>
      </c>
      <c r="M40" s="9">
        <f t="shared" si="341"/>
        <v>2108</v>
      </c>
      <c r="N40" s="98">
        <f t="shared" si="341"/>
        <v>2192</v>
      </c>
      <c r="O40" s="9">
        <f t="shared" si="341"/>
        <v>2219</v>
      </c>
      <c r="P40" s="9">
        <f t="shared" si="341"/>
        <v>2130</v>
      </c>
      <c r="Q40" s="9">
        <f t="shared" si="341"/>
        <v>2259</v>
      </c>
      <c r="R40" s="9">
        <f t="shared" si="341"/>
        <v>2385</v>
      </c>
      <c r="S40" s="9">
        <f t="shared" si="341"/>
        <v>2733</v>
      </c>
      <c r="T40" s="9">
        <f>SUM(T33:T39)</f>
        <v>3526</v>
      </c>
      <c r="U40" s="150">
        <f>SUM(U33:U39)</f>
        <v>3957</v>
      </c>
      <c r="V40" s="150">
        <f t="shared" si="341"/>
        <v>4470</v>
      </c>
      <c r="W40" s="150">
        <f t="shared" si="341"/>
        <v>5208.2491360000004</v>
      </c>
      <c r="X40" s="150">
        <f t="shared" si="341"/>
        <v>5888.4962681599991</v>
      </c>
      <c r="Y40" s="150">
        <f t="shared" si="341"/>
        <v>6574.465530303999</v>
      </c>
      <c r="Z40" s="151">
        <f t="shared" si="341"/>
        <v>7287.7410645209584</v>
      </c>
      <c r="AA40" s="16">
        <f t="shared" ref="AA40:CL40" si="342">SUM(AA33:AA39)</f>
        <v>6974.133517026542</v>
      </c>
      <c r="AB40" s="16">
        <f t="shared" si="342"/>
        <v>6667.9217963765586</v>
      </c>
      <c r="AC40" s="16">
        <f t="shared" si="342"/>
        <v>6831.5076856984015</v>
      </c>
      <c r="AD40" s="16">
        <f t="shared" si="342"/>
        <v>7034.0732814861512</v>
      </c>
      <c r="AE40" s="16">
        <f t="shared" si="342"/>
        <v>7482.1471089925108</v>
      </c>
      <c r="AF40" s="16">
        <f t="shared" si="342"/>
        <v>8196.1765080560726</v>
      </c>
      <c r="AG40" s="16">
        <f t="shared" si="342"/>
        <v>8446.5648906390725</v>
      </c>
      <c r="AH40" s="16">
        <f t="shared" si="342"/>
        <v>8902.0396922502623</v>
      </c>
      <c r="AI40" s="16">
        <f t="shared" si="342"/>
        <v>9510.3053111480276</v>
      </c>
      <c r="AJ40" s="16">
        <f t="shared" si="342"/>
        <v>9764.5795000379439</v>
      </c>
      <c r="AK40" s="16">
        <f t="shared" si="342"/>
        <v>10215.868207116113</v>
      </c>
      <c r="AL40" s="97">
        <f t="shared" si="342"/>
        <v>10788.907790467169</v>
      </c>
      <c r="AM40" s="16">
        <f t="shared" si="342"/>
        <v>9799.818659215729</v>
      </c>
      <c r="AN40" s="16">
        <f t="shared" si="342"/>
        <v>9187.8020669623329</v>
      </c>
      <c r="AO40" s="16">
        <f t="shared" si="342"/>
        <v>9443.4537278402095</v>
      </c>
      <c r="AP40" s="16">
        <f t="shared" si="342"/>
        <v>9498.3447231360497</v>
      </c>
      <c r="AQ40" s="16">
        <f t="shared" si="342"/>
        <v>9783.9130026858984</v>
      </c>
      <c r="AR40" s="16">
        <f t="shared" si="342"/>
        <v>10079.338986204291</v>
      </c>
      <c r="AS40" s="16">
        <f t="shared" si="342"/>
        <v>10066.592252457322</v>
      </c>
      <c r="AT40" s="16">
        <f t="shared" si="342"/>
        <v>10510.138652931917</v>
      </c>
      <c r="AU40" s="16">
        <f t="shared" si="342"/>
        <v>11016.16678102778</v>
      </c>
      <c r="AV40" s="16">
        <f t="shared" si="342"/>
        <v>11095.805645700837</v>
      </c>
      <c r="AW40" s="16">
        <f t="shared" si="342"/>
        <v>11403.278189160108</v>
      </c>
      <c r="AX40" s="97">
        <f t="shared" si="342"/>
        <v>11725.901461218527</v>
      </c>
      <c r="AY40" s="16">
        <f t="shared" si="342"/>
        <v>10947.451215847192</v>
      </c>
      <c r="AZ40" s="16">
        <f t="shared" si="342"/>
        <v>10234.272185716862</v>
      </c>
      <c r="BA40" s="16">
        <f t="shared" si="342"/>
        <v>10608.540966152381</v>
      </c>
      <c r="BB40" s="16">
        <f t="shared" si="342"/>
        <v>10985.368813432005</v>
      </c>
      <c r="BC40" s="16">
        <f t="shared" si="342"/>
        <v>11530.445620903904</v>
      </c>
      <c r="BD40" s="16">
        <f t="shared" si="342"/>
        <v>11996.028269907465</v>
      </c>
      <c r="BE40" s="16">
        <f t="shared" si="342"/>
        <v>12280.746467596471</v>
      </c>
      <c r="BF40" s="16">
        <f t="shared" si="342"/>
        <v>12856.814468139486</v>
      </c>
      <c r="BG40" s="16">
        <f t="shared" si="342"/>
        <v>13476.578203304562</v>
      </c>
      <c r="BH40" s="16">
        <f t="shared" si="342"/>
        <v>13757.365772039888</v>
      </c>
      <c r="BI40" s="16">
        <f t="shared" si="342"/>
        <v>14151.213919149421</v>
      </c>
      <c r="BJ40" s="97">
        <f t="shared" si="342"/>
        <v>14530.206906649828</v>
      </c>
      <c r="BK40" s="16">
        <f t="shared" si="342"/>
        <v>13596.902496943549</v>
      </c>
      <c r="BL40" s="16">
        <f t="shared" si="342"/>
        <v>12663.743417887425</v>
      </c>
      <c r="BM40" s="16">
        <f t="shared" si="342"/>
        <v>12976.270519923644</v>
      </c>
      <c r="BN40" s="16">
        <f t="shared" si="342"/>
        <v>13351.512146674007</v>
      </c>
      <c r="BO40" s="16">
        <f t="shared" si="342"/>
        <v>13900.624002620723</v>
      </c>
      <c r="BP40" s="16">
        <f t="shared" si="342"/>
        <v>14362.278231636261</v>
      </c>
      <c r="BQ40" s="16">
        <f t="shared" si="342"/>
        <v>14650.374277602041</v>
      </c>
      <c r="BR40" s="16">
        <f t="shared" si="342"/>
        <v>15221.581710891627</v>
      </c>
      <c r="BS40" s="16">
        <f t="shared" si="342"/>
        <v>15847.390276587535</v>
      </c>
      <c r="BT40" s="16">
        <f t="shared" si="342"/>
        <v>16052.115251436682</v>
      </c>
      <c r="BU40" s="16">
        <f t="shared" si="342"/>
        <v>16330.985296362409</v>
      </c>
      <c r="BV40" s="97">
        <f t="shared" si="342"/>
        <v>16658.913838110246</v>
      </c>
      <c r="BW40" s="16">
        <f t="shared" si="342"/>
        <v>15573.550152253823</v>
      </c>
      <c r="BX40" s="16">
        <f t="shared" si="342"/>
        <v>14430.47218635786</v>
      </c>
      <c r="BY40" s="16">
        <f t="shared" si="342"/>
        <v>14748.482320840863</v>
      </c>
      <c r="BZ40" s="16">
        <f t="shared" si="342"/>
        <v>15164.240523226643</v>
      </c>
      <c r="CA40" s="16">
        <f t="shared" si="342"/>
        <v>15702.827233277609</v>
      </c>
      <c r="CB40" s="16">
        <f t="shared" si="342"/>
        <v>16201.850882236415</v>
      </c>
      <c r="CC40" s="16">
        <f t="shared" si="342"/>
        <v>16527.591097659239</v>
      </c>
      <c r="CD40" s="16">
        <f t="shared" si="342"/>
        <v>17210.609369242244</v>
      </c>
      <c r="CE40" s="16">
        <f t="shared" si="342"/>
        <v>17948.748133757374</v>
      </c>
      <c r="CF40" s="16">
        <f t="shared" si="342"/>
        <v>18228.930454893507</v>
      </c>
      <c r="CG40" s="16">
        <f t="shared" si="342"/>
        <v>18591.209896909295</v>
      </c>
      <c r="CH40" s="97">
        <f t="shared" si="342"/>
        <v>19000.956312597915</v>
      </c>
      <c r="CI40" s="16">
        <f t="shared" si="342"/>
        <v>17763.713346994202</v>
      </c>
      <c r="CJ40" s="16">
        <f t="shared" si="342"/>
        <v>16467.584743564999</v>
      </c>
      <c r="CK40" s="16">
        <f t="shared" si="342"/>
        <v>16855.844047896153</v>
      </c>
      <c r="CL40" s="16">
        <f t="shared" si="342"/>
        <v>17355.484819468449</v>
      </c>
      <c r="CM40" s="16">
        <f t="shared" ref="CM40:CT40" si="343">SUM(CM33:CM39)</f>
        <v>18002.935275552019</v>
      </c>
      <c r="CN40" s="16">
        <f t="shared" si="343"/>
        <v>18603.854519009121</v>
      </c>
      <c r="CO40" s="16">
        <f t="shared" si="343"/>
        <v>19005.803578680931</v>
      </c>
      <c r="CP40" s="16">
        <f t="shared" si="343"/>
        <v>19790.93377942856</v>
      </c>
      <c r="CQ40" s="16">
        <f t="shared" si="343"/>
        <v>20638.3916270952</v>
      </c>
      <c r="CR40" s="16">
        <f t="shared" si="343"/>
        <v>20970.979315473323</v>
      </c>
      <c r="CS40" s="16">
        <f t="shared" si="343"/>
        <v>21388.850754699237</v>
      </c>
      <c r="CT40" s="97">
        <f t="shared" si="343"/>
        <v>21862.335826813185</v>
      </c>
    </row>
    <row r="41" spans="1:98" s="5" customFormat="1" x14ac:dyDescent="0.25"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8"/>
      <c r="O41" s="9"/>
      <c r="P41" s="9"/>
      <c r="Q41" s="9"/>
      <c r="R41" s="9"/>
      <c r="S41" s="9"/>
      <c r="T41" s="9"/>
      <c r="U41" s="150"/>
      <c r="V41" s="150"/>
      <c r="W41" s="150"/>
      <c r="X41" s="150"/>
      <c r="Y41" s="150"/>
      <c r="Z41" s="151"/>
      <c r="AC41" s="20"/>
      <c r="AL41" s="109"/>
      <c r="AX41" s="109"/>
      <c r="BJ41" s="109"/>
      <c r="BV41" s="109"/>
      <c r="CH41" s="109"/>
      <c r="CT41" s="109"/>
    </row>
    <row r="42" spans="1:98" s="5" customFormat="1" x14ac:dyDescent="0.25">
      <c r="B42" s="1" t="s">
        <v>89</v>
      </c>
      <c r="C42" s="9"/>
      <c r="D42" s="9">
        <f>C40</f>
        <v>1142</v>
      </c>
      <c r="E42" s="9">
        <f>D40</f>
        <v>1203</v>
      </c>
      <c r="F42" s="9">
        <f>E40</f>
        <v>1331</v>
      </c>
      <c r="G42" s="9">
        <f>F40</f>
        <v>1503</v>
      </c>
      <c r="H42" s="9">
        <f t="shared" ref="H42:BS42" si="344">G40</f>
        <v>1459</v>
      </c>
      <c r="I42" s="9">
        <f t="shared" si="344"/>
        <v>1485</v>
      </c>
      <c r="J42" s="9">
        <f t="shared" si="344"/>
        <v>1485</v>
      </c>
      <c r="K42" s="9">
        <f t="shared" si="344"/>
        <v>1572</v>
      </c>
      <c r="L42" s="9">
        <f t="shared" si="344"/>
        <v>1732</v>
      </c>
      <c r="M42" s="9">
        <f t="shared" si="344"/>
        <v>1852</v>
      </c>
      <c r="N42" s="98">
        <f t="shared" si="344"/>
        <v>2108</v>
      </c>
      <c r="O42" s="9">
        <f t="shared" si="344"/>
        <v>2192</v>
      </c>
      <c r="P42" s="9">
        <f t="shared" si="344"/>
        <v>2219</v>
      </c>
      <c r="Q42" s="9">
        <f t="shared" si="344"/>
        <v>2130</v>
      </c>
      <c r="R42" s="9">
        <f t="shared" si="344"/>
        <v>2259</v>
      </c>
      <c r="S42" s="9">
        <f t="shared" si="344"/>
        <v>2385</v>
      </c>
      <c r="T42" s="16">
        <f t="shared" si="344"/>
        <v>2733</v>
      </c>
      <c r="U42" s="146">
        <f t="shared" si="344"/>
        <v>3526</v>
      </c>
      <c r="V42" s="146">
        <f t="shared" si="344"/>
        <v>3957</v>
      </c>
      <c r="W42" s="146">
        <f t="shared" si="344"/>
        <v>4470</v>
      </c>
      <c r="X42" s="146">
        <f t="shared" si="344"/>
        <v>5208.2491360000004</v>
      </c>
      <c r="Y42" s="146">
        <f t="shared" si="344"/>
        <v>5888.4962681599991</v>
      </c>
      <c r="Z42" s="147">
        <f t="shared" si="344"/>
        <v>6574.465530303999</v>
      </c>
      <c r="AA42" s="16">
        <f t="shared" si="344"/>
        <v>7287.7410645209584</v>
      </c>
      <c r="AB42" s="16">
        <f t="shared" si="344"/>
        <v>6974.133517026542</v>
      </c>
      <c r="AC42" s="16">
        <f t="shared" si="344"/>
        <v>6667.9217963765586</v>
      </c>
      <c r="AD42" s="16">
        <f t="shared" si="344"/>
        <v>6831.5076856984015</v>
      </c>
      <c r="AE42" s="16">
        <f t="shared" si="344"/>
        <v>7034.0732814861512</v>
      </c>
      <c r="AF42" s="16">
        <f t="shared" si="344"/>
        <v>7482.1471089925108</v>
      </c>
      <c r="AG42" s="16">
        <f t="shared" si="344"/>
        <v>8196.1765080560726</v>
      </c>
      <c r="AH42" s="16">
        <f t="shared" si="344"/>
        <v>8446.5648906390725</v>
      </c>
      <c r="AI42" s="16">
        <f t="shared" si="344"/>
        <v>8902.0396922502623</v>
      </c>
      <c r="AJ42" s="16">
        <f t="shared" si="344"/>
        <v>9510.3053111480276</v>
      </c>
      <c r="AK42" s="16">
        <f t="shared" si="344"/>
        <v>9764.5795000379439</v>
      </c>
      <c r="AL42" s="97">
        <f t="shared" si="344"/>
        <v>10215.868207116113</v>
      </c>
      <c r="AM42" s="16">
        <f t="shared" si="344"/>
        <v>10788.907790467169</v>
      </c>
      <c r="AN42" s="16">
        <f t="shared" si="344"/>
        <v>9799.818659215729</v>
      </c>
      <c r="AO42" s="16">
        <f t="shared" si="344"/>
        <v>9187.8020669623329</v>
      </c>
      <c r="AP42" s="16">
        <f t="shared" si="344"/>
        <v>9443.4537278402095</v>
      </c>
      <c r="AQ42" s="16">
        <f t="shared" si="344"/>
        <v>9498.3447231360497</v>
      </c>
      <c r="AR42" s="16">
        <f t="shared" si="344"/>
        <v>9783.9130026858984</v>
      </c>
      <c r="AS42" s="16">
        <f t="shared" si="344"/>
        <v>10079.338986204291</v>
      </c>
      <c r="AT42" s="16">
        <f t="shared" si="344"/>
        <v>10066.592252457322</v>
      </c>
      <c r="AU42" s="16">
        <f t="shared" si="344"/>
        <v>10510.138652931917</v>
      </c>
      <c r="AV42" s="16">
        <f t="shared" si="344"/>
        <v>11016.16678102778</v>
      </c>
      <c r="AW42" s="16">
        <f t="shared" si="344"/>
        <v>11095.805645700837</v>
      </c>
      <c r="AX42" s="97">
        <f t="shared" si="344"/>
        <v>11403.278189160108</v>
      </c>
      <c r="AY42" s="16">
        <f t="shared" si="344"/>
        <v>11725.901461218527</v>
      </c>
      <c r="AZ42" s="16">
        <f t="shared" si="344"/>
        <v>10947.451215847192</v>
      </c>
      <c r="BA42" s="16">
        <f t="shared" si="344"/>
        <v>10234.272185716862</v>
      </c>
      <c r="BB42" s="16">
        <f t="shared" si="344"/>
        <v>10608.540966152381</v>
      </c>
      <c r="BC42" s="16">
        <f t="shared" si="344"/>
        <v>10985.368813432005</v>
      </c>
      <c r="BD42" s="16">
        <f t="shared" si="344"/>
        <v>11530.445620903904</v>
      </c>
      <c r="BE42" s="16">
        <f t="shared" si="344"/>
        <v>11996.028269907465</v>
      </c>
      <c r="BF42" s="16">
        <f t="shared" si="344"/>
        <v>12280.746467596471</v>
      </c>
      <c r="BG42" s="16">
        <f t="shared" si="344"/>
        <v>12856.814468139486</v>
      </c>
      <c r="BH42" s="16">
        <f t="shared" si="344"/>
        <v>13476.578203304562</v>
      </c>
      <c r="BI42" s="16">
        <f t="shared" si="344"/>
        <v>13757.365772039888</v>
      </c>
      <c r="BJ42" s="97">
        <f t="shared" si="344"/>
        <v>14151.213919149421</v>
      </c>
      <c r="BK42" s="16">
        <f t="shared" si="344"/>
        <v>14530.206906649828</v>
      </c>
      <c r="BL42" s="16">
        <f t="shared" si="344"/>
        <v>13596.902496943549</v>
      </c>
      <c r="BM42" s="16">
        <f t="shared" si="344"/>
        <v>12663.743417887425</v>
      </c>
      <c r="BN42" s="16">
        <f t="shared" si="344"/>
        <v>12976.270519923644</v>
      </c>
      <c r="BO42" s="16">
        <f t="shared" si="344"/>
        <v>13351.512146674007</v>
      </c>
      <c r="BP42" s="16">
        <f t="shared" si="344"/>
        <v>13900.624002620723</v>
      </c>
      <c r="BQ42" s="16">
        <f t="shared" si="344"/>
        <v>14362.278231636261</v>
      </c>
      <c r="BR42" s="16">
        <f t="shared" si="344"/>
        <v>14650.374277602041</v>
      </c>
      <c r="BS42" s="16">
        <f t="shared" si="344"/>
        <v>15221.581710891627</v>
      </c>
      <c r="BT42" s="16">
        <f t="shared" ref="BT42:CT42" si="345">BS40</f>
        <v>15847.390276587535</v>
      </c>
      <c r="BU42" s="16">
        <f t="shared" si="345"/>
        <v>16052.115251436682</v>
      </c>
      <c r="BV42" s="97">
        <f t="shared" si="345"/>
        <v>16330.985296362409</v>
      </c>
      <c r="BW42" s="16">
        <f t="shared" si="345"/>
        <v>16658.913838110246</v>
      </c>
      <c r="BX42" s="16">
        <f t="shared" si="345"/>
        <v>15573.550152253823</v>
      </c>
      <c r="BY42" s="16">
        <f t="shared" si="345"/>
        <v>14430.47218635786</v>
      </c>
      <c r="BZ42" s="16">
        <f t="shared" si="345"/>
        <v>14748.482320840863</v>
      </c>
      <c r="CA42" s="16">
        <f t="shared" si="345"/>
        <v>15164.240523226643</v>
      </c>
      <c r="CB42" s="16">
        <f t="shared" si="345"/>
        <v>15702.827233277609</v>
      </c>
      <c r="CC42" s="16">
        <f t="shared" si="345"/>
        <v>16201.850882236415</v>
      </c>
      <c r="CD42" s="16">
        <f t="shared" si="345"/>
        <v>16527.591097659239</v>
      </c>
      <c r="CE42" s="16">
        <f t="shared" si="345"/>
        <v>17210.609369242244</v>
      </c>
      <c r="CF42" s="16">
        <f t="shared" si="345"/>
        <v>17948.748133757374</v>
      </c>
      <c r="CG42" s="16">
        <f t="shared" si="345"/>
        <v>18228.930454893507</v>
      </c>
      <c r="CH42" s="97">
        <f t="shared" si="345"/>
        <v>18591.209896909295</v>
      </c>
      <c r="CI42" s="16">
        <f t="shared" si="345"/>
        <v>19000.956312597915</v>
      </c>
      <c r="CJ42" s="16">
        <f t="shared" si="345"/>
        <v>17763.713346994202</v>
      </c>
      <c r="CK42" s="16">
        <f t="shared" si="345"/>
        <v>16467.584743564999</v>
      </c>
      <c r="CL42" s="16">
        <f t="shared" si="345"/>
        <v>16855.844047896153</v>
      </c>
      <c r="CM42" s="16">
        <f t="shared" si="345"/>
        <v>17355.484819468449</v>
      </c>
      <c r="CN42" s="16">
        <f t="shared" si="345"/>
        <v>18002.935275552019</v>
      </c>
      <c r="CO42" s="16">
        <f t="shared" si="345"/>
        <v>18603.854519009121</v>
      </c>
      <c r="CP42" s="16">
        <f t="shared" si="345"/>
        <v>19005.803578680931</v>
      </c>
      <c r="CQ42" s="16">
        <f t="shared" si="345"/>
        <v>19790.93377942856</v>
      </c>
      <c r="CR42" s="16">
        <f t="shared" si="345"/>
        <v>20638.3916270952</v>
      </c>
      <c r="CS42" s="16">
        <f t="shared" si="345"/>
        <v>20970.979315473323</v>
      </c>
      <c r="CT42" s="97">
        <f t="shared" si="345"/>
        <v>21388.850754699237</v>
      </c>
    </row>
    <row r="43" spans="1:98" s="111" customFormat="1" x14ac:dyDescent="0.25">
      <c r="B43" s="1" t="s">
        <v>74</v>
      </c>
      <c r="C43" s="125"/>
      <c r="D43" s="125">
        <f>C40+D34-D40</f>
        <v>82</v>
      </c>
      <c r="E43" s="125">
        <f t="shared" ref="E43:BP43" si="346">D40+E34-E40</f>
        <v>100</v>
      </c>
      <c r="F43" s="125">
        <f t="shared" si="346"/>
        <v>107</v>
      </c>
      <c r="G43" s="125">
        <f t="shared" si="346"/>
        <v>293</v>
      </c>
      <c r="H43" s="125">
        <f t="shared" si="346"/>
        <v>220</v>
      </c>
      <c r="I43" s="125">
        <f t="shared" si="346"/>
        <v>269</v>
      </c>
      <c r="J43" s="125">
        <f t="shared" si="346"/>
        <v>174</v>
      </c>
      <c r="K43" s="125">
        <f t="shared" si="346"/>
        <v>190</v>
      </c>
      <c r="L43" s="125">
        <f t="shared" si="346"/>
        <v>159</v>
      </c>
      <c r="M43" s="125">
        <f t="shared" si="346"/>
        <v>238</v>
      </c>
      <c r="N43" s="126">
        <f t="shared" si="346"/>
        <v>260</v>
      </c>
      <c r="O43" s="125">
        <f t="shared" si="346"/>
        <v>107</v>
      </c>
      <c r="P43" s="125">
        <f t="shared" si="346"/>
        <v>211</v>
      </c>
      <c r="Q43" s="125">
        <f t="shared" si="346"/>
        <v>234</v>
      </c>
      <c r="R43" s="125">
        <f t="shared" si="346"/>
        <v>213</v>
      </c>
      <c r="S43" s="125">
        <f t="shared" si="346"/>
        <v>187</v>
      </c>
      <c r="T43" s="125">
        <f t="shared" si="346"/>
        <v>192</v>
      </c>
      <c r="U43" s="152">
        <f t="shared" si="346"/>
        <v>249</v>
      </c>
      <c r="V43" s="152">
        <f t="shared" si="346"/>
        <v>301</v>
      </c>
      <c r="W43" s="152">
        <f t="shared" si="346"/>
        <v>338.34999999999945</v>
      </c>
      <c r="X43" s="152">
        <f t="shared" si="346"/>
        <v>452.90000000000146</v>
      </c>
      <c r="Y43" s="152">
        <f t="shared" si="346"/>
        <v>517.97995679999985</v>
      </c>
      <c r="Z43" s="153">
        <f>Y40+Z34-Z40</f>
        <v>566.1472270080003</v>
      </c>
      <c r="AA43" s="127">
        <f t="shared" si="346"/>
        <v>630.22944437119895</v>
      </c>
      <c r="AB43" s="127">
        <f t="shared" si="346"/>
        <v>632.83814771884863</v>
      </c>
      <c r="AC43" s="127">
        <f t="shared" si="346"/>
        <v>736.13410093798302</v>
      </c>
      <c r="AD43" s="127">
        <f t="shared" si="346"/>
        <v>678.89911730985659</v>
      </c>
      <c r="AE43" s="127">
        <f t="shared" si="346"/>
        <v>619.11920373869634</v>
      </c>
      <c r="AF43" s="127">
        <f t="shared" si="346"/>
        <v>676.36197900486695</v>
      </c>
      <c r="AG43" s="127">
        <f t="shared" si="346"/>
        <v>685.80100752005092</v>
      </c>
      <c r="AH43" s="127">
        <f t="shared" si="346"/>
        <v>680.73532253965277</v>
      </c>
      <c r="AI43" s="127">
        <f t="shared" si="346"/>
        <v>697.07836517640499</v>
      </c>
      <c r="AJ43" s="127">
        <f t="shared" si="346"/>
        <v>758.78024941994954</v>
      </c>
      <c r="AK43" s="127">
        <f t="shared" si="346"/>
        <v>765.36177468493588</v>
      </c>
      <c r="AL43" s="128">
        <f t="shared" si="346"/>
        <v>821.07400472159134</v>
      </c>
      <c r="AM43" s="127">
        <f t="shared" si="346"/>
        <v>1366.1312595657255</v>
      </c>
      <c r="AN43" s="127">
        <f t="shared" si="346"/>
        <v>1003.6015252527432</v>
      </c>
      <c r="AO43" s="127">
        <f t="shared" si="346"/>
        <v>1030.9792676708657</v>
      </c>
      <c r="AP43" s="127">
        <f t="shared" si="346"/>
        <v>1002.6108309782558</v>
      </c>
      <c r="AQ43" s="127">
        <f t="shared" si="346"/>
        <v>990.02098748750541</v>
      </c>
      <c r="AR43" s="127">
        <f t="shared" si="346"/>
        <v>1033.9953027342635</v>
      </c>
      <c r="AS43" s="127">
        <f t="shared" si="346"/>
        <v>1096.1738890495235</v>
      </c>
      <c r="AT43" s="127">
        <f t="shared" si="346"/>
        <v>872.09877659022459</v>
      </c>
      <c r="AU43" s="127">
        <f t="shared" si="346"/>
        <v>868.83541305523067</v>
      </c>
      <c r="AV43" s="127">
        <f t="shared" si="346"/>
        <v>1044.8895788541849</v>
      </c>
      <c r="AW43" s="127">
        <f t="shared" si="346"/>
        <v>1060.9373452644031</v>
      </c>
      <c r="AX43" s="128">
        <f t="shared" si="346"/>
        <v>1108.4096144306022</v>
      </c>
      <c r="AY43" s="127">
        <f t="shared" si="346"/>
        <v>1224.475816028129</v>
      </c>
      <c r="AZ43" s="127">
        <f t="shared" si="346"/>
        <v>1175.0199251557624</v>
      </c>
      <c r="BA43" s="127">
        <f t="shared" si="346"/>
        <v>1198.9354946306648</v>
      </c>
      <c r="BB43" s="127">
        <f t="shared" si="346"/>
        <v>1136.7170966100985</v>
      </c>
      <c r="BC43" s="127">
        <f t="shared" si="346"/>
        <v>1019.3732998157684</v>
      </c>
      <c r="BD43" s="127">
        <f t="shared" si="346"/>
        <v>1152.3350341644891</v>
      </c>
      <c r="BE43" s="127">
        <f t="shared" si="346"/>
        <v>1280.0181157594288</v>
      </c>
      <c r="BF43" s="127">
        <f t="shared" si="346"/>
        <v>1047.6860219200898</v>
      </c>
      <c r="BG43" s="127">
        <f t="shared" si="346"/>
        <v>1066.4515511395912</v>
      </c>
      <c r="BH43" s="127">
        <f t="shared" si="346"/>
        <v>1359.8271287431544</v>
      </c>
      <c r="BI43" s="127">
        <f t="shared" si="346"/>
        <v>1312.89474914932</v>
      </c>
      <c r="BJ43" s="128">
        <f t="shared" si="346"/>
        <v>1395.3380152766749</v>
      </c>
      <c r="BK43" s="127">
        <f t="shared" si="346"/>
        <v>1456.037377081564</v>
      </c>
      <c r="BL43" s="127">
        <f t="shared" si="346"/>
        <v>1475.319496812921</v>
      </c>
      <c r="BM43" s="127">
        <f t="shared" si="346"/>
        <v>1500.2465291065873</v>
      </c>
      <c r="BN43" s="127">
        <f t="shared" si="346"/>
        <v>1350.9688237505779</v>
      </c>
      <c r="BO43" s="127">
        <f t="shared" si="346"/>
        <v>1231.0267192501451</v>
      </c>
      <c r="BP43" s="127">
        <f t="shared" si="346"/>
        <v>1375.0585832633114</v>
      </c>
      <c r="BQ43" s="127">
        <f t="shared" ref="BQ43:CT43" si="347">BP40+BQ34-BQ40</f>
        <v>1460.4613108045232</v>
      </c>
      <c r="BR43" s="127">
        <f t="shared" si="347"/>
        <v>1240.2023696524448</v>
      </c>
      <c r="BS43" s="127">
        <f t="shared" si="347"/>
        <v>1252.0897413972161</v>
      </c>
      <c r="BT43" s="127">
        <f t="shared" si="347"/>
        <v>1590.7480832206656</v>
      </c>
      <c r="BU43" s="127">
        <f t="shared" si="347"/>
        <v>1586.1142381052796</v>
      </c>
      <c r="BV43" s="128">
        <f t="shared" si="347"/>
        <v>1607.8265898375685</v>
      </c>
      <c r="BW43" s="127">
        <f t="shared" si="347"/>
        <v>1669.2039509982806</v>
      </c>
      <c r="BX43" s="127">
        <f t="shared" si="347"/>
        <v>1749.083561026333</v>
      </c>
      <c r="BY43" s="127">
        <f t="shared" si="347"/>
        <v>1711.7735890830227</v>
      </c>
      <c r="BZ43" s="127">
        <f t="shared" si="347"/>
        <v>1546.3243424983884</v>
      </c>
      <c r="CA43" s="127">
        <f t="shared" si="347"/>
        <v>1483.2857553733829</v>
      </c>
      <c r="CB43" s="127">
        <f t="shared" si="347"/>
        <v>1585.2830376585753</v>
      </c>
      <c r="CC43" s="127">
        <f t="shared" si="347"/>
        <v>1684.7522800997685</v>
      </c>
      <c r="CD43" s="127">
        <f t="shared" si="347"/>
        <v>1396.7005532047042</v>
      </c>
      <c r="CE43" s="127">
        <f t="shared" si="347"/>
        <v>1415.0063569528538</v>
      </c>
      <c r="CF43" s="127">
        <f t="shared" si="347"/>
        <v>1809.1323972817299</v>
      </c>
      <c r="CG43" s="127">
        <f t="shared" si="347"/>
        <v>1803.9251194424432</v>
      </c>
      <c r="CH43" s="128">
        <f t="shared" si="347"/>
        <v>1834.8947727693849</v>
      </c>
      <c r="CI43" s="127">
        <f t="shared" si="347"/>
        <v>1911.7348497020612</v>
      </c>
      <c r="CJ43" s="127">
        <f t="shared" si="347"/>
        <v>1995.3887717014259</v>
      </c>
      <c r="CK43" s="127">
        <f t="shared" si="347"/>
        <v>1954.9765482790463</v>
      </c>
      <c r="CL43" s="127">
        <f t="shared" si="347"/>
        <v>1762.5333737598194</v>
      </c>
      <c r="CM43" s="127">
        <f t="shared" si="347"/>
        <v>1681.7651629615066</v>
      </c>
      <c r="CN43" s="127">
        <f t="shared" si="347"/>
        <v>1798.6404208101158</v>
      </c>
      <c r="CO43" s="127">
        <f t="shared" si="347"/>
        <v>1911.1388592503426</v>
      </c>
      <c r="CP43" s="127">
        <f t="shared" si="347"/>
        <v>1606.4062875155432</v>
      </c>
      <c r="CQ43" s="127">
        <f t="shared" si="347"/>
        <v>1627.386419228762</v>
      </c>
      <c r="CR43" s="127">
        <f t="shared" si="347"/>
        <v>2067.8530476639753</v>
      </c>
      <c r="CS43" s="127">
        <f t="shared" si="347"/>
        <v>2070.0131512592307</v>
      </c>
      <c r="CT43" s="128">
        <f t="shared" si="347"/>
        <v>2103.6697238635097</v>
      </c>
    </row>
    <row r="44" spans="1:98" s="111" customFormat="1" x14ac:dyDescent="0.25">
      <c r="B44" s="1" t="s">
        <v>75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6"/>
      <c r="O44" s="125"/>
      <c r="P44" s="125"/>
      <c r="Q44" s="125"/>
      <c r="R44" s="125"/>
      <c r="S44" s="125"/>
      <c r="T44" s="125"/>
      <c r="U44" s="152"/>
      <c r="V44" s="152"/>
      <c r="W44" s="152"/>
      <c r="X44" s="152"/>
      <c r="Y44" s="152"/>
      <c r="Z44" s="153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8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8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8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8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8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8"/>
    </row>
    <row r="45" spans="1:98" x14ac:dyDescent="0.25">
      <c r="T45" s="8"/>
      <c r="U45" s="29"/>
      <c r="V45" s="29"/>
      <c r="W45" s="29"/>
      <c r="X45" s="29"/>
      <c r="Y45" s="29"/>
      <c r="Z45" s="106"/>
    </row>
    <row r="46" spans="1:98" s="116" customFormat="1" x14ac:dyDescent="0.25">
      <c r="B46" s="63"/>
      <c r="C46" s="63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5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5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5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5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5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5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5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  <c r="CS46" s="114"/>
      <c r="CT46" s="115"/>
    </row>
    <row r="47" spans="1:98" s="104" customFormat="1" x14ac:dyDescent="0.25">
      <c r="B47" s="104" t="s">
        <v>10</v>
      </c>
      <c r="C47" s="104">
        <f t="shared" ref="C47:BN47" si="348">C32</f>
        <v>42005</v>
      </c>
      <c r="D47" s="104">
        <f t="shared" si="348"/>
        <v>42036</v>
      </c>
      <c r="E47" s="104">
        <f t="shared" si="348"/>
        <v>42064</v>
      </c>
      <c r="F47" s="104">
        <f t="shared" si="348"/>
        <v>42095</v>
      </c>
      <c r="G47" s="104">
        <f t="shared" si="348"/>
        <v>42125</v>
      </c>
      <c r="H47" s="104">
        <f t="shared" si="348"/>
        <v>42156</v>
      </c>
      <c r="I47" s="104">
        <f t="shared" si="348"/>
        <v>42186</v>
      </c>
      <c r="J47" s="104">
        <f t="shared" si="348"/>
        <v>42217</v>
      </c>
      <c r="K47" s="104">
        <f t="shared" si="348"/>
        <v>42248</v>
      </c>
      <c r="L47" s="104">
        <f t="shared" si="348"/>
        <v>42278</v>
      </c>
      <c r="M47" s="104">
        <f t="shared" si="348"/>
        <v>42309</v>
      </c>
      <c r="N47" s="105">
        <f t="shared" si="348"/>
        <v>42339</v>
      </c>
      <c r="O47" s="144">
        <f t="shared" si="348"/>
        <v>42370</v>
      </c>
      <c r="P47" s="144">
        <f t="shared" si="348"/>
        <v>42401</v>
      </c>
      <c r="Q47" s="144">
        <f t="shared" si="348"/>
        <v>42430</v>
      </c>
      <c r="R47" s="144">
        <f t="shared" si="348"/>
        <v>42461</v>
      </c>
      <c r="S47" s="144">
        <f t="shared" si="348"/>
        <v>42491</v>
      </c>
      <c r="T47" s="144">
        <f t="shared" si="348"/>
        <v>42522</v>
      </c>
      <c r="U47" s="144">
        <f t="shared" si="348"/>
        <v>42552</v>
      </c>
      <c r="V47" s="144">
        <f t="shared" si="348"/>
        <v>42583</v>
      </c>
      <c r="W47" s="104">
        <f t="shared" si="348"/>
        <v>42614</v>
      </c>
      <c r="X47" s="104">
        <f t="shared" si="348"/>
        <v>42644</v>
      </c>
      <c r="Y47" s="104">
        <f t="shared" si="348"/>
        <v>42675</v>
      </c>
      <c r="Z47" s="105">
        <f t="shared" si="348"/>
        <v>42705</v>
      </c>
      <c r="AA47" s="104">
        <f t="shared" si="348"/>
        <v>42752</v>
      </c>
      <c r="AB47" s="104">
        <f t="shared" si="348"/>
        <v>42783</v>
      </c>
      <c r="AC47" s="104">
        <f t="shared" si="348"/>
        <v>42811</v>
      </c>
      <c r="AD47" s="104">
        <f t="shared" si="348"/>
        <v>42842</v>
      </c>
      <c r="AE47" s="104">
        <f t="shared" si="348"/>
        <v>42872</v>
      </c>
      <c r="AF47" s="104">
        <f t="shared" si="348"/>
        <v>42903</v>
      </c>
      <c r="AG47" s="104">
        <f t="shared" si="348"/>
        <v>42933</v>
      </c>
      <c r="AH47" s="104">
        <f t="shared" si="348"/>
        <v>42964</v>
      </c>
      <c r="AI47" s="104">
        <f t="shared" si="348"/>
        <v>42995</v>
      </c>
      <c r="AJ47" s="104">
        <f t="shared" si="348"/>
        <v>43025</v>
      </c>
      <c r="AK47" s="104">
        <f t="shared" si="348"/>
        <v>43056</v>
      </c>
      <c r="AL47" s="105">
        <f t="shared" si="348"/>
        <v>43086</v>
      </c>
      <c r="AM47" s="104">
        <f t="shared" si="348"/>
        <v>43118</v>
      </c>
      <c r="AN47" s="104">
        <f t="shared" si="348"/>
        <v>43149</v>
      </c>
      <c r="AO47" s="104">
        <f t="shared" si="348"/>
        <v>43177</v>
      </c>
      <c r="AP47" s="104">
        <f t="shared" si="348"/>
        <v>43208</v>
      </c>
      <c r="AQ47" s="104">
        <f t="shared" si="348"/>
        <v>43238</v>
      </c>
      <c r="AR47" s="104">
        <f t="shared" si="348"/>
        <v>43269</v>
      </c>
      <c r="AS47" s="104">
        <f t="shared" si="348"/>
        <v>43299</v>
      </c>
      <c r="AT47" s="104">
        <f t="shared" si="348"/>
        <v>43330</v>
      </c>
      <c r="AU47" s="104">
        <f t="shared" si="348"/>
        <v>43361</v>
      </c>
      <c r="AV47" s="104">
        <f t="shared" si="348"/>
        <v>43391</v>
      </c>
      <c r="AW47" s="104">
        <f t="shared" si="348"/>
        <v>43422</v>
      </c>
      <c r="AX47" s="105">
        <f t="shared" si="348"/>
        <v>43452</v>
      </c>
      <c r="AY47" s="104">
        <f t="shared" si="348"/>
        <v>43483</v>
      </c>
      <c r="AZ47" s="104">
        <f t="shared" si="348"/>
        <v>43514</v>
      </c>
      <c r="BA47" s="104">
        <f t="shared" si="348"/>
        <v>43542</v>
      </c>
      <c r="BB47" s="104">
        <f t="shared" si="348"/>
        <v>43573</v>
      </c>
      <c r="BC47" s="104">
        <f t="shared" si="348"/>
        <v>43603</v>
      </c>
      <c r="BD47" s="104">
        <f t="shared" si="348"/>
        <v>43634</v>
      </c>
      <c r="BE47" s="104">
        <f t="shared" si="348"/>
        <v>43664</v>
      </c>
      <c r="BF47" s="104">
        <f t="shared" si="348"/>
        <v>43695</v>
      </c>
      <c r="BG47" s="104">
        <f t="shared" si="348"/>
        <v>43726</v>
      </c>
      <c r="BH47" s="104">
        <f t="shared" si="348"/>
        <v>43756</v>
      </c>
      <c r="BI47" s="104">
        <f t="shared" si="348"/>
        <v>43787</v>
      </c>
      <c r="BJ47" s="105">
        <f t="shared" si="348"/>
        <v>43817</v>
      </c>
      <c r="BK47" s="104">
        <f t="shared" si="348"/>
        <v>43848</v>
      </c>
      <c r="BL47" s="104">
        <f t="shared" si="348"/>
        <v>43879</v>
      </c>
      <c r="BM47" s="104">
        <f t="shared" si="348"/>
        <v>43908</v>
      </c>
      <c r="BN47" s="104">
        <f t="shared" si="348"/>
        <v>43939</v>
      </c>
      <c r="BO47" s="104">
        <f t="shared" ref="BO47:CT47" si="349">BO32</f>
        <v>43969</v>
      </c>
      <c r="BP47" s="104">
        <f t="shared" si="349"/>
        <v>44000</v>
      </c>
      <c r="BQ47" s="104">
        <f t="shared" si="349"/>
        <v>44030</v>
      </c>
      <c r="BR47" s="104">
        <f t="shared" si="349"/>
        <v>44061</v>
      </c>
      <c r="BS47" s="104">
        <f t="shared" si="349"/>
        <v>44092</v>
      </c>
      <c r="BT47" s="104">
        <f t="shared" si="349"/>
        <v>44122</v>
      </c>
      <c r="BU47" s="104">
        <f t="shared" si="349"/>
        <v>44153</v>
      </c>
      <c r="BV47" s="105">
        <f t="shared" si="349"/>
        <v>44183</v>
      </c>
      <c r="BW47" s="104">
        <f t="shared" si="349"/>
        <v>44214</v>
      </c>
      <c r="BX47" s="104">
        <f t="shared" si="349"/>
        <v>44245</v>
      </c>
      <c r="BY47" s="104">
        <f t="shared" si="349"/>
        <v>44273</v>
      </c>
      <c r="BZ47" s="104">
        <f t="shared" si="349"/>
        <v>44304</v>
      </c>
      <c r="CA47" s="104">
        <f t="shared" si="349"/>
        <v>44334</v>
      </c>
      <c r="CB47" s="104">
        <f t="shared" si="349"/>
        <v>44365</v>
      </c>
      <c r="CC47" s="104">
        <f t="shared" si="349"/>
        <v>44395</v>
      </c>
      <c r="CD47" s="104">
        <f t="shared" si="349"/>
        <v>44426</v>
      </c>
      <c r="CE47" s="104">
        <f t="shared" si="349"/>
        <v>44457</v>
      </c>
      <c r="CF47" s="104">
        <f t="shared" si="349"/>
        <v>44487</v>
      </c>
      <c r="CG47" s="104">
        <f t="shared" si="349"/>
        <v>44518</v>
      </c>
      <c r="CH47" s="105">
        <f t="shared" si="349"/>
        <v>44548</v>
      </c>
      <c r="CI47" s="104">
        <f t="shared" si="349"/>
        <v>44579</v>
      </c>
      <c r="CJ47" s="104">
        <f t="shared" si="349"/>
        <v>44610</v>
      </c>
      <c r="CK47" s="104">
        <f t="shared" si="349"/>
        <v>44638</v>
      </c>
      <c r="CL47" s="104">
        <f t="shared" si="349"/>
        <v>44669</v>
      </c>
      <c r="CM47" s="104">
        <f t="shared" si="349"/>
        <v>44699</v>
      </c>
      <c r="CN47" s="104">
        <f t="shared" si="349"/>
        <v>44730</v>
      </c>
      <c r="CO47" s="104">
        <f t="shared" si="349"/>
        <v>44760</v>
      </c>
      <c r="CP47" s="104">
        <f t="shared" si="349"/>
        <v>44791</v>
      </c>
      <c r="CQ47" s="104">
        <f t="shared" si="349"/>
        <v>44822</v>
      </c>
      <c r="CR47" s="104">
        <f t="shared" si="349"/>
        <v>44852</v>
      </c>
      <c r="CS47" s="104">
        <f t="shared" si="349"/>
        <v>44883</v>
      </c>
      <c r="CT47" s="105">
        <f t="shared" si="349"/>
        <v>44913</v>
      </c>
    </row>
    <row r="48" spans="1:98" x14ac:dyDescent="0.25">
      <c r="A48" s="4" t="s">
        <v>159</v>
      </c>
      <c r="B48" t="s">
        <v>4</v>
      </c>
      <c r="C48">
        <v>11</v>
      </c>
      <c r="D48">
        <v>5</v>
      </c>
      <c r="E48">
        <v>11</v>
      </c>
      <c r="F48">
        <v>11</v>
      </c>
      <c r="G48">
        <v>16</v>
      </c>
      <c r="H48">
        <v>13</v>
      </c>
      <c r="I48">
        <v>14</v>
      </c>
      <c r="J48">
        <v>13</v>
      </c>
      <c r="K48">
        <v>17</v>
      </c>
      <c r="L48">
        <v>19</v>
      </c>
      <c r="M48">
        <v>12</v>
      </c>
      <c r="N48" s="36">
        <v>15</v>
      </c>
      <c r="O48">
        <v>12</v>
      </c>
      <c r="P48">
        <v>8</v>
      </c>
      <c r="Q48">
        <v>18</v>
      </c>
      <c r="R48">
        <v>13</v>
      </c>
      <c r="S48">
        <v>13</v>
      </c>
      <c r="T48">
        <v>15</v>
      </c>
      <c r="U48" s="24">
        <v>15</v>
      </c>
      <c r="V48" s="24">
        <v>12</v>
      </c>
      <c r="W48" s="24">
        <f t="shared" ref="W48:Z48" si="350">W33*W59</f>
        <v>11.44</v>
      </c>
      <c r="X48" s="24">
        <f t="shared" si="350"/>
        <v>10.92</v>
      </c>
      <c r="Y48" s="24">
        <f t="shared" si="350"/>
        <v>11.700000000000001</v>
      </c>
      <c r="Z48" s="145">
        <f t="shared" si="350"/>
        <v>12.48</v>
      </c>
      <c r="AA48" s="15">
        <f t="shared" ref="AA48:CL48" si="351">AA33*AA59</f>
        <v>14</v>
      </c>
      <c r="AB48" s="15">
        <f t="shared" si="351"/>
        <v>14</v>
      </c>
      <c r="AC48" s="15">
        <f t="shared" si="351"/>
        <v>14</v>
      </c>
      <c r="AD48" s="15">
        <f t="shared" si="351"/>
        <v>13.719999999999999</v>
      </c>
      <c r="AE48" s="15">
        <f t="shared" si="351"/>
        <v>13.857199999999999</v>
      </c>
      <c r="AF48" s="15">
        <f t="shared" si="351"/>
        <v>13.995771999999997</v>
      </c>
      <c r="AG48" s="15">
        <f t="shared" si="351"/>
        <v>14.135729719999997</v>
      </c>
      <c r="AH48" s="15">
        <f t="shared" si="351"/>
        <v>14.277087017199996</v>
      </c>
      <c r="AI48" s="15">
        <f t="shared" si="351"/>
        <v>14.419857887371997</v>
      </c>
      <c r="AJ48" s="15">
        <f t="shared" si="351"/>
        <v>14.564056466245717</v>
      </c>
      <c r="AK48" s="15">
        <f t="shared" si="351"/>
        <v>14.709697030908174</v>
      </c>
      <c r="AL48" s="96">
        <f t="shared" si="351"/>
        <v>14.856794001217255</v>
      </c>
      <c r="AM48" s="15">
        <f t="shared" si="351"/>
        <v>21.419999999999998</v>
      </c>
      <c r="AN48" s="15">
        <f t="shared" si="351"/>
        <v>21.419999999999998</v>
      </c>
      <c r="AO48" s="15">
        <f t="shared" si="351"/>
        <v>21.209999999999997</v>
      </c>
      <c r="AP48" s="15">
        <f t="shared" si="351"/>
        <v>20.785799999999998</v>
      </c>
      <c r="AQ48" s="15">
        <f t="shared" si="351"/>
        <v>20.993657999999996</v>
      </c>
      <c r="AR48" s="15">
        <f t="shared" si="351"/>
        <v>21.203594579999994</v>
      </c>
      <c r="AS48" s="15">
        <f t="shared" si="351"/>
        <v>21.415630525799994</v>
      </c>
      <c r="AT48" s="15">
        <f t="shared" si="351"/>
        <v>21.629786831057995</v>
      </c>
      <c r="AU48" s="15">
        <f t="shared" si="351"/>
        <v>21.846084699368575</v>
      </c>
      <c r="AV48" s="15">
        <f t="shared" si="351"/>
        <v>22.064545546362261</v>
      </c>
      <c r="AW48" s="15">
        <f t="shared" si="351"/>
        <v>22.285191001825883</v>
      </c>
      <c r="AX48" s="96">
        <f t="shared" si="351"/>
        <v>22.508042911844139</v>
      </c>
      <c r="AY48" s="15">
        <f t="shared" si="351"/>
        <v>28.56</v>
      </c>
      <c r="AZ48" s="15">
        <f t="shared" si="351"/>
        <v>28.56</v>
      </c>
      <c r="BA48" s="15">
        <f t="shared" si="351"/>
        <v>29.976799999999997</v>
      </c>
      <c r="BB48" s="15">
        <f t="shared" si="351"/>
        <v>29.377263999999997</v>
      </c>
      <c r="BC48" s="15">
        <f t="shared" si="351"/>
        <v>29.671036639999997</v>
      </c>
      <c r="BD48" s="15">
        <f t="shared" si="351"/>
        <v>29.685032411999991</v>
      </c>
      <c r="BE48" s="15">
        <f t="shared" si="351"/>
        <v>29.981882736119996</v>
      </c>
      <c r="BF48" s="15">
        <f t="shared" si="351"/>
        <v>30.281701563481192</v>
      </c>
      <c r="BG48" s="15">
        <f t="shared" si="351"/>
        <v>30.584518579116008</v>
      </c>
      <c r="BH48" s="15">
        <f t="shared" si="351"/>
        <v>30.890363764907164</v>
      </c>
      <c r="BI48" s="15">
        <f t="shared" si="351"/>
        <v>31.199267402556238</v>
      </c>
      <c r="BJ48" s="96">
        <f t="shared" si="351"/>
        <v>32.111474554230973</v>
      </c>
      <c r="BK48" s="15">
        <f t="shared" si="351"/>
        <v>35.699999999999996</v>
      </c>
      <c r="BL48" s="15">
        <f t="shared" si="351"/>
        <v>35.699999999999996</v>
      </c>
      <c r="BM48" s="15">
        <f t="shared" si="351"/>
        <v>37.470999999999997</v>
      </c>
      <c r="BN48" s="15">
        <f t="shared" si="351"/>
        <v>36.721579999999996</v>
      </c>
      <c r="BO48" s="15">
        <f t="shared" si="351"/>
        <v>37.0887958</v>
      </c>
      <c r="BP48" s="15">
        <f t="shared" si="351"/>
        <v>37.106290514999991</v>
      </c>
      <c r="BQ48" s="15">
        <f t="shared" si="351"/>
        <v>37.852126954351498</v>
      </c>
      <c r="BR48" s="15">
        <f t="shared" si="351"/>
        <v>38.230648223895003</v>
      </c>
      <c r="BS48" s="15">
        <f t="shared" si="351"/>
        <v>38.612954706133955</v>
      </c>
      <c r="BT48" s="15">
        <f t="shared" si="351"/>
        <v>38.999084253195299</v>
      </c>
      <c r="BU48" s="15">
        <f t="shared" si="351"/>
        <v>39.38907509572725</v>
      </c>
      <c r="BV48" s="96">
        <f t="shared" si="351"/>
        <v>40.540736624716608</v>
      </c>
      <c r="BW48" s="15">
        <f t="shared" si="351"/>
        <v>42.839999999999996</v>
      </c>
      <c r="BX48" s="15">
        <f t="shared" si="351"/>
        <v>42.839999999999996</v>
      </c>
      <c r="BY48" s="15">
        <f t="shared" si="351"/>
        <v>44.965199999999996</v>
      </c>
      <c r="BZ48" s="15">
        <f t="shared" si="351"/>
        <v>44.065895999999995</v>
      </c>
      <c r="CA48" s="15">
        <f t="shared" si="351"/>
        <v>44.506554959999995</v>
      </c>
      <c r="CB48" s="15">
        <f t="shared" si="351"/>
        <v>44.52754861799999</v>
      </c>
      <c r="CC48" s="15">
        <f t="shared" si="351"/>
        <v>45.422552345221796</v>
      </c>
      <c r="CD48" s="15">
        <f t="shared" si="351"/>
        <v>46.794313426047488</v>
      </c>
      <c r="CE48" s="15">
        <f t="shared" si="351"/>
        <v>47.262256560307961</v>
      </c>
      <c r="CF48" s="15">
        <f t="shared" si="351"/>
        <v>47.73487912591105</v>
      </c>
      <c r="CG48" s="15">
        <f t="shared" si="351"/>
        <v>48.684896818318883</v>
      </c>
      <c r="CH48" s="96">
        <f t="shared" si="351"/>
        <v>52.540794665632724</v>
      </c>
      <c r="CI48" s="15">
        <f t="shared" si="351"/>
        <v>49.98</v>
      </c>
      <c r="CJ48" s="15">
        <f t="shared" si="351"/>
        <v>49.98</v>
      </c>
      <c r="CK48" s="15">
        <f t="shared" si="351"/>
        <v>52.459399999999995</v>
      </c>
      <c r="CL48" s="15">
        <f t="shared" si="351"/>
        <v>51.410211999999994</v>
      </c>
      <c r="CM48" s="15">
        <f t="shared" ref="CM48:CT48" si="352">CM33*CM59</f>
        <v>51.924314119999991</v>
      </c>
      <c r="CN48" s="15">
        <f t="shared" si="352"/>
        <v>51.948806720999983</v>
      </c>
      <c r="CO48" s="15">
        <f t="shared" si="352"/>
        <v>52.992977736092094</v>
      </c>
      <c r="CP48" s="15">
        <f t="shared" si="352"/>
        <v>54.593365663722068</v>
      </c>
      <c r="CQ48" s="15">
        <f t="shared" si="352"/>
        <v>55.139299320359292</v>
      </c>
      <c r="CR48" s="15">
        <f t="shared" si="352"/>
        <v>56.804506159834148</v>
      </c>
      <c r="CS48" s="15">
        <f t="shared" si="352"/>
        <v>57.935027213799472</v>
      </c>
      <c r="CT48" s="96">
        <f t="shared" si="352"/>
        <v>62.523545652102946</v>
      </c>
    </row>
    <row r="49" spans="1:98" x14ac:dyDescent="0.25">
      <c r="A49" s="4" t="s">
        <v>160</v>
      </c>
      <c r="B49" t="s">
        <v>5</v>
      </c>
      <c r="C49">
        <v>77</v>
      </c>
      <c r="D49">
        <v>52</v>
      </c>
      <c r="E49">
        <v>79</v>
      </c>
      <c r="F49">
        <v>90</v>
      </c>
      <c r="G49">
        <v>86</v>
      </c>
      <c r="H49">
        <v>98</v>
      </c>
      <c r="I49">
        <v>147</v>
      </c>
      <c r="J49">
        <v>99</v>
      </c>
      <c r="K49">
        <v>190</v>
      </c>
      <c r="L49">
        <v>131</v>
      </c>
      <c r="M49">
        <v>256</v>
      </c>
      <c r="N49" s="36">
        <v>161</v>
      </c>
      <c r="O49">
        <v>46</v>
      </c>
      <c r="P49">
        <v>40</v>
      </c>
      <c r="Q49">
        <v>187</v>
      </c>
      <c r="R49">
        <v>175</v>
      </c>
      <c r="S49">
        <v>225</v>
      </c>
      <c r="T49">
        <v>460</v>
      </c>
      <c r="U49" s="24">
        <v>280</v>
      </c>
      <c r="V49" s="24">
        <v>334</v>
      </c>
      <c r="W49" s="24">
        <f t="shared" ref="W49:Z49" si="353">W34*W60</f>
        <v>484.46961119999992</v>
      </c>
      <c r="X49" s="24">
        <f t="shared" si="353"/>
        <v>521.2476807935999</v>
      </c>
      <c r="Y49" s="24">
        <f t="shared" si="353"/>
        <v>565.85613290367985</v>
      </c>
      <c r="Z49" s="145">
        <f t="shared" si="353"/>
        <v>614.12292538798067</v>
      </c>
      <c r="AA49" s="15">
        <f t="shared" ref="AA49:CL49" si="354">AA34*AA60</f>
        <v>47.493284531517311</v>
      </c>
      <c r="AB49" s="15">
        <f t="shared" si="354"/>
        <v>48.993964060329823</v>
      </c>
      <c r="AC49" s="15">
        <f t="shared" si="354"/>
        <v>314.90199659093889</v>
      </c>
      <c r="AD49" s="15">
        <f t="shared" si="354"/>
        <v>302.34239659247879</v>
      </c>
      <c r="AE49" s="15">
        <f t="shared" si="354"/>
        <v>369.70768181422466</v>
      </c>
      <c r="AF49" s="15">
        <f t="shared" si="354"/>
        <v>486.49001795528818</v>
      </c>
      <c r="AG49" s="15">
        <f t="shared" si="354"/>
        <v>330.84300463070895</v>
      </c>
      <c r="AH49" s="15">
        <f t="shared" si="354"/>
        <v>405.54427030812968</v>
      </c>
      <c r="AI49" s="15">
        <f t="shared" si="354"/>
        <v>470.57186861213791</v>
      </c>
      <c r="AJ49" s="15">
        <f t="shared" si="354"/>
        <v>368.85455107314328</v>
      </c>
      <c r="AK49" s="15">
        <f t="shared" si="354"/>
        <v>447.41399948109336</v>
      </c>
      <c r="AL49" s="96">
        <f t="shared" si="354"/>
        <v>517.8014598073288</v>
      </c>
      <c r="AM49" s="15">
        <f t="shared" si="354"/>
        <v>57.68744563208562</v>
      </c>
      <c r="AN49" s="15">
        <f t="shared" si="354"/>
        <v>59.912494748900016</v>
      </c>
      <c r="AO49" s="15">
        <f t="shared" si="354"/>
        <v>454.82403324198032</v>
      </c>
      <c r="AP49" s="15">
        <f t="shared" si="354"/>
        <v>366.35035767613516</v>
      </c>
      <c r="AQ49" s="15">
        <f t="shared" si="354"/>
        <v>446.32141367754781</v>
      </c>
      <c r="AR49" s="15">
        <f t="shared" si="354"/>
        <v>469.80849966205773</v>
      </c>
      <c r="AS49" s="15">
        <f t="shared" si="354"/>
        <v>386.70459432630025</v>
      </c>
      <c r="AT49" s="15">
        <f t="shared" si="354"/>
        <v>474.28541208702711</v>
      </c>
      <c r="AU49" s="15">
        <f t="shared" si="354"/>
        <v>500.58975616767668</v>
      </c>
      <c r="AV49" s="15">
        <f t="shared" si="354"/>
        <v>413.53681767311167</v>
      </c>
      <c r="AW49" s="15">
        <f t="shared" si="354"/>
        <v>508.25459564990649</v>
      </c>
      <c r="AX49" s="96">
        <f t="shared" si="354"/>
        <v>536.82916028925172</v>
      </c>
      <c r="AY49" s="15">
        <f t="shared" si="354"/>
        <v>68.241912310489312</v>
      </c>
      <c r="AZ49" s="15">
        <f t="shared" si="354"/>
        <v>70.66165693889117</v>
      </c>
      <c r="BA49" s="15">
        <f t="shared" si="354"/>
        <v>589.49537391005003</v>
      </c>
      <c r="BB49" s="15">
        <f t="shared" si="354"/>
        <v>555.7976174064197</v>
      </c>
      <c r="BC49" s="15">
        <f t="shared" si="354"/>
        <v>580.23570568480329</v>
      </c>
      <c r="BD49" s="15">
        <f t="shared" si="354"/>
        <v>600.34923580989368</v>
      </c>
      <c r="BE49" s="15">
        <f t="shared" si="354"/>
        <v>586.42175828449615</v>
      </c>
      <c r="BF49" s="15">
        <f t="shared" si="354"/>
        <v>614.62543400912364</v>
      </c>
      <c r="BG49" s="15">
        <f t="shared" si="354"/>
        <v>644.6510344046809</v>
      </c>
      <c r="BH49" s="15">
        <f t="shared" si="354"/>
        <v>633.48981003954225</v>
      </c>
      <c r="BI49" s="15">
        <f t="shared" si="354"/>
        <v>665.61410009741542</v>
      </c>
      <c r="BJ49" s="96">
        <f t="shared" si="354"/>
        <v>698.89257113063536</v>
      </c>
      <c r="BK49" s="15">
        <f t="shared" si="354"/>
        <v>79.978144008418681</v>
      </c>
      <c r="BL49" s="15">
        <f t="shared" si="354"/>
        <v>82.950543916789812</v>
      </c>
      <c r="BM49" s="15">
        <f t="shared" si="354"/>
        <v>679.26440732552135</v>
      </c>
      <c r="BN49" s="15">
        <f t="shared" si="354"/>
        <v>633.89175154906331</v>
      </c>
      <c r="BO49" s="15">
        <f t="shared" si="354"/>
        <v>660.23196111179288</v>
      </c>
      <c r="BP49" s="15">
        <f t="shared" si="354"/>
        <v>681.53599205041598</v>
      </c>
      <c r="BQ49" s="15">
        <f t="shared" si="354"/>
        <v>661.86615055434834</v>
      </c>
      <c r="BR49" s="15">
        <f t="shared" si="354"/>
        <v>692.51370965591775</v>
      </c>
      <c r="BS49" s="15">
        <f t="shared" si="354"/>
        <v>725.11202274512391</v>
      </c>
      <c r="BT49" s="15">
        <f t="shared" si="354"/>
        <v>700.21805066006766</v>
      </c>
      <c r="BU49" s="15">
        <f t="shared" si="354"/>
        <v>734.60005976659409</v>
      </c>
      <c r="BV49" s="96">
        <f t="shared" si="354"/>
        <v>770.10080287406458</v>
      </c>
      <c r="BW49" s="15">
        <f t="shared" si="354"/>
        <v>89.327560566704548</v>
      </c>
      <c r="BX49" s="15">
        <f t="shared" si="354"/>
        <v>92.718856054946627</v>
      </c>
      <c r="BY49" s="15">
        <f t="shared" si="354"/>
        <v>760.58025905742556</v>
      </c>
      <c r="BZ49" s="15">
        <f t="shared" si="354"/>
        <v>720.50771138567541</v>
      </c>
      <c r="CA49" s="15">
        <f t="shared" si="354"/>
        <v>749.88815003766217</v>
      </c>
      <c r="CB49" s="15">
        <f t="shared" si="354"/>
        <v>773.40889435981626</v>
      </c>
      <c r="CC49" s="15">
        <f t="shared" si="354"/>
        <v>761.01417181292118</v>
      </c>
      <c r="CD49" s="15">
        <f t="shared" si="354"/>
        <v>810.99178770972719</v>
      </c>
      <c r="CE49" s="15">
        <f t="shared" si="354"/>
        <v>848.02080951996095</v>
      </c>
      <c r="CF49" s="15">
        <f t="shared" si="354"/>
        <v>831.10987949719708</v>
      </c>
      <c r="CG49" s="15">
        <f t="shared" si="354"/>
        <v>878.84537968304699</v>
      </c>
      <c r="CH49" s="96">
        <f t="shared" si="354"/>
        <v>919.77438250640762</v>
      </c>
      <c r="CI49" s="15">
        <f t="shared" si="354"/>
        <v>103.19725826704703</v>
      </c>
      <c r="CJ49" s="15">
        <f t="shared" si="354"/>
        <v>106.98680574564992</v>
      </c>
      <c r="CK49" s="15">
        <f t="shared" si="354"/>
        <v>878.03390633156778</v>
      </c>
      <c r="CL49" s="15">
        <f t="shared" si="354"/>
        <v>830.70608851744885</v>
      </c>
      <c r="CM49" s="15">
        <f t="shared" ref="CM49:CT49" si="355">CM34*CM60</f>
        <v>863.87802468933489</v>
      </c>
      <c r="CN49" s="15">
        <f t="shared" si="355"/>
        <v>890.38758010375204</v>
      </c>
      <c r="CO49" s="15">
        <f t="shared" si="355"/>
        <v>875.55297563618024</v>
      </c>
      <c r="CP49" s="15">
        <f t="shared" si="355"/>
        <v>932.58590001346556</v>
      </c>
      <c r="CQ49" s="15">
        <f t="shared" si="355"/>
        <v>974.72270574014772</v>
      </c>
      <c r="CR49" s="15">
        <f t="shared" si="355"/>
        <v>973.97036126300191</v>
      </c>
      <c r="CS49" s="15">
        <f t="shared" si="355"/>
        <v>1029.5404389610662</v>
      </c>
      <c r="CT49" s="96">
        <f t="shared" si="355"/>
        <v>1077.1472040822791</v>
      </c>
    </row>
    <row r="50" spans="1:98" x14ac:dyDescent="0.25">
      <c r="A50" s="4" t="s">
        <v>161</v>
      </c>
      <c r="B50" t="s">
        <v>6</v>
      </c>
      <c r="C50">
        <v>46</v>
      </c>
      <c r="D50">
        <v>64</v>
      </c>
      <c r="E50">
        <v>50</v>
      </c>
      <c r="F50">
        <v>68</v>
      </c>
      <c r="G50">
        <v>82</v>
      </c>
      <c r="H50">
        <v>78</v>
      </c>
      <c r="I50">
        <v>89</v>
      </c>
      <c r="J50">
        <v>83</v>
      </c>
      <c r="K50">
        <v>111</v>
      </c>
      <c r="L50">
        <v>140</v>
      </c>
      <c r="M50">
        <v>73</v>
      </c>
      <c r="N50" s="36">
        <v>195</v>
      </c>
      <c r="O50">
        <v>67</v>
      </c>
      <c r="P50">
        <v>42</v>
      </c>
      <c r="Q50">
        <v>25</v>
      </c>
      <c r="R50">
        <v>82</v>
      </c>
      <c r="S50">
        <v>103</v>
      </c>
      <c r="T50">
        <v>164</v>
      </c>
      <c r="U50" s="24">
        <v>215</v>
      </c>
      <c r="V50" s="24">
        <v>158</v>
      </c>
      <c r="W50" s="24">
        <f t="shared" ref="W50:Z50" si="356">W35*W61</f>
        <v>244.2</v>
      </c>
      <c r="X50" s="24">
        <f t="shared" si="356"/>
        <v>333.74573215999993</v>
      </c>
      <c r="Y50" s="24">
        <f t="shared" si="356"/>
        <v>362.6070822911999</v>
      </c>
      <c r="Z50" s="145">
        <f t="shared" si="356"/>
        <v>397.30324225151992</v>
      </c>
      <c r="AA50" s="15">
        <f t="shared" ref="AA50:CL50" si="357">AA35*AA61</f>
        <v>191.91341418374395</v>
      </c>
      <c r="AB50" s="15">
        <f t="shared" si="357"/>
        <v>47.493284531517311</v>
      </c>
      <c r="AC50" s="15">
        <f t="shared" si="357"/>
        <v>81.656606767216374</v>
      </c>
      <c r="AD50" s="15">
        <f t="shared" si="357"/>
        <v>220.43139761365723</v>
      </c>
      <c r="AE50" s="15">
        <f t="shared" si="357"/>
        <v>218.11844325600259</v>
      </c>
      <c r="AF50" s="15">
        <f t="shared" si="357"/>
        <v>266.71768473740497</v>
      </c>
      <c r="AG50" s="15">
        <f t="shared" si="357"/>
        <v>350.96779866774364</v>
      </c>
      <c r="AH50" s="15">
        <f t="shared" si="357"/>
        <v>238.67959619786865</v>
      </c>
      <c r="AI50" s="15">
        <f t="shared" si="357"/>
        <v>292.57122357943649</v>
      </c>
      <c r="AJ50" s="15">
        <f t="shared" si="357"/>
        <v>339.48399092732819</v>
      </c>
      <c r="AK50" s="15">
        <f t="shared" si="357"/>
        <v>266.10221184562494</v>
      </c>
      <c r="AL50" s="96">
        <f t="shared" si="357"/>
        <v>322.77724248278895</v>
      </c>
      <c r="AM50" s="15">
        <f t="shared" si="357"/>
        <v>213.29937897511485</v>
      </c>
      <c r="AN50" s="15">
        <f t="shared" si="357"/>
        <v>57.68744563208562</v>
      </c>
      <c r="AO50" s="15">
        <f t="shared" si="357"/>
        <v>98.875195582334996</v>
      </c>
      <c r="AP50" s="15">
        <f t="shared" si="357"/>
        <v>318.37682326938625</v>
      </c>
      <c r="AQ50" s="15">
        <f t="shared" si="357"/>
        <v>264.29561518064043</v>
      </c>
      <c r="AR50" s="15">
        <f t="shared" si="357"/>
        <v>321.98901986737377</v>
      </c>
      <c r="AS50" s="15">
        <f t="shared" si="357"/>
        <v>338.93327475619884</v>
      </c>
      <c r="AT50" s="15">
        <f t="shared" si="357"/>
        <v>278.97974304968812</v>
      </c>
      <c r="AU50" s="15">
        <f t="shared" si="357"/>
        <v>342.16304729135538</v>
      </c>
      <c r="AV50" s="15">
        <f t="shared" si="357"/>
        <v>361.13975266382403</v>
      </c>
      <c r="AW50" s="15">
        <f t="shared" si="357"/>
        <v>298.33727560703068</v>
      </c>
      <c r="AX50" s="96">
        <f t="shared" si="357"/>
        <v>366.66938686171841</v>
      </c>
      <c r="AY50" s="15">
        <f t="shared" si="357"/>
        <v>218.94803163282043</v>
      </c>
      <c r="AZ50" s="15">
        <f t="shared" si="357"/>
        <v>68.241912310489312</v>
      </c>
      <c r="BA50" s="15">
        <f t="shared" si="357"/>
        <v>123.61171555355702</v>
      </c>
      <c r="BB50" s="15">
        <f t="shared" si="357"/>
        <v>412.64676173703504</v>
      </c>
      <c r="BC50" s="15">
        <f t="shared" si="357"/>
        <v>400.96828112891711</v>
      </c>
      <c r="BD50" s="15">
        <f t="shared" si="357"/>
        <v>414.64957269456465</v>
      </c>
      <c r="BE50" s="15">
        <f t="shared" si="357"/>
        <v>433.10909154856625</v>
      </c>
      <c r="BF50" s="15">
        <f t="shared" si="357"/>
        <v>423.06141133381516</v>
      </c>
      <c r="BG50" s="15">
        <f t="shared" si="357"/>
        <v>443.40834882086796</v>
      </c>
      <c r="BH50" s="15">
        <f t="shared" si="357"/>
        <v>465.06967482051999</v>
      </c>
      <c r="BI50" s="15">
        <f t="shared" si="357"/>
        <v>457.01764867138422</v>
      </c>
      <c r="BJ50" s="96">
        <f t="shared" si="357"/>
        <v>480.19302935599273</v>
      </c>
      <c r="BK50" s="15">
        <f t="shared" si="357"/>
        <v>271.47264342489359</v>
      </c>
      <c r="BL50" s="15">
        <f t="shared" si="357"/>
        <v>79.978144008418681</v>
      </c>
      <c r="BM50" s="15">
        <f t="shared" si="357"/>
        <v>145.1092358126065</v>
      </c>
      <c r="BN50" s="15">
        <f t="shared" si="357"/>
        <v>475.48508512786498</v>
      </c>
      <c r="BO50" s="15">
        <f t="shared" si="357"/>
        <v>457.30762076039571</v>
      </c>
      <c r="BP50" s="15">
        <f t="shared" si="357"/>
        <v>471.81670805866332</v>
      </c>
      <c r="BQ50" s="15">
        <f t="shared" si="357"/>
        <v>496.59633249330687</v>
      </c>
      <c r="BR50" s="15">
        <f t="shared" si="357"/>
        <v>477.48915147135136</v>
      </c>
      <c r="BS50" s="15">
        <f t="shared" si="357"/>
        <v>499.59917625176939</v>
      </c>
      <c r="BT50" s="15">
        <f t="shared" si="357"/>
        <v>523.11653069469673</v>
      </c>
      <c r="BU50" s="15">
        <f t="shared" si="357"/>
        <v>505.15730797619187</v>
      </c>
      <c r="BV50" s="96">
        <f t="shared" si="357"/>
        <v>529.96147168875746</v>
      </c>
      <c r="BW50" s="15">
        <f t="shared" si="357"/>
        <v>296.17053513256695</v>
      </c>
      <c r="BX50" s="15">
        <f t="shared" si="357"/>
        <v>89.327560566704548</v>
      </c>
      <c r="BY50" s="15">
        <f t="shared" si="357"/>
        <v>162.19739753664356</v>
      </c>
      <c r="BZ50" s="15">
        <f t="shared" si="357"/>
        <v>532.40618134019792</v>
      </c>
      <c r="CA50" s="15">
        <f t="shared" si="357"/>
        <v>519.79484892823734</v>
      </c>
      <c r="CB50" s="15">
        <f t="shared" si="357"/>
        <v>535.88705061653684</v>
      </c>
      <c r="CC50" s="15">
        <f t="shared" si="357"/>
        <v>563.53886652603489</v>
      </c>
      <c r="CD50" s="15">
        <f t="shared" si="357"/>
        <v>559.99771414405109</v>
      </c>
      <c r="CE50" s="15">
        <f t="shared" si="357"/>
        <v>585.07264684773202</v>
      </c>
      <c r="CF50" s="15">
        <f t="shared" si="357"/>
        <v>611.7864411536865</v>
      </c>
      <c r="CG50" s="15">
        <f t="shared" si="357"/>
        <v>605.46471123314734</v>
      </c>
      <c r="CH50" s="96">
        <f t="shared" si="357"/>
        <v>634.02416677134136</v>
      </c>
      <c r="CI50" s="15">
        <f t="shared" si="357"/>
        <v>343.43010183407478</v>
      </c>
      <c r="CJ50" s="15">
        <f t="shared" si="357"/>
        <v>103.19725826704703</v>
      </c>
      <c r="CK50" s="15">
        <f t="shared" si="357"/>
        <v>187.15698403806013</v>
      </c>
      <c r="CL50" s="15">
        <f t="shared" si="357"/>
        <v>614.62373443209742</v>
      </c>
      <c r="CM50" s="15">
        <f t="shared" ref="CM50:CT50" si="358">CM35*CM61</f>
        <v>599.29510671615958</v>
      </c>
      <c r="CN50" s="15">
        <f t="shared" si="358"/>
        <v>617.34679594544457</v>
      </c>
      <c r="CO50" s="15">
        <f t="shared" si="358"/>
        <v>648.77455033131264</v>
      </c>
      <c r="CP50" s="15">
        <f t="shared" si="358"/>
        <v>644.28191107170937</v>
      </c>
      <c r="CQ50" s="15">
        <f t="shared" si="358"/>
        <v>672.79411358114328</v>
      </c>
      <c r="CR50" s="15">
        <f t="shared" si="358"/>
        <v>717.25666532392916</v>
      </c>
      <c r="CS50" s="15">
        <f t="shared" si="358"/>
        <v>709.5387722842446</v>
      </c>
      <c r="CT50" s="96">
        <f t="shared" si="358"/>
        <v>742.7398881076266</v>
      </c>
    </row>
    <row r="51" spans="1:98" x14ac:dyDescent="0.25">
      <c r="A51" s="4" t="s">
        <v>162</v>
      </c>
      <c r="B51" t="s">
        <v>7</v>
      </c>
      <c r="C51">
        <v>64</v>
      </c>
      <c r="D51">
        <v>54</v>
      </c>
      <c r="E51">
        <v>84</v>
      </c>
      <c r="F51">
        <v>58</v>
      </c>
      <c r="G51">
        <v>64</v>
      </c>
      <c r="H51">
        <v>119</v>
      </c>
      <c r="I51">
        <v>111</v>
      </c>
      <c r="J51">
        <v>86</v>
      </c>
      <c r="K51">
        <v>160</v>
      </c>
      <c r="L51">
        <v>134</v>
      </c>
      <c r="M51">
        <v>159</v>
      </c>
      <c r="N51" s="36">
        <v>169</v>
      </c>
      <c r="O51">
        <v>97</v>
      </c>
      <c r="P51">
        <v>121</v>
      </c>
      <c r="Q51">
        <v>96</v>
      </c>
      <c r="R51">
        <v>37</v>
      </c>
      <c r="S51">
        <v>70</v>
      </c>
      <c r="T51">
        <v>151</v>
      </c>
      <c r="U51" s="24">
        <v>130</v>
      </c>
      <c r="V51" s="24">
        <v>231</v>
      </c>
      <c r="W51" s="24">
        <f t="shared" ref="W51:Z51" si="359">W36*W62</f>
        <v>161.5</v>
      </c>
      <c r="X51" s="24">
        <f t="shared" si="359"/>
        <v>139.19399999999999</v>
      </c>
      <c r="Y51" s="24">
        <f t="shared" si="359"/>
        <v>194.32614404799997</v>
      </c>
      <c r="Z51" s="145">
        <f t="shared" si="359"/>
        <v>226.06285286591992</v>
      </c>
      <c r="AA51" s="15">
        <f t="shared" ref="AA51:CL51" si="360">AA36*AA62</f>
        <v>137.25021095961597</v>
      </c>
      <c r="AB51" s="15">
        <f t="shared" si="360"/>
        <v>145.85419477964541</v>
      </c>
      <c r="AC51" s="15">
        <f t="shared" si="360"/>
        <v>66.173976447247455</v>
      </c>
      <c r="AD51" s="15">
        <f t="shared" si="360"/>
        <v>66.899624792245021</v>
      </c>
      <c r="AE51" s="15">
        <f t="shared" si="360"/>
        <v>186.1234548890676</v>
      </c>
      <c r="AF51" s="15">
        <f t="shared" si="360"/>
        <v>184.1704887476383</v>
      </c>
      <c r="AG51" s="15">
        <f t="shared" si="360"/>
        <v>225.20574428487521</v>
      </c>
      <c r="AH51" s="15">
        <f t="shared" si="360"/>
        <v>296.343170483096</v>
      </c>
      <c r="AI51" s="15">
        <f t="shared" si="360"/>
        <v>201.5315038456323</v>
      </c>
      <c r="AJ51" s="15">
        <f t="shared" si="360"/>
        <v>247.03543834153294</v>
      </c>
      <c r="AK51" s="15">
        <f t="shared" si="360"/>
        <v>286.64670257939878</v>
      </c>
      <c r="AL51" s="96">
        <f t="shared" si="360"/>
        <v>224.6860635939718</v>
      </c>
      <c r="AM51" s="15">
        <f t="shared" si="360"/>
        <v>141.47211801941378</v>
      </c>
      <c r="AN51" s="15">
        <f t="shared" si="360"/>
        <v>162.10752802108729</v>
      </c>
      <c r="AO51" s="15">
        <f t="shared" si="360"/>
        <v>79.589822865862445</v>
      </c>
      <c r="AP51" s="15">
        <f t="shared" si="360"/>
        <v>81.006470236695407</v>
      </c>
      <c r="AQ51" s="15">
        <f t="shared" si="360"/>
        <v>268.82465449573891</v>
      </c>
      <c r="AR51" s="15">
        <f t="shared" si="360"/>
        <v>223.1606456339255</v>
      </c>
      <c r="AS51" s="15">
        <f t="shared" si="360"/>
        <v>271.87464881521572</v>
      </c>
      <c r="AT51" s="15">
        <f t="shared" si="360"/>
        <v>286.181699873144</v>
      </c>
      <c r="AU51" s="15">
        <f t="shared" si="360"/>
        <v>235.55933584143457</v>
      </c>
      <c r="AV51" s="15">
        <f t="shared" si="360"/>
        <v>288.90879061092875</v>
      </c>
      <c r="AW51" s="15">
        <f t="shared" si="360"/>
        <v>304.93196155922635</v>
      </c>
      <c r="AX51" s="96">
        <f t="shared" si="360"/>
        <v>251.90406203155234</v>
      </c>
      <c r="AY51" s="15">
        <f t="shared" si="360"/>
        <v>159.11870186078886</v>
      </c>
      <c r="AZ51" s="15">
        <f t="shared" si="360"/>
        <v>166.40050404094353</v>
      </c>
      <c r="BA51" s="15">
        <f t="shared" si="360"/>
        <v>99.800629972538957</v>
      </c>
      <c r="BB51" s="15">
        <f t="shared" si="360"/>
        <v>101.27260631871818</v>
      </c>
      <c r="BC51" s="15">
        <f t="shared" si="360"/>
        <v>345.13541578046886</v>
      </c>
      <c r="BD51" s="15">
        <f t="shared" si="360"/>
        <v>335.36760070444626</v>
      </c>
      <c r="BE51" s="15">
        <f t="shared" si="360"/>
        <v>350.11351320038261</v>
      </c>
      <c r="BF51" s="15">
        <f t="shared" si="360"/>
        <v>365.69999253994729</v>
      </c>
      <c r="BG51" s="15">
        <f t="shared" si="360"/>
        <v>357.21613327382005</v>
      </c>
      <c r="BH51" s="15">
        <f t="shared" si="360"/>
        <v>374.39627341038795</v>
      </c>
      <c r="BI51" s="15">
        <f t="shared" si="360"/>
        <v>392.68623063145412</v>
      </c>
      <c r="BJ51" s="96">
        <f t="shared" si="360"/>
        <v>385.88742183216988</v>
      </c>
      <c r="BK51" s="15">
        <f t="shared" si="360"/>
        <v>198.46006397697931</v>
      </c>
      <c r="BL51" s="15">
        <f t="shared" si="360"/>
        <v>206.31920900291911</v>
      </c>
      <c r="BM51" s="15">
        <f t="shared" si="360"/>
        <v>116.96432420824395</v>
      </c>
      <c r="BN51" s="15">
        <f t="shared" si="360"/>
        <v>118.88509471655222</v>
      </c>
      <c r="BO51" s="15">
        <f t="shared" si="360"/>
        <v>397.69303377593604</v>
      </c>
      <c r="BP51" s="15">
        <f t="shared" si="360"/>
        <v>382.48950547029244</v>
      </c>
      <c r="BQ51" s="15">
        <f t="shared" si="360"/>
        <v>402.36698717257713</v>
      </c>
      <c r="BR51" s="15">
        <f t="shared" si="360"/>
        <v>419.30607930404847</v>
      </c>
      <c r="BS51" s="15">
        <f t="shared" si="360"/>
        <v>403.17273993635013</v>
      </c>
      <c r="BT51" s="15">
        <f t="shared" si="360"/>
        <v>421.84156045994388</v>
      </c>
      <c r="BU51" s="15">
        <f t="shared" si="360"/>
        <v>441.69867385737399</v>
      </c>
      <c r="BV51" s="96">
        <f t="shared" si="360"/>
        <v>426.53462456277725</v>
      </c>
      <c r="BW51" s="15">
        <f t="shared" si="360"/>
        <v>216.86037243084559</v>
      </c>
      <c r="BX51" s="15">
        <f t="shared" si="360"/>
        <v>225.08960670075086</v>
      </c>
      <c r="BY51" s="15">
        <f t="shared" si="360"/>
        <v>130.63741206292292</v>
      </c>
      <c r="BZ51" s="15">
        <f t="shared" si="360"/>
        <v>132.88508385382133</v>
      </c>
      <c r="CA51" s="15">
        <f t="shared" si="360"/>
        <v>445.3015164530471</v>
      </c>
      <c r="CB51" s="15">
        <f t="shared" si="360"/>
        <v>434.75346940858367</v>
      </c>
      <c r="CC51" s="15">
        <f t="shared" si="360"/>
        <v>457.00640595916491</v>
      </c>
      <c r="CD51" s="15">
        <f t="shared" si="360"/>
        <v>485.34627088672113</v>
      </c>
      <c r="CE51" s="15">
        <f t="shared" si="360"/>
        <v>472.83966991467088</v>
      </c>
      <c r="CF51" s="15">
        <f t="shared" si="360"/>
        <v>494.01194009235081</v>
      </c>
      <c r="CG51" s="15">
        <f t="shared" si="360"/>
        <v>521.6323916040219</v>
      </c>
      <c r="CH51" s="96">
        <f t="shared" si="360"/>
        <v>511.23018357682008</v>
      </c>
      <c r="CI51" s="15">
        <f t="shared" si="360"/>
        <v>251.88626640636298</v>
      </c>
      <c r="CJ51" s="15">
        <f t="shared" si="360"/>
        <v>261.00687739389684</v>
      </c>
      <c r="CK51" s="15">
        <f t="shared" si="360"/>
        <v>150.92120132317919</v>
      </c>
      <c r="CL51" s="15">
        <f t="shared" si="360"/>
        <v>153.33397388270188</v>
      </c>
      <c r="CM51" s="15">
        <f t="shared" ref="CM51:CT51" si="361">CM36*CM62</f>
        <v>514.06781247673587</v>
      </c>
      <c r="CN51" s="15">
        <f t="shared" si="361"/>
        <v>501.24703502094263</v>
      </c>
      <c r="CO51" s="15">
        <f t="shared" si="361"/>
        <v>526.47557003074053</v>
      </c>
      <c r="CP51" s="15">
        <f t="shared" si="361"/>
        <v>558.75526490410198</v>
      </c>
      <c r="CQ51" s="15">
        <f t="shared" si="361"/>
        <v>544.00587443250834</v>
      </c>
      <c r="CR51" s="15">
        <f t="shared" si="361"/>
        <v>579.44204649824144</v>
      </c>
      <c r="CS51" s="15">
        <f t="shared" si="361"/>
        <v>611.56031673617633</v>
      </c>
      <c r="CT51" s="96">
        <f t="shared" si="361"/>
        <v>599.10615776592454</v>
      </c>
    </row>
    <row r="52" spans="1:98" x14ac:dyDescent="0.25">
      <c r="A52" s="4" t="s">
        <v>163</v>
      </c>
      <c r="B52" t="s">
        <v>8</v>
      </c>
      <c r="C52">
        <v>30</v>
      </c>
      <c r="D52">
        <v>30</v>
      </c>
      <c r="E52">
        <v>66</v>
      </c>
      <c r="F52">
        <v>62</v>
      </c>
      <c r="G52">
        <v>85</v>
      </c>
      <c r="H52">
        <v>73</v>
      </c>
      <c r="I52">
        <v>61</v>
      </c>
      <c r="J52">
        <v>57</v>
      </c>
      <c r="K52">
        <v>123</v>
      </c>
      <c r="L52">
        <v>93</v>
      </c>
      <c r="M52">
        <v>108</v>
      </c>
      <c r="N52" s="36">
        <v>108</v>
      </c>
      <c r="O52">
        <v>88</v>
      </c>
      <c r="P52">
        <v>86</v>
      </c>
      <c r="Q52">
        <v>172</v>
      </c>
      <c r="R52">
        <v>108</v>
      </c>
      <c r="S52">
        <v>83</v>
      </c>
      <c r="T52">
        <v>64</v>
      </c>
      <c r="U52" s="24">
        <v>52</v>
      </c>
      <c r="V52" s="24">
        <v>75</v>
      </c>
      <c r="W52" s="24">
        <f t="shared" ref="W52:Z52" si="362">W37*W63</f>
        <v>300.49800000000005</v>
      </c>
      <c r="X52" s="24">
        <f t="shared" si="362"/>
        <v>279.81</v>
      </c>
      <c r="Y52" s="24">
        <f t="shared" si="362"/>
        <v>326.45800000000003</v>
      </c>
      <c r="Z52" s="145">
        <f t="shared" si="362"/>
        <v>386.20665484799997</v>
      </c>
      <c r="AA52" s="15">
        <f t="shared" ref="AA52:CL52" si="363">AA37*AA63</f>
        <v>214.85371009279999</v>
      </c>
      <c r="AB52" s="15">
        <f t="shared" si="363"/>
        <v>240.23218492671995</v>
      </c>
      <c r="AC52" s="15">
        <f t="shared" si="363"/>
        <v>509.23818830735348</v>
      </c>
      <c r="AD52" s="15">
        <f t="shared" si="363"/>
        <v>366.76754441815831</v>
      </c>
      <c r="AE52" s="15">
        <f t="shared" si="363"/>
        <v>247.56682138330737</v>
      </c>
      <c r="AF52" s="15">
        <f t="shared" si="363"/>
        <v>227.60876724361847</v>
      </c>
      <c r="AG52" s="15">
        <f t="shared" si="363"/>
        <v>309.15883304743852</v>
      </c>
      <c r="AH52" s="15">
        <f t="shared" si="363"/>
        <v>410.08112086086328</v>
      </c>
      <c r="AI52" s="15">
        <f t="shared" si="363"/>
        <v>491.96992421832624</v>
      </c>
      <c r="AJ52" s="15">
        <f t="shared" si="363"/>
        <v>491.54549758813982</v>
      </c>
      <c r="AK52" s="15">
        <f t="shared" si="363"/>
        <v>504.02472159440379</v>
      </c>
      <c r="AL52" s="96">
        <f t="shared" si="363"/>
        <v>509.65932737501254</v>
      </c>
      <c r="AM52" s="15">
        <f t="shared" si="363"/>
        <v>245.40286222701243</v>
      </c>
      <c r="AN52" s="15">
        <f t="shared" si="363"/>
        <v>251.49781803253305</v>
      </c>
      <c r="AO52" s="15">
        <f t="shared" si="363"/>
        <v>520.10533187699832</v>
      </c>
      <c r="AP52" s="15">
        <f t="shared" si="363"/>
        <v>397.40539352517385</v>
      </c>
      <c r="AQ52" s="15">
        <f t="shared" si="363"/>
        <v>282.64773241103347</v>
      </c>
      <c r="AR52" s="15">
        <f t="shared" si="363"/>
        <v>308.89385940486926</v>
      </c>
      <c r="AS52" s="15">
        <f t="shared" si="363"/>
        <v>404.16272830888676</v>
      </c>
      <c r="AT52" s="15">
        <f t="shared" si="363"/>
        <v>521.73131548467018</v>
      </c>
      <c r="AU52" s="15">
        <f t="shared" si="363"/>
        <v>539.0678715706689</v>
      </c>
      <c r="AV52" s="15">
        <f t="shared" si="363"/>
        <v>538.5199457585403</v>
      </c>
      <c r="AW52" s="15">
        <f t="shared" si="363"/>
        <v>553.64223224356351</v>
      </c>
      <c r="AX52" s="96">
        <f t="shared" si="363"/>
        <v>572.54003504063201</v>
      </c>
      <c r="AY52" s="15">
        <f t="shared" si="363"/>
        <v>270.44426266637811</v>
      </c>
      <c r="AZ52" s="15">
        <f t="shared" si="363"/>
        <v>276.09522650614389</v>
      </c>
      <c r="BA52" s="15">
        <f t="shared" si="363"/>
        <v>594.70337528231482</v>
      </c>
      <c r="BB52" s="15">
        <f t="shared" si="363"/>
        <v>457.35981084317746</v>
      </c>
      <c r="BC52" s="15">
        <f t="shared" si="363"/>
        <v>323.36748646620765</v>
      </c>
      <c r="BD52" s="15">
        <f t="shared" si="363"/>
        <v>392.15356704541341</v>
      </c>
      <c r="BE52" s="15">
        <f t="shared" si="363"/>
        <v>554.48996871268184</v>
      </c>
      <c r="BF52" s="15">
        <f t="shared" si="363"/>
        <v>704.04179876493106</v>
      </c>
      <c r="BG52" s="15">
        <f t="shared" si="363"/>
        <v>720.39128705005737</v>
      </c>
      <c r="BH52" s="15">
        <f t="shared" si="363"/>
        <v>733.20517800628465</v>
      </c>
      <c r="BI52" s="15">
        <f t="shared" si="363"/>
        <v>749.91210910121583</v>
      </c>
      <c r="BJ52" s="96">
        <f t="shared" si="363"/>
        <v>770.77483722608702</v>
      </c>
      <c r="BK52" s="15">
        <f t="shared" si="363"/>
        <v>353.64367693113923</v>
      </c>
      <c r="BL52" s="15">
        <f t="shared" si="363"/>
        <v>359.60648525653141</v>
      </c>
      <c r="BM52" s="15">
        <f t="shared" si="363"/>
        <v>770.52230712902042</v>
      </c>
      <c r="BN52" s="15">
        <f t="shared" si="363"/>
        <v>563.25947641256585</v>
      </c>
      <c r="BO52" s="15">
        <f t="shared" si="363"/>
        <v>391.3721726355945</v>
      </c>
      <c r="BP52" s="15">
        <f t="shared" si="363"/>
        <v>454.47169247155779</v>
      </c>
      <c r="BQ52" s="15">
        <f t="shared" si="363"/>
        <v>643.53074864701409</v>
      </c>
      <c r="BR52" s="15">
        <f t="shared" si="363"/>
        <v>812.70108041732897</v>
      </c>
      <c r="BS52" s="15">
        <f t="shared" si="363"/>
        <v>827.68380336189045</v>
      </c>
      <c r="BT52" s="15">
        <f t="shared" si="363"/>
        <v>836.28031719401838</v>
      </c>
      <c r="BU52" s="15">
        <f t="shared" si="363"/>
        <v>849.71140951752034</v>
      </c>
      <c r="BV52" s="96">
        <f t="shared" si="363"/>
        <v>868.27798835587316</v>
      </c>
      <c r="BW52" s="15">
        <f t="shared" si="363"/>
        <v>391.45082060499789</v>
      </c>
      <c r="BX52" s="15">
        <f t="shared" si="363"/>
        <v>395.30687023561387</v>
      </c>
      <c r="BY52" s="15">
        <f t="shared" si="363"/>
        <v>841.78643001421801</v>
      </c>
      <c r="BZ52" s="15">
        <f t="shared" si="363"/>
        <v>617.15155530964944</v>
      </c>
      <c r="CA52" s="15">
        <f t="shared" si="363"/>
        <v>431.40828087864429</v>
      </c>
      <c r="CB52" s="15">
        <f t="shared" si="363"/>
        <v>508.53324163239267</v>
      </c>
      <c r="CC52" s="15">
        <f t="shared" si="363"/>
        <v>725.48857335005505</v>
      </c>
      <c r="CD52" s="15">
        <f t="shared" si="363"/>
        <v>937.85296396854085</v>
      </c>
      <c r="CE52" s="15">
        <f t="shared" si="363"/>
        <v>958.74989386231914</v>
      </c>
      <c r="CF52" s="15">
        <f t="shared" si="363"/>
        <v>973.0032622656546</v>
      </c>
      <c r="CG52" s="15">
        <f t="shared" si="363"/>
        <v>1001.9128785290907</v>
      </c>
      <c r="CH52" s="96">
        <f t="shared" si="363"/>
        <v>1026.6626806315514</v>
      </c>
      <c r="CI52" s="15">
        <f t="shared" si="363"/>
        <v>451.50143477271973</v>
      </c>
      <c r="CJ52" s="15">
        <f t="shared" si="363"/>
        <v>457.71184454386781</v>
      </c>
      <c r="CK52" s="15">
        <f t="shared" si="363"/>
        <v>977.59590201228775</v>
      </c>
      <c r="CL52" s="15">
        <f t="shared" si="363"/>
        <v>715.66479020723159</v>
      </c>
      <c r="CM52" s="15">
        <f t="shared" ref="CM52:CT52" si="364">CM37*CM63</f>
        <v>499.29997083479554</v>
      </c>
      <c r="CN52" s="15">
        <f t="shared" si="364"/>
        <v>587.07790273797593</v>
      </c>
      <c r="CO52" s="15">
        <f t="shared" si="364"/>
        <v>836.97769048914074</v>
      </c>
      <c r="CP52" s="15">
        <f t="shared" si="364"/>
        <v>1081.3577357578524</v>
      </c>
      <c r="CQ52" s="15">
        <f t="shared" si="364"/>
        <v>1104.4521276765222</v>
      </c>
      <c r="CR52" s="15">
        <f t="shared" si="364"/>
        <v>1142.5105328552152</v>
      </c>
      <c r="CS52" s="15">
        <f t="shared" si="364"/>
        <v>1175.7562692489682</v>
      </c>
      <c r="CT52" s="96">
        <f t="shared" si="364"/>
        <v>1204.1551236781272</v>
      </c>
    </row>
    <row r="53" spans="1:98" x14ac:dyDescent="0.25">
      <c r="A53" s="4" t="s">
        <v>164</v>
      </c>
      <c r="B53" t="s">
        <v>1</v>
      </c>
      <c r="C53">
        <v>32</v>
      </c>
      <c r="D53">
        <v>27</v>
      </c>
      <c r="E53">
        <v>42</v>
      </c>
      <c r="F53">
        <v>52</v>
      </c>
      <c r="G53">
        <v>67</v>
      </c>
      <c r="H53">
        <v>59</v>
      </c>
      <c r="I53">
        <v>60</v>
      </c>
      <c r="J53">
        <v>51</v>
      </c>
      <c r="K53">
        <v>112</v>
      </c>
      <c r="L53">
        <v>93</v>
      </c>
      <c r="M53">
        <v>93</v>
      </c>
      <c r="N53" s="36">
        <v>110</v>
      </c>
      <c r="O53">
        <v>54</v>
      </c>
      <c r="P53">
        <v>66</v>
      </c>
      <c r="Q53">
        <v>108</v>
      </c>
      <c r="R53">
        <v>107</v>
      </c>
      <c r="S53">
        <v>117</v>
      </c>
      <c r="T53">
        <v>142</v>
      </c>
      <c r="U53" s="24">
        <v>86</v>
      </c>
      <c r="V53" s="24">
        <v>63</v>
      </c>
      <c r="W53" s="24">
        <f t="shared" ref="W53:Z53" si="365">W38*W64</f>
        <v>150.1815</v>
      </c>
      <c r="X53" s="24">
        <f t="shared" si="365"/>
        <v>149.01</v>
      </c>
      <c r="Y53" s="24">
        <f t="shared" si="365"/>
        <v>173.45999999999998</v>
      </c>
      <c r="Z53" s="145">
        <f t="shared" si="365"/>
        <v>273.67700000000002</v>
      </c>
      <c r="AA53" s="15">
        <f t="shared" ref="AA53:CL53" si="366">AA38*AA64</f>
        <v>140.65</v>
      </c>
      <c r="AB53" s="15">
        <f t="shared" si="366"/>
        <v>167.25</v>
      </c>
      <c r="AC53" s="15">
        <f t="shared" si="366"/>
        <v>397.61590496000002</v>
      </c>
      <c r="AD53" s="15">
        <f t="shared" si="366"/>
        <v>451.79577617484796</v>
      </c>
      <c r="AE53" s="15">
        <f t="shared" si="366"/>
        <v>509.21552643453361</v>
      </c>
      <c r="AF53" s="15">
        <f t="shared" si="366"/>
        <v>546.85739757882754</v>
      </c>
      <c r="AG53" s="15">
        <f t="shared" si="366"/>
        <v>490.69138925637662</v>
      </c>
      <c r="AH53" s="15">
        <f t="shared" si="366"/>
        <v>431.34274897501547</v>
      </c>
      <c r="AI53" s="15">
        <f t="shared" si="366"/>
        <v>427.18510364809333</v>
      </c>
      <c r="AJ53" s="15">
        <f t="shared" si="366"/>
        <v>419.71092618205813</v>
      </c>
      <c r="AK53" s="15">
        <f t="shared" si="366"/>
        <v>432.43516529474493</v>
      </c>
      <c r="AL53" s="96">
        <f t="shared" si="366"/>
        <v>480.54612382646729</v>
      </c>
      <c r="AM53" s="15">
        <f t="shared" si="366"/>
        <v>250.49287781538445</v>
      </c>
      <c r="AN53" s="15">
        <f t="shared" si="366"/>
        <v>277.84720874779219</v>
      </c>
      <c r="AO53" s="15">
        <f t="shared" si="366"/>
        <v>586.09148700091225</v>
      </c>
      <c r="AP53" s="15">
        <f t="shared" si="366"/>
        <v>574.56249638391887</v>
      </c>
      <c r="AQ53" s="15">
        <f t="shared" si="366"/>
        <v>592.29257892038493</v>
      </c>
      <c r="AR53" s="15">
        <f t="shared" si="366"/>
        <v>612.2043518995871</v>
      </c>
      <c r="AS53" s="15">
        <f t="shared" si="366"/>
        <v>541.48460903849525</v>
      </c>
      <c r="AT53" s="15">
        <f t="shared" si="366"/>
        <v>466.39512817134067</v>
      </c>
      <c r="AU53" s="15">
        <f t="shared" si="366"/>
        <v>491.12034673200037</v>
      </c>
      <c r="AV53" s="15">
        <f t="shared" si="366"/>
        <v>505.36350176899259</v>
      </c>
      <c r="AW53" s="15">
        <f t="shared" si="366"/>
        <v>534.02570353368094</v>
      </c>
      <c r="AX53" s="96">
        <f t="shared" si="366"/>
        <v>559.41530565742687</v>
      </c>
      <c r="AY53" s="15">
        <f t="shared" si="366"/>
        <v>288.19159397932651</v>
      </c>
      <c r="AZ53" s="15">
        <f t="shared" si="366"/>
        <v>319.25068009946449</v>
      </c>
      <c r="BA53" s="15">
        <f t="shared" si="366"/>
        <v>684.54486505360558</v>
      </c>
      <c r="BB53" s="15">
        <f t="shared" si="366"/>
        <v>667.13832609655879</v>
      </c>
      <c r="BC53" s="15">
        <f t="shared" si="366"/>
        <v>679.74571995713927</v>
      </c>
      <c r="BD53" s="15">
        <f t="shared" si="366"/>
        <v>702.42424360272571</v>
      </c>
      <c r="BE53" s="15">
        <f t="shared" si="366"/>
        <v>621.5505833792846</v>
      </c>
      <c r="BF53" s="15">
        <f t="shared" si="366"/>
        <v>535.20702347639531</v>
      </c>
      <c r="BG53" s="15">
        <f t="shared" si="366"/>
        <v>586.70051608100914</v>
      </c>
      <c r="BH53" s="15">
        <f t="shared" si="366"/>
        <v>643.55107600017254</v>
      </c>
      <c r="BI53" s="15">
        <f t="shared" si="366"/>
        <v>689.79733418054445</v>
      </c>
      <c r="BJ53" s="96">
        <f t="shared" si="366"/>
        <v>737.79309649624759</v>
      </c>
      <c r="BK53" s="15">
        <f t="shared" si="366"/>
        <v>374.15212666887334</v>
      </c>
      <c r="BL53" s="15">
        <f t="shared" si="366"/>
        <v>411.15974399468905</v>
      </c>
      <c r="BM53" s="15">
        <f t="shared" si="366"/>
        <v>876.22504448189579</v>
      </c>
      <c r="BN53" s="15">
        <f t="shared" si="366"/>
        <v>868.23156249391286</v>
      </c>
      <c r="BO53" s="15">
        <f t="shared" si="366"/>
        <v>881.80657723896809</v>
      </c>
      <c r="BP53" s="15">
        <f t="shared" si="366"/>
        <v>907.46105742198381</v>
      </c>
      <c r="BQ53" s="15">
        <f t="shared" si="366"/>
        <v>795.16511899063687</v>
      </c>
      <c r="BR53" s="15">
        <f t="shared" si="366"/>
        <v>681.76836293698568</v>
      </c>
      <c r="BS53" s="15">
        <f t="shared" si="366"/>
        <v>728.70640957703176</v>
      </c>
      <c r="BT53" s="15">
        <f t="shared" si="366"/>
        <v>767.03547287044375</v>
      </c>
      <c r="BU53" s="15">
        <f t="shared" si="366"/>
        <v>808.04990050459787</v>
      </c>
      <c r="BV53" s="96">
        <f t="shared" si="366"/>
        <v>852.20603483078082</v>
      </c>
      <c r="BW53" s="15">
        <f t="shared" si="366"/>
        <v>425.21029553816584</v>
      </c>
      <c r="BX53" s="15">
        <f t="shared" si="366"/>
        <v>464.82787328781802</v>
      </c>
      <c r="BY53" s="15">
        <f t="shared" si="366"/>
        <v>985.16537963718895</v>
      </c>
      <c r="BZ53" s="15">
        <f t="shared" si="366"/>
        <v>969.01067852045514</v>
      </c>
      <c r="CA53" s="15">
        <f t="shared" si="366"/>
        <v>977.48675197429748</v>
      </c>
      <c r="CB53" s="15">
        <f t="shared" si="366"/>
        <v>999.71562250088073</v>
      </c>
      <c r="CC53" s="15">
        <f t="shared" si="366"/>
        <v>875.38109506809383</v>
      </c>
      <c r="CD53" s="15">
        <f t="shared" si="366"/>
        <v>765.2188941824985</v>
      </c>
      <c r="CE53" s="15">
        <f t="shared" si="366"/>
        <v>820.9679999545009</v>
      </c>
      <c r="CF53" s="15">
        <f t="shared" si="366"/>
        <v>872.24932335901758</v>
      </c>
      <c r="CG53" s="15">
        <f t="shared" si="366"/>
        <v>935.20132196047996</v>
      </c>
      <c r="CH53" s="96">
        <f t="shared" si="366"/>
        <v>992.66271567143372</v>
      </c>
      <c r="CI53" s="15">
        <f t="shared" si="366"/>
        <v>482.95223415285199</v>
      </c>
      <c r="CJ53" s="15">
        <f t="shared" si="366"/>
        <v>529.52714564077928</v>
      </c>
      <c r="CK53" s="15">
        <f t="shared" si="366"/>
        <v>1126.0171794225712</v>
      </c>
      <c r="CL53" s="15">
        <f t="shared" si="366"/>
        <v>1112.5243750485299</v>
      </c>
      <c r="CM53" s="15">
        <f t="shared" ref="CM53:CT53" si="367">CM38*CM64</f>
        <v>1126.4854858332585</v>
      </c>
      <c r="CN53" s="15">
        <f t="shared" si="367"/>
        <v>1155.6285461844354</v>
      </c>
      <c r="CO53" s="15">
        <f t="shared" si="367"/>
        <v>1012.5607287796898</v>
      </c>
      <c r="CP53" s="15">
        <f t="shared" si="367"/>
        <v>885.88611720928805</v>
      </c>
      <c r="CQ53" s="15">
        <f t="shared" si="367"/>
        <v>950.81614456704517</v>
      </c>
      <c r="CR53" s="15">
        <f t="shared" si="367"/>
        <v>1028.454468711662</v>
      </c>
      <c r="CS53" s="15">
        <f t="shared" si="367"/>
        <v>1100.9500531524257</v>
      </c>
      <c r="CT53" s="96">
        <f t="shared" si="367"/>
        <v>1167.1174928212026</v>
      </c>
    </row>
    <row r="54" spans="1:98" x14ac:dyDescent="0.25">
      <c r="A54" s="4" t="s">
        <v>165</v>
      </c>
      <c r="B54" t="s">
        <v>2</v>
      </c>
      <c r="C54">
        <v>2</v>
      </c>
      <c r="D54">
        <v>6</v>
      </c>
      <c r="E54">
        <v>4</v>
      </c>
      <c r="F54">
        <v>3</v>
      </c>
      <c r="G54">
        <v>15</v>
      </c>
      <c r="H54">
        <v>13</v>
      </c>
      <c r="I54">
        <v>20</v>
      </c>
      <c r="J54">
        <v>22</v>
      </c>
      <c r="K54">
        <v>52</v>
      </c>
      <c r="L54">
        <v>26</v>
      </c>
      <c r="M54">
        <v>54</v>
      </c>
      <c r="N54" s="36">
        <v>50</v>
      </c>
      <c r="O54">
        <v>30</v>
      </c>
      <c r="P54">
        <v>24</v>
      </c>
      <c r="Q54">
        <v>49</v>
      </c>
      <c r="R54">
        <v>31</v>
      </c>
      <c r="S54">
        <v>52</v>
      </c>
      <c r="T54">
        <v>69</v>
      </c>
      <c r="U54" s="24">
        <v>53</v>
      </c>
      <c r="V54" s="24">
        <v>83</v>
      </c>
      <c r="W54" s="24">
        <f t="shared" ref="W54:Z54" si="368">W39*W65</f>
        <v>95.982000000000014</v>
      </c>
      <c r="X54" s="24">
        <f t="shared" si="368"/>
        <v>92.783999999999992</v>
      </c>
      <c r="Y54" s="24">
        <f t="shared" si="368"/>
        <v>109.548</v>
      </c>
      <c r="Z54" s="145">
        <f t="shared" si="368"/>
        <v>127.851</v>
      </c>
      <c r="AA54" s="15">
        <f t="shared" ref="AA54:CL54" si="369">AA39*AA65</f>
        <v>63.93</v>
      </c>
      <c r="AB54" s="15">
        <f t="shared" si="369"/>
        <v>69.44</v>
      </c>
      <c r="AC54" s="15">
        <f t="shared" si="369"/>
        <v>146.01999999999998</v>
      </c>
      <c r="AD54" s="15">
        <f t="shared" si="369"/>
        <v>142.345</v>
      </c>
      <c r="AE54" s="15">
        <f t="shared" si="369"/>
        <v>161.50566599999999</v>
      </c>
      <c r="AF54" s="15">
        <f t="shared" si="369"/>
        <v>197.48034291999997</v>
      </c>
      <c r="AG54" s="15">
        <f t="shared" si="369"/>
        <v>223.2031722788</v>
      </c>
      <c r="AH54" s="15">
        <f t="shared" si="369"/>
        <v>273.977299860068</v>
      </c>
      <c r="AI54" s="15">
        <f t="shared" si="369"/>
        <v>345.54299226130917</v>
      </c>
      <c r="AJ54" s="15">
        <f t="shared" si="369"/>
        <v>405.08075378439941</v>
      </c>
      <c r="AK54" s="15">
        <f t="shared" si="369"/>
        <v>472.74726611117796</v>
      </c>
      <c r="AL54" s="96">
        <f t="shared" si="369"/>
        <v>532.77341683897259</v>
      </c>
      <c r="AM54" s="15">
        <f t="shared" si="369"/>
        <v>199.01444844329569</v>
      </c>
      <c r="AN54" s="15">
        <f t="shared" si="369"/>
        <v>188.201217111603</v>
      </c>
      <c r="AO54" s="15">
        <f t="shared" si="369"/>
        <v>377.90684568958659</v>
      </c>
      <c r="AP54" s="15">
        <f t="shared" si="369"/>
        <v>358.76006566846746</v>
      </c>
      <c r="AQ54" s="15">
        <f t="shared" si="369"/>
        <v>358.39161535856408</v>
      </c>
      <c r="AR54" s="15">
        <f t="shared" si="369"/>
        <v>373.27051423984756</v>
      </c>
      <c r="AS54" s="15">
        <f t="shared" si="369"/>
        <v>356.00162206775576</v>
      </c>
      <c r="AT54" s="15">
        <f t="shared" si="369"/>
        <v>410.21169156038371</v>
      </c>
      <c r="AU54" s="15">
        <f t="shared" si="369"/>
        <v>475.40279889626476</v>
      </c>
      <c r="AV54" s="15">
        <f t="shared" si="369"/>
        <v>487.30160714514727</v>
      </c>
      <c r="AW54" s="15">
        <f t="shared" si="369"/>
        <v>513.51656286175421</v>
      </c>
      <c r="AX54" s="96">
        <f t="shared" si="369"/>
        <v>539.6755625527702</v>
      </c>
      <c r="AY54" s="15">
        <f t="shared" si="369"/>
        <v>225.78528652451175</v>
      </c>
      <c r="AZ54" s="15">
        <f t="shared" si="369"/>
        <v>209.12039013713837</v>
      </c>
      <c r="BA54" s="15">
        <f t="shared" si="369"/>
        <v>448.65123408702976</v>
      </c>
      <c r="BB54" s="15">
        <f t="shared" si="369"/>
        <v>424.07622833381248</v>
      </c>
      <c r="BC54" s="15">
        <f t="shared" si="369"/>
        <v>440.81096351275403</v>
      </c>
      <c r="BD54" s="15">
        <f t="shared" si="369"/>
        <v>452.3925124044523</v>
      </c>
      <c r="BE54" s="15">
        <f t="shared" si="369"/>
        <v>436.95579996774757</v>
      </c>
      <c r="BF54" s="15">
        <f t="shared" si="369"/>
        <v>502.23070955779076</v>
      </c>
      <c r="BG54" s="15">
        <f t="shared" si="369"/>
        <v>571.69537992364974</v>
      </c>
      <c r="BH54" s="15">
        <f t="shared" si="369"/>
        <v>566.68218073107994</v>
      </c>
      <c r="BI54" s="15">
        <f t="shared" si="369"/>
        <v>593.13493920548012</v>
      </c>
      <c r="BJ54" s="96">
        <f t="shared" si="369"/>
        <v>609.56248356850654</v>
      </c>
      <c r="BK54" s="15">
        <f t="shared" si="369"/>
        <v>249.20433948520517</v>
      </c>
      <c r="BL54" s="15">
        <f t="shared" si="369"/>
        <v>230.18379992072528</v>
      </c>
      <c r="BM54" s="15">
        <f t="shared" si="369"/>
        <v>499.75000973907532</v>
      </c>
      <c r="BN54" s="15">
        <f t="shared" si="369"/>
        <v>498.48518135888605</v>
      </c>
      <c r="BO54" s="15">
        <f t="shared" si="369"/>
        <v>526.42701074572699</v>
      </c>
      <c r="BP54" s="15">
        <f t="shared" si="369"/>
        <v>547.56266720702968</v>
      </c>
      <c r="BQ54" s="15">
        <f t="shared" si="369"/>
        <v>567.24460668903328</v>
      </c>
      <c r="BR54" s="15">
        <f t="shared" si="369"/>
        <v>650.10331928897426</v>
      </c>
      <c r="BS54" s="15">
        <f t="shared" si="369"/>
        <v>737.65014604840474</v>
      </c>
      <c r="BT54" s="15">
        <f t="shared" si="369"/>
        <v>749.53340992580399</v>
      </c>
      <c r="BU54" s="15">
        <f t="shared" si="369"/>
        <v>770.07426743227643</v>
      </c>
      <c r="BV54" s="96">
        <f t="shared" si="369"/>
        <v>792.08875495881682</v>
      </c>
      <c r="BW54" s="15">
        <f t="shared" si="369"/>
        <v>321.88529189484075</v>
      </c>
      <c r="BX54" s="15">
        <f t="shared" si="369"/>
        <v>290.59446948667664</v>
      </c>
      <c r="BY54" s="15">
        <f t="shared" si="369"/>
        <v>622.16233227420025</v>
      </c>
      <c r="BZ54" s="15">
        <f t="shared" si="369"/>
        <v>612.23683240868195</v>
      </c>
      <c r="CA54" s="15">
        <f t="shared" si="369"/>
        <v>621.31297308232581</v>
      </c>
      <c r="CB54" s="15">
        <f t="shared" si="369"/>
        <v>635.79359103380295</v>
      </c>
      <c r="CC54" s="15">
        <f t="shared" si="369"/>
        <v>646.90060680662498</v>
      </c>
      <c r="CD54" s="15">
        <f t="shared" si="369"/>
        <v>752.58378762989582</v>
      </c>
      <c r="CE54" s="15">
        <f t="shared" si="369"/>
        <v>850.29532096782009</v>
      </c>
      <c r="CF54" s="15">
        <f t="shared" si="369"/>
        <v>857.61850165685769</v>
      </c>
      <c r="CG54" s="15">
        <f t="shared" si="369"/>
        <v>884.33849104160413</v>
      </c>
      <c r="CH54" s="96">
        <f t="shared" si="369"/>
        <v>904.113215596175</v>
      </c>
      <c r="CI54" s="15">
        <f t="shared" si="369"/>
        <v>355.50829706178644</v>
      </c>
      <c r="CJ54" s="15">
        <f t="shared" si="369"/>
        <v>320.54621315560439</v>
      </c>
      <c r="CK54" s="15">
        <f t="shared" si="369"/>
        <v>686.92310599734037</v>
      </c>
      <c r="CL54" s="15">
        <f t="shared" si="369"/>
        <v>678.48414940216423</v>
      </c>
      <c r="CM54" s="15">
        <f t="shared" ref="CM54:CT54" si="370">CM39*CM65</f>
        <v>693.06304428349006</v>
      </c>
      <c r="CN54" s="15">
        <f t="shared" si="370"/>
        <v>713.94494471019482</v>
      </c>
      <c r="CO54" s="15">
        <f t="shared" si="370"/>
        <v>733.14489784969942</v>
      </c>
      <c r="CP54" s="15">
        <f t="shared" si="370"/>
        <v>855.28388828957827</v>
      </c>
      <c r="CQ54" s="15">
        <f t="shared" si="370"/>
        <v>968.29573464156192</v>
      </c>
      <c r="CR54" s="15">
        <f t="shared" si="370"/>
        <v>1001.6790357425481</v>
      </c>
      <c r="CS54" s="15">
        <f t="shared" si="370"/>
        <v>1036.0950019183092</v>
      </c>
      <c r="CT54" s="96">
        <f t="shared" si="370"/>
        <v>1062.4173884497184</v>
      </c>
    </row>
    <row r="55" spans="1:98" s="5" customFormat="1" x14ac:dyDescent="0.25">
      <c r="B55" s="1" t="s">
        <v>3</v>
      </c>
      <c r="C55" s="9">
        <f>SUM(C49:C54)</f>
        <v>251</v>
      </c>
      <c r="D55" s="9">
        <f t="shared" ref="D55" si="371">SUM(D49:D54)</f>
        <v>233</v>
      </c>
      <c r="E55" s="9">
        <f t="shared" ref="E55" si="372">SUM(E49:E54)</f>
        <v>325</v>
      </c>
      <c r="F55" s="9">
        <f t="shared" ref="F55" si="373">SUM(F49:F54)</f>
        <v>333</v>
      </c>
      <c r="G55" s="9">
        <f t="shared" ref="G55" si="374">SUM(G49:G54)</f>
        <v>399</v>
      </c>
      <c r="H55" s="9">
        <f t="shared" ref="H55" si="375">SUM(H49:H54)</f>
        <v>440</v>
      </c>
      <c r="I55" s="9">
        <f t="shared" ref="I55" si="376">SUM(I49:I54)</f>
        <v>488</v>
      </c>
      <c r="J55" s="9">
        <f t="shared" ref="J55" si="377">SUM(J49:J54)</f>
        <v>398</v>
      </c>
      <c r="K55" s="9">
        <f t="shared" ref="K55" si="378">SUM(K49:K54)</f>
        <v>748</v>
      </c>
      <c r="L55" s="9">
        <f t="shared" ref="L55" si="379">SUM(L49:L54)</f>
        <v>617</v>
      </c>
      <c r="M55" s="9">
        <f t="shared" ref="M55" si="380">SUM(M49:M54)</f>
        <v>743</v>
      </c>
      <c r="N55" s="98">
        <f t="shared" ref="N55" si="381">SUM(N49:N54)</f>
        <v>793</v>
      </c>
      <c r="O55" s="9">
        <f t="shared" ref="O55" si="382">SUM(O49:O54)</f>
        <v>382</v>
      </c>
      <c r="P55" s="9">
        <f t="shared" ref="P55" si="383">SUM(P49:P54)</f>
        <v>379</v>
      </c>
      <c r="Q55" s="9">
        <f>SUM(Q49:Q54)</f>
        <v>637</v>
      </c>
      <c r="R55" s="9">
        <f t="shared" ref="R55" si="384">SUM(R49:R54)</f>
        <v>540</v>
      </c>
      <c r="S55" s="9">
        <f t="shared" ref="S55" si="385">SUM(S49:S54)</f>
        <v>650</v>
      </c>
      <c r="T55" s="9">
        <f t="shared" ref="T55" si="386">SUM(T49:T54)</f>
        <v>1050</v>
      </c>
      <c r="U55" s="146">
        <f t="shared" ref="U55" si="387">SUM(U49:U54)</f>
        <v>816</v>
      </c>
      <c r="V55" s="146">
        <f t="shared" ref="V55" si="388">SUM(V49:V54)</f>
        <v>944</v>
      </c>
      <c r="W55" s="146">
        <f t="shared" ref="W55" si="389">SUM(W49:W54)</f>
        <v>1436.8311111999999</v>
      </c>
      <c r="X55" s="146">
        <f t="shared" ref="X55" si="390">SUM(X49:X54)</f>
        <v>1515.7914129535998</v>
      </c>
      <c r="Y55" s="146">
        <f t="shared" ref="Y55" si="391">SUM(Y49:Y54)</f>
        <v>1732.2553592428799</v>
      </c>
      <c r="Z55" s="147">
        <f t="shared" ref="Z55:CK55" si="392">SUM(Z49:Z54)</f>
        <v>2025.2236753534207</v>
      </c>
      <c r="AA55" s="16">
        <f t="shared" si="392"/>
        <v>796.09061976767714</v>
      </c>
      <c r="AB55" s="16">
        <f t="shared" si="392"/>
        <v>719.26362829821255</v>
      </c>
      <c r="AC55" s="16">
        <f t="shared" si="392"/>
        <v>1515.6066730727562</v>
      </c>
      <c r="AD55" s="16">
        <f t="shared" si="392"/>
        <v>1550.5817395913873</v>
      </c>
      <c r="AE55" s="16">
        <f t="shared" si="392"/>
        <v>1692.2375937771358</v>
      </c>
      <c r="AF55" s="16">
        <f t="shared" si="392"/>
        <v>1909.3246991827775</v>
      </c>
      <c r="AG55" s="16">
        <f t="shared" si="392"/>
        <v>1930.0699421659428</v>
      </c>
      <c r="AH55" s="16">
        <f t="shared" si="392"/>
        <v>2055.968206685041</v>
      </c>
      <c r="AI55" s="16">
        <f t="shared" si="392"/>
        <v>2229.3726161649356</v>
      </c>
      <c r="AJ55" s="16">
        <f t="shared" si="392"/>
        <v>2271.7111578966019</v>
      </c>
      <c r="AK55" s="16">
        <f t="shared" si="392"/>
        <v>2409.3700669064438</v>
      </c>
      <c r="AL55" s="97">
        <f t="shared" si="392"/>
        <v>2588.2436339245419</v>
      </c>
      <c r="AM55" s="16">
        <f t="shared" si="392"/>
        <v>1107.3691311123066</v>
      </c>
      <c r="AN55" s="16">
        <f t="shared" si="392"/>
        <v>997.25371229400116</v>
      </c>
      <c r="AO55" s="16">
        <f t="shared" si="392"/>
        <v>2117.3927162576751</v>
      </c>
      <c r="AP55" s="16">
        <f t="shared" si="392"/>
        <v>2096.4616067597772</v>
      </c>
      <c r="AQ55" s="16">
        <f t="shared" si="392"/>
        <v>2212.7736100439097</v>
      </c>
      <c r="AR55" s="16">
        <f t="shared" si="392"/>
        <v>2309.3268907076608</v>
      </c>
      <c r="AS55" s="16">
        <f t="shared" si="392"/>
        <v>2299.1614773128526</v>
      </c>
      <c r="AT55" s="16">
        <f t="shared" si="392"/>
        <v>2437.7849902262537</v>
      </c>
      <c r="AU55" s="16">
        <f t="shared" si="392"/>
        <v>2583.9031564994007</v>
      </c>
      <c r="AV55" s="16">
        <f t="shared" si="392"/>
        <v>2594.7704156205446</v>
      </c>
      <c r="AW55" s="16">
        <f t="shared" si="392"/>
        <v>2712.7083314551624</v>
      </c>
      <c r="AX55" s="97">
        <f t="shared" si="392"/>
        <v>2827.0335124333515</v>
      </c>
      <c r="AY55" s="16">
        <f t="shared" si="392"/>
        <v>1230.7297889743149</v>
      </c>
      <c r="AZ55" s="16">
        <f t="shared" si="392"/>
        <v>1109.7703700330708</v>
      </c>
      <c r="BA55" s="16">
        <f t="shared" si="392"/>
        <v>2540.8071938590961</v>
      </c>
      <c r="BB55" s="16">
        <f t="shared" si="392"/>
        <v>2618.2913507357216</v>
      </c>
      <c r="BC55" s="16">
        <f t="shared" si="392"/>
        <v>2770.2635725302898</v>
      </c>
      <c r="BD55" s="16">
        <f t="shared" si="392"/>
        <v>2897.3367322614959</v>
      </c>
      <c r="BE55" s="16">
        <f t="shared" si="392"/>
        <v>2982.6407150931591</v>
      </c>
      <c r="BF55" s="16">
        <f t="shared" si="392"/>
        <v>3144.8663696820031</v>
      </c>
      <c r="BG55" s="16">
        <f t="shared" si="392"/>
        <v>3324.0626995540852</v>
      </c>
      <c r="BH55" s="16">
        <f t="shared" si="392"/>
        <v>3416.3941930079873</v>
      </c>
      <c r="BI55" s="16">
        <f t="shared" si="392"/>
        <v>3548.1623618874946</v>
      </c>
      <c r="BJ55" s="97">
        <f t="shared" si="392"/>
        <v>3683.1034396096393</v>
      </c>
      <c r="BK55" s="16">
        <f t="shared" si="392"/>
        <v>1526.9109944955092</v>
      </c>
      <c r="BL55" s="16">
        <f t="shared" si="392"/>
        <v>1370.1979261000733</v>
      </c>
      <c r="BM55" s="16">
        <f t="shared" si="392"/>
        <v>3087.8353286963634</v>
      </c>
      <c r="BN55" s="16">
        <f t="shared" si="392"/>
        <v>3158.2381516588453</v>
      </c>
      <c r="BO55" s="16">
        <f t="shared" si="392"/>
        <v>3314.8383762684143</v>
      </c>
      <c r="BP55" s="16">
        <f t="shared" si="392"/>
        <v>3445.3376226799433</v>
      </c>
      <c r="BQ55" s="16">
        <f t="shared" si="392"/>
        <v>3566.769944546917</v>
      </c>
      <c r="BR55" s="16">
        <f t="shared" si="392"/>
        <v>3733.8817030746068</v>
      </c>
      <c r="BS55" s="16">
        <f t="shared" si="392"/>
        <v>3921.9242979205706</v>
      </c>
      <c r="BT55" s="16">
        <f t="shared" si="392"/>
        <v>3998.0253418049742</v>
      </c>
      <c r="BU55" s="16">
        <f t="shared" si="392"/>
        <v>4109.2916190545548</v>
      </c>
      <c r="BV55" s="97">
        <f t="shared" si="392"/>
        <v>4239.1696772710702</v>
      </c>
      <c r="BW55" s="16">
        <f t="shared" si="392"/>
        <v>1740.9048761681215</v>
      </c>
      <c r="BX55" s="16">
        <f t="shared" si="392"/>
        <v>1557.8652363325104</v>
      </c>
      <c r="BY55" s="16">
        <f t="shared" si="392"/>
        <v>3502.5292105825993</v>
      </c>
      <c r="BZ55" s="16">
        <f t="shared" si="392"/>
        <v>3584.1980428184811</v>
      </c>
      <c r="CA55" s="16">
        <f t="shared" si="392"/>
        <v>3745.192521354214</v>
      </c>
      <c r="CB55" s="16">
        <f t="shared" si="392"/>
        <v>3888.0918695520127</v>
      </c>
      <c r="CC55" s="16">
        <f t="shared" si="392"/>
        <v>4029.3297195228947</v>
      </c>
      <c r="CD55" s="16">
        <f t="shared" si="392"/>
        <v>4311.9914185214348</v>
      </c>
      <c r="CE55" s="16">
        <f t="shared" si="392"/>
        <v>4535.9463410670041</v>
      </c>
      <c r="CF55" s="16">
        <f t="shared" si="392"/>
        <v>4639.7793480247647</v>
      </c>
      <c r="CG55" s="16">
        <f t="shared" si="392"/>
        <v>4827.3951740513912</v>
      </c>
      <c r="CH55" s="97">
        <f t="shared" si="392"/>
        <v>4988.4673447537298</v>
      </c>
      <c r="CI55" s="16">
        <f t="shared" si="392"/>
        <v>1988.4755924948429</v>
      </c>
      <c r="CJ55" s="16">
        <f t="shared" si="392"/>
        <v>1778.9761447468452</v>
      </c>
      <c r="CK55" s="16">
        <f t="shared" si="392"/>
        <v>4006.6482791250064</v>
      </c>
      <c r="CL55" s="16">
        <f t="shared" ref="CL55:CT55" si="393">SUM(CL49:CL54)</f>
        <v>4105.3371114901738</v>
      </c>
      <c r="CM55" s="16">
        <f t="shared" si="393"/>
        <v>4296.0894448337749</v>
      </c>
      <c r="CN55" s="16">
        <f t="shared" si="393"/>
        <v>4465.6328047027455</v>
      </c>
      <c r="CO55" s="16">
        <f t="shared" si="393"/>
        <v>4633.4864131167633</v>
      </c>
      <c r="CP55" s="16">
        <f t="shared" si="393"/>
        <v>4958.1508172459962</v>
      </c>
      <c r="CQ55" s="16">
        <f t="shared" si="393"/>
        <v>5215.086700638929</v>
      </c>
      <c r="CR55" s="16">
        <f t="shared" si="393"/>
        <v>5443.313110394598</v>
      </c>
      <c r="CS55" s="16">
        <f t="shared" si="393"/>
        <v>5663.4408523011907</v>
      </c>
      <c r="CT55" s="97">
        <f t="shared" si="393"/>
        <v>5852.6832549048786</v>
      </c>
    </row>
    <row r="57" spans="1:98" s="116" customFormat="1" x14ac:dyDescent="0.25">
      <c r="B57" s="63"/>
      <c r="C57" s="63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5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5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5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5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5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5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5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5"/>
    </row>
    <row r="58" spans="1:98" s="104" customFormat="1" x14ac:dyDescent="0.25">
      <c r="B58" s="104" t="s">
        <v>11</v>
      </c>
      <c r="C58" s="104">
        <f t="shared" ref="C58:BN58" si="394">C32</f>
        <v>42005</v>
      </c>
      <c r="D58" s="104">
        <f t="shared" si="394"/>
        <v>42036</v>
      </c>
      <c r="E58" s="104">
        <f t="shared" si="394"/>
        <v>42064</v>
      </c>
      <c r="F58" s="104">
        <f t="shared" si="394"/>
        <v>42095</v>
      </c>
      <c r="G58" s="104">
        <f t="shared" si="394"/>
        <v>42125</v>
      </c>
      <c r="H58" s="104">
        <f t="shared" si="394"/>
        <v>42156</v>
      </c>
      <c r="I58" s="104">
        <f t="shared" si="394"/>
        <v>42186</v>
      </c>
      <c r="J58" s="104">
        <f t="shared" si="394"/>
        <v>42217</v>
      </c>
      <c r="K58" s="104">
        <f t="shared" si="394"/>
        <v>42248</v>
      </c>
      <c r="L58" s="104">
        <f t="shared" si="394"/>
        <v>42278</v>
      </c>
      <c r="M58" s="104">
        <f t="shared" si="394"/>
        <v>42309</v>
      </c>
      <c r="N58" s="105">
        <f t="shared" si="394"/>
        <v>42339</v>
      </c>
      <c r="O58" s="144">
        <f t="shared" si="394"/>
        <v>42370</v>
      </c>
      <c r="P58" s="144">
        <f t="shared" si="394"/>
        <v>42401</v>
      </c>
      <c r="Q58" s="144">
        <f t="shared" si="394"/>
        <v>42430</v>
      </c>
      <c r="R58" s="144">
        <f t="shared" si="394"/>
        <v>42461</v>
      </c>
      <c r="S58" s="144">
        <f t="shared" si="394"/>
        <v>42491</v>
      </c>
      <c r="T58" s="144">
        <f t="shared" si="394"/>
        <v>42522</v>
      </c>
      <c r="U58" s="144">
        <f t="shared" si="394"/>
        <v>42552</v>
      </c>
      <c r="V58" s="144">
        <f t="shared" si="394"/>
        <v>42583</v>
      </c>
      <c r="W58" s="104">
        <f t="shared" si="394"/>
        <v>42614</v>
      </c>
      <c r="X58" s="104">
        <f t="shared" si="394"/>
        <v>42644</v>
      </c>
      <c r="Y58" s="104">
        <f t="shared" si="394"/>
        <v>42675</v>
      </c>
      <c r="Z58" s="105">
        <f t="shared" si="394"/>
        <v>42705</v>
      </c>
      <c r="AA58" s="104">
        <f t="shared" si="394"/>
        <v>42752</v>
      </c>
      <c r="AB58" s="104">
        <f t="shared" si="394"/>
        <v>42783</v>
      </c>
      <c r="AC58" s="104">
        <f t="shared" si="394"/>
        <v>42811</v>
      </c>
      <c r="AD58" s="104">
        <f t="shared" si="394"/>
        <v>42842</v>
      </c>
      <c r="AE58" s="104">
        <f t="shared" si="394"/>
        <v>42872</v>
      </c>
      <c r="AF58" s="104">
        <f t="shared" si="394"/>
        <v>42903</v>
      </c>
      <c r="AG58" s="104">
        <f t="shared" si="394"/>
        <v>42933</v>
      </c>
      <c r="AH58" s="104">
        <f t="shared" si="394"/>
        <v>42964</v>
      </c>
      <c r="AI58" s="104">
        <f t="shared" si="394"/>
        <v>42995</v>
      </c>
      <c r="AJ58" s="104">
        <f t="shared" si="394"/>
        <v>43025</v>
      </c>
      <c r="AK58" s="104">
        <f t="shared" si="394"/>
        <v>43056</v>
      </c>
      <c r="AL58" s="105">
        <f t="shared" si="394"/>
        <v>43086</v>
      </c>
      <c r="AM58" s="104">
        <f t="shared" si="394"/>
        <v>43118</v>
      </c>
      <c r="AN58" s="104">
        <f t="shared" si="394"/>
        <v>43149</v>
      </c>
      <c r="AO58" s="104">
        <f t="shared" si="394"/>
        <v>43177</v>
      </c>
      <c r="AP58" s="104">
        <f t="shared" si="394"/>
        <v>43208</v>
      </c>
      <c r="AQ58" s="104">
        <f t="shared" si="394"/>
        <v>43238</v>
      </c>
      <c r="AR58" s="104">
        <f t="shared" si="394"/>
        <v>43269</v>
      </c>
      <c r="AS58" s="104">
        <f t="shared" si="394"/>
        <v>43299</v>
      </c>
      <c r="AT58" s="104">
        <f t="shared" si="394"/>
        <v>43330</v>
      </c>
      <c r="AU58" s="104">
        <f t="shared" si="394"/>
        <v>43361</v>
      </c>
      <c r="AV58" s="104">
        <f t="shared" si="394"/>
        <v>43391</v>
      </c>
      <c r="AW58" s="104">
        <f t="shared" si="394"/>
        <v>43422</v>
      </c>
      <c r="AX58" s="105">
        <f t="shared" si="394"/>
        <v>43452</v>
      </c>
      <c r="AY58" s="104">
        <f t="shared" si="394"/>
        <v>43483</v>
      </c>
      <c r="AZ58" s="104">
        <f t="shared" si="394"/>
        <v>43514</v>
      </c>
      <c r="BA58" s="104">
        <f t="shared" si="394"/>
        <v>43542</v>
      </c>
      <c r="BB58" s="104">
        <f t="shared" si="394"/>
        <v>43573</v>
      </c>
      <c r="BC58" s="104">
        <f t="shared" si="394"/>
        <v>43603</v>
      </c>
      <c r="BD58" s="104">
        <f t="shared" si="394"/>
        <v>43634</v>
      </c>
      <c r="BE58" s="104">
        <f t="shared" si="394"/>
        <v>43664</v>
      </c>
      <c r="BF58" s="104">
        <f t="shared" si="394"/>
        <v>43695</v>
      </c>
      <c r="BG58" s="104">
        <f t="shared" si="394"/>
        <v>43726</v>
      </c>
      <c r="BH58" s="104">
        <f t="shared" si="394"/>
        <v>43756</v>
      </c>
      <c r="BI58" s="104">
        <f t="shared" si="394"/>
        <v>43787</v>
      </c>
      <c r="BJ58" s="105">
        <f t="shared" si="394"/>
        <v>43817</v>
      </c>
      <c r="BK58" s="104">
        <f t="shared" si="394"/>
        <v>43848</v>
      </c>
      <c r="BL58" s="104">
        <f t="shared" si="394"/>
        <v>43879</v>
      </c>
      <c r="BM58" s="104">
        <f t="shared" si="394"/>
        <v>43908</v>
      </c>
      <c r="BN58" s="104">
        <f t="shared" si="394"/>
        <v>43939</v>
      </c>
      <c r="BO58" s="104">
        <f t="shared" ref="BO58:CT58" si="395">BO32</f>
        <v>43969</v>
      </c>
      <c r="BP58" s="104">
        <f t="shared" si="395"/>
        <v>44000</v>
      </c>
      <c r="BQ58" s="104">
        <f t="shared" si="395"/>
        <v>44030</v>
      </c>
      <c r="BR58" s="104">
        <f t="shared" si="395"/>
        <v>44061</v>
      </c>
      <c r="BS58" s="104">
        <f t="shared" si="395"/>
        <v>44092</v>
      </c>
      <c r="BT58" s="104">
        <f t="shared" si="395"/>
        <v>44122</v>
      </c>
      <c r="BU58" s="104">
        <f t="shared" si="395"/>
        <v>44153</v>
      </c>
      <c r="BV58" s="105">
        <f t="shared" si="395"/>
        <v>44183</v>
      </c>
      <c r="BW58" s="104">
        <f t="shared" si="395"/>
        <v>44214</v>
      </c>
      <c r="BX58" s="104">
        <f t="shared" si="395"/>
        <v>44245</v>
      </c>
      <c r="BY58" s="104">
        <f t="shared" si="395"/>
        <v>44273</v>
      </c>
      <c r="BZ58" s="104">
        <f t="shared" si="395"/>
        <v>44304</v>
      </c>
      <c r="CA58" s="104">
        <f t="shared" si="395"/>
        <v>44334</v>
      </c>
      <c r="CB58" s="104">
        <f t="shared" si="395"/>
        <v>44365</v>
      </c>
      <c r="CC58" s="104">
        <f t="shared" si="395"/>
        <v>44395</v>
      </c>
      <c r="CD58" s="104">
        <f t="shared" si="395"/>
        <v>44426</v>
      </c>
      <c r="CE58" s="104">
        <f t="shared" si="395"/>
        <v>44457</v>
      </c>
      <c r="CF58" s="104">
        <f t="shared" si="395"/>
        <v>44487</v>
      </c>
      <c r="CG58" s="104">
        <f t="shared" si="395"/>
        <v>44518</v>
      </c>
      <c r="CH58" s="105">
        <f t="shared" si="395"/>
        <v>44548</v>
      </c>
      <c r="CI58" s="104">
        <f t="shared" si="395"/>
        <v>44579</v>
      </c>
      <c r="CJ58" s="104">
        <f t="shared" si="395"/>
        <v>44610</v>
      </c>
      <c r="CK58" s="104">
        <f t="shared" si="395"/>
        <v>44638</v>
      </c>
      <c r="CL58" s="104">
        <f t="shared" si="395"/>
        <v>44669</v>
      </c>
      <c r="CM58" s="104">
        <f t="shared" si="395"/>
        <v>44699</v>
      </c>
      <c r="CN58" s="104">
        <f t="shared" si="395"/>
        <v>44730</v>
      </c>
      <c r="CO58" s="104">
        <f t="shared" si="395"/>
        <v>44760</v>
      </c>
      <c r="CP58" s="104">
        <f t="shared" si="395"/>
        <v>44791</v>
      </c>
      <c r="CQ58" s="104">
        <f t="shared" si="395"/>
        <v>44822</v>
      </c>
      <c r="CR58" s="104">
        <f t="shared" si="395"/>
        <v>44852</v>
      </c>
      <c r="CS58" s="104">
        <f t="shared" si="395"/>
        <v>44883</v>
      </c>
      <c r="CT58" s="105">
        <f t="shared" si="395"/>
        <v>44913</v>
      </c>
    </row>
    <row r="59" spans="1:98" s="19" customFormat="1" x14ac:dyDescent="0.25">
      <c r="A59" s="19" t="s">
        <v>166</v>
      </c>
      <c r="B59" s="19" t="s">
        <v>4</v>
      </c>
      <c r="C59" s="19">
        <f t="shared" ref="C59:C66" si="396">IFERROR(C48/C33,"")</f>
        <v>0.61111111111111116</v>
      </c>
      <c r="D59" s="19">
        <f t="shared" ref="D59:T59" si="397">IFERROR(D48/D33,"")</f>
        <v>0.27777777777777779</v>
      </c>
      <c r="E59" s="19">
        <f t="shared" si="397"/>
        <v>0.55000000000000004</v>
      </c>
      <c r="F59" s="19">
        <f t="shared" si="397"/>
        <v>0.55000000000000004</v>
      </c>
      <c r="G59" s="19">
        <f t="shared" si="397"/>
        <v>0.84210526315789469</v>
      </c>
      <c r="H59" s="19">
        <f t="shared" si="397"/>
        <v>0.72222222222222221</v>
      </c>
      <c r="I59" s="19">
        <f t="shared" si="397"/>
        <v>0.60869565217391308</v>
      </c>
      <c r="J59" s="19">
        <f t="shared" si="397"/>
        <v>0.56521739130434778</v>
      </c>
      <c r="K59" s="19">
        <f t="shared" si="397"/>
        <v>0.70833333333333337</v>
      </c>
      <c r="L59" s="19">
        <f t="shared" si="397"/>
        <v>0.79166666666666663</v>
      </c>
      <c r="M59" s="19">
        <f t="shared" si="397"/>
        <v>0.52173913043478259</v>
      </c>
      <c r="N59" s="107">
        <f t="shared" si="397"/>
        <v>0.6</v>
      </c>
      <c r="O59" s="19">
        <f t="shared" si="397"/>
        <v>0.32432432432432434</v>
      </c>
      <c r="P59" s="19">
        <f t="shared" si="397"/>
        <v>0.22222222222222221</v>
      </c>
      <c r="Q59" s="19">
        <f t="shared" si="397"/>
        <v>0.48648648648648651</v>
      </c>
      <c r="R59" s="19">
        <f t="shared" si="397"/>
        <v>0.3611111111111111</v>
      </c>
      <c r="S59" s="19">
        <f t="shared" si="397"/>
        <v>0.40625</v>
      </c>
      <c r="T59" s="19">
        <f t="shared" si="397"/>
        <v>0.5</v>
      </c>
      <c r="U59" s="377">
        <v>0.51724137931034486</v>
      </c>
      <c r="V59" s="377">
        <v>0.46153846153846156</v>
      </c>
      <c r="W59" s="313">
        <v>0.44</v>
      </c>
      <c r="X59" s="313">
        <v>0.42</v>
      </c>
      <c r="Y59" s="313">
        <v>0.45</v>
      </c>
      <c r="Z59" s="314">
        <v>0.48</v>
      </c>
      <c r="AA59" s="302">
        <v>0.35</v>
      </c>
      <c r="AB59" s="302">
        <v>0.35</v>
      </c>
      <c r="AC59" s="302">
        <v>0.35</v>
      </c>
      <c r="AD59" s="315">
        <f>AC59*0.98</f>
        <v>0.34299999999999997</v>
      </c>
      <c r="AE59" s="315">
        <f t="shared" ref="AE59:AG59" si="398">AD59*1.01</f>
        <v>0.34642999999999996</v>
      </c>
      <c r="AF59" s="315">
        <f t="shared" si="398"/>
        <v>0.34989429999999994</v>
      </c>
      <c r="AG59" s="315">
        <f t="shared" si="398"/>
        <v>0.35339324299999991</v>
      </c>
      <c r="AH59" s="315">
        <f t="shared" ref="AH59:AL59" si="399">AG59*1.01</f>
        <v>0.35692717542999991</v>
      </c>
      <c r="AI59" s="315">
        <f t="shared" si="399"/>
        <v>0.36049644718429991</v>
      </c>
      <c r="AJ59" s="315">
        <f t="shared" si="399"/>
        <v>0.3641014116561429</v>
      </c>
      <c r="AK59" s="315">
        <f t="shared" si="399"/>
        <v>0.36774242577270433</v>
      </c>
      <c r="AL59" s="316">
        <f t="shared" si="399"/>
        <v>0.37141985003043138</v>
      </c>
      <c r="AM59" s="317">
        <v>0.35699999999999998</v>
      </c>
      <c r="AN59" s="315">
        <v>0.35699999999999998</v>
      </c>
      <c r="AO59" s="315">
        <f t="shared" ref="AO59:AX65" si="400">AC59*1.01</f>
        <v>0.35349999999999998</v>
      </c>
      <c r="AP59" s="315">
        <f t="shared" si="400"/>
        <v>0.34642999999999996</v>
      </c>
      <c r="AQ59" s="315">
        <f t="shared" si="400"/>
        <v>0.34989429999999994</v>
      </c>
      <c r="AR59" s="315">
        <f t="shared" si="400"/>
        <v>0.35339324299999991</v>
      </c>
      <c r="AS59" s="315">
        <f t="shared" si="400"/>
        <v>0.35692717542999991</v>
      </c>
      <c r="AT59" s="315">
        <f t="shared" si="400"/>
        <v>0.36049644718429991</v>
      </c>
      <c r="AU59" s="315">
        <f t="shared" si="400"/>
        <v>0.3641014116561429</v>
      </c>
      <c r="AV59" s="315">
        <f t="shared" si="400"/>
        <v>0.36774242577270433</v>
      </c>
      <c r="AW59" s="315">
        <f t="shared" si="400"/>
        <v>0.37141985003043138</v>
      </c>
      <c r="AX59" s="316">
        <f t="shared" si="400"/>
        <v>0.37513404853073568</v>
      </c>
      <c r="AY59" s="317">
        <f>AM59</f>
        <v>0.35699999999999998</v>
      </c>
      <c r="AZ59" s="317">
        <f>AN59</f>
        <v>0.35699999999999998</v>
      </c>
      <c r="BA59" s="315">
        <f>AO59*1.06</f>
        <v>0.37470999999999999</v>
      </c>
      <c r="BB59" s="315">
        <f>AP59*1.06</f>
        <v>0.36721579999999998</v>
      </c>
      <c r="BC59" s="315">
        <f>AQ59*1.06</f>
        <v>0.37088795799999996</v>
      </c>
      <c r="BD59" s="315">
        <f t="shared" ref="BD59:BI59" si="401">AR59*1.05</f>
        <v>0.3710629051499999</v>
      </c>
      <c r="BE59" s="315">
        <f t="shared" si="401"/>
        <v>0.37477353420149995</v>
      </c>
      <c r="BF59" s="315">
        <f t="shared" si="401"/>
        <v>0.37852126954351489</v>
      </c>
      <c r="BG59" s="315">
        <f t="shared" si="401"/>
        <v>0.38230648223895008</v>
      </c>
      <c r="BH59" s="315">
        <f t="shared" si="401"/>
        <v>0.38612954706133956</v>
      </c>
      <c r="BI59" s="315">
        <f t="shared" si="401"/>
        <v>0.38999084253195299</v>
      </c>
      <c r="BJ59" s="315">
        <f>AX59*1.07</f>
        <v>0.40139343192788718</v>
      </c>
      <c r="BK59" s="317">
        <f>AY59*1</f>
        <v>0.35699999999999998</v>
      </c>
      <c r="BL59" s="315">
        <f>AZ59*1</f>
        <v>0.35699999999999998</v>
      </c>
      <c r="BM59" s="315">
        <f>BA59*1</f>
        <v>0.37470999999999999</v>
      </c>
      <c r="BN59" s="315">
        <f>BB59*1</f>
        <v>0.36721579999999998</v>
      </c>
      <c r="BO59" s="315">
        <f t="shared" ref="BO59:BP59" si="402">BC59*1</f>
        <v>0.37088795799999996</v>
      </c>
      <c r="BP59" s="315">
        <f t="shared" si="402"/>
        <v>0.3710629051499999</v>
      </c>
      <c r="BQ59" s="315">
        <f t="shared" ref="BQ59:BQ65" si="403">BE59*1.01</f>
        <v>0.37852126954351495</v>
      </c>
      <c r="BR59" s="315">
        <f t="shared" ref="BR59:BR65" si="404">BF59*1.01</f>
        <v>0.38230648223895003</v>
      </c>
      <c r="BS59" s="315">
        <f t="shared" ref="BS59:BS65" si="405">BG59*1.01</f>
        <v>0.38612954706133956</v>
      </c>
      <c r="BT59" s="315">
        <f t="shared" ref="BT59:BT65" si="406">BH59*1.01</f>
        <v>0.38999084253195299</v>
      </c>
      <c r="BU59" s="315">
        <f t="shared" ref="BU59:BU65" si="407">BI59*1.01</f>
        <v>0.3938907509572725</v>
      </c>
      <c r="BV59" s="316">
        <f t="shared" ref="BV59:BV65" si="408">BJ59*1.01</f>
        <v>0.40540736624716606</v>
      </c>
      <c r="BW59" s="317">
        <f>BK59*1</f>
        <v>0.35699999999999998</v>
      </c>
      <c r="BX59" s="315">
        <f>BL59*1</f>
        <v>0.35699999999999998</v>
      </c>
      <c r="BY59" s="315">
        <f t="shared" ref="BY59:CC59" si="409">BM59*1</f>
        <v>0.37470999999999999</v>
      </c>
      <c r="BZ59" s="315">
        <f t="shared" si="409"/>
        <v>0.36721579999999998</v>
      </c>
      <c r="CA59" s="315">
        <f t="shared" si="409"/>
        <v>0.37088795799999996</v>
      </c>
      <c r="CB59" s="315">
        <f t="shared" si="409"/>
        <v>0.3710629051499999</v>
      </c>
      <c r="CC59" s="315">
        <f t="shared" si="409"/>
        <v>0.37852126954351495</v>
      </c>
      <c r="CD59" s="315">
        <f>BR59*1.02</f>
        <v>0.38995261188372904</v>
      </c>
      <c r="CE59" s="315">
        <f t="shared" ref="CE59:CF59" si="410">BS59*1.02</f>
        <v>0.39385213800256635</v>
      </c>
      <c r="CF59" s="315">
        <f t="shared" si="410"/>
        <v>0.39779065938259206</v>
      </c>
      <c r="CG59" s="315">
        <f t="shared" ref="CG59:CH65" si="411">BU59*1.03</f>
        <v>0.40570747348599068</v>
      </c>
      <c r="CH59" s="316">
        <f>BV59*1.08</f>
        <v>0.43783995554693939</v>
      </c>
      <c r="CI59" s="317">
        <f>BW59*1</f>
        <v>0.35699999999999998</v>
      </c>
      <c r="CJ59" s="315">
        <f>BX59*1</f>
        <v>0.35699999999999998</v>
      </c>
      <c r="CK59" s="315">
        <f>BY59*1</f>
        <v>0.37470999999999999</v>
      </c>
      <c r="CL59" s="315">
        <f t="shared" ref="CL59:CN59" si="412">BZ59*1</f>
        <v>0.36721579999999998</v>
      </c>
      <c r="CM59" s="315">
        <f t="shared" si="412"/>
        <v>0.37088795799999996</v>
      </c>
      <c r="CN59" s="315">
        <f t="shared" si="412"/>
        <v>0.3710629051499999</v>
      </c>
      <c r="CO59" s="315">
        <f t="shared" ref="CO59" si="413">CC59*1</f>
        <v>0.37852126954351495</v>
      </c>
      <c r="CP59" s="315">
        <f t="shared" ref="CP59" si="414">CD59*1</f>
        <v>0.38995261188372904</v>
      </c>
      <c r="CQ59" s="315">
        <f t="shared" ref="CQ59" si="415">CE59*1</f>
        <v>0.39385213800256635</v>
      </c>
      <c r="CR59" s="315">
        <f t="shared" ref="CR59:CT65" si="416">CF59*1.02</f>
        <v>0.40574647257024393</v>
      </c>
      <c r="CS59" s="315">
        <f t="shared" si="416"/>
        <v>0.41382162295571051</v>
      </c>
      <c r="CT59" s="316">
        <f t="shared" si="416"/>
        <v>0.44659675465787818</v>
      </c>
    </row>
    <row r="60" spans="1:98" s="19" customFormat="1" x14ac:dyDescent="0.25">
      <c r="A60" s="19" t="s">
        <v>167</v>
      </c>
      <c r="B60" s="19" t="s">
        <v>5</v>
      </c>
      <c r="C60" s="19">
        <f t="shared" si="396"/>
        <v>0.35159817351598172</v>
      </c>
      <c r="D60" s="19">
        <f t="shared" ref="D60:T60" si="417">IFERROR(D49/D34,"")</f>
        <v>0.36363636363636365</v>
      </c>
      <c r="E60" s="19">
        <f t="shared" si="417"/>
        <v>0.34649122807017546</v>
      </c>
      <c r="F60" s="19">
        <f t="shared" si="417"/>
        <v>0.32258064516129031</v>
      </c>
      <c r="G60" s="19">
        <f t="shared" si="417"/>
        <v>0.34538152610441769</v>
      </c>
      <c r="H60" s="19">
        <f t="shared" si="417"/>
        <v>0.3983739837398374</v>
      </c>
      <c r="I60" s="19">
        <f t="shared" si="417"/>
        <v>0.54646840148698883</v>
      </c>
      <c r="J60" s="19">
        <f t="shared" si="417"/>
        <v>0.37931034482758619</v>
      </c>
      <c r="K60" s="19">
        <f t="shared" si="417"/>
        <v>0.54285714285714282</v>
      </c>
      <c r="L60" s="19">
        <f t="shared" si="417"/>
        <v>0.46953405017921146</v>
      </c>
      <c r="M60" s="19">
        <f t="shared" si="417"/>
        <v>0.51821862348178138</v>
      </c>
      <c r="N60" s="107">
        <f t="shared" si="417"/>
        <v>0.46802325581395349</v>
      </c>
      <c r="O60" s="19">
        <f t="shared" si="417"/>
        <v>0.34328358208955223</v>
      </c>
      <c r="P60" s="19">
        <f t="shared" si="417"/>
        <v>0.32786885245901637</v>
      </c>
      <c r="Q60" s="19">
        <f t="shared" si="417"/>
        <v>0.51515151515151514</v>
      </c>
      <c r="R60" s="19">
        <f t="shared" si="417"/>
        <v>0.51622418879056042</v>
      </c>
      <c r="S60" s="19">
        <f t="shared" si="417"/>
        <v>0.42056074766355139</v>
      </c>
      <c r="T60" s="19">
        <f t="shared" si="417"/>
        <v>0.46700507614213199</v>
      </c>
      <c r="U60" s="377">
        <v>0.41176470588235292</v>
      </c>
      <c r="V60" s="377">
        <v>0.41031941031941033</v>
      </c>
      <c r="W60" s="313">
        <v>0.45</v>
      </c>
      <c r="X60" s="313">
        <v>0.46</v>
      </c>
      <c r="Y60" s="313">
        <v>0.47</v>
      </c>
      <c r="Z60" s="314">
        <v>0.48</v>
      </c>
      <c r="AA60" s="302">
        <v>0.15</v>
      </c>
      <c r="AB60" s="302">
        <v>0.15</v>
      </c>
      <c r="AC60" s="302">
        <v>0.35</v>
      </c>
      <c r="AD60" s="304">
        <f t="shared" ref="AD60:AD65" si="418">AC60*0.98</f>
        <v>0.34299999999999997</v>
      </c>
      <c r="AE60" s="304">
        <f t="shared" ref="AE60:AF60" si="419">AD60*1.01</f>
        <v>0.34642999999999996</v>
      </c>
      <c r="AF60" s="304">
        <f t="shared" si="419"/>
        <v>0.34989429999999994</v>
      </c>
      <c r="AG60" s="304">
        <f t="shared" ref="AG60:AL60" si="420">AF60*1.01</f>
        <v>0.35339324299999991</v>
      </c>
      <c r="AH60" s="304">
        <f t="shared" si="420"/>
        <v>0.35692717542999991</v>
      </c>
      <c r="AI60" s="304">
        <f t="shared" si="420"/>
        <v>0.36049644718429991</v>
      </c>
      <c r="AJ60" s="304">
        <f t="shared" si="420"/>
        <v>0.3641014116561429</v>
      </c>
      <c r="AK60" s="304">
        <f t="shared" si="420"/>
        <v>0.36774242577270433</v>
      </c>
      <c r="AL60" s="303">
        <f t="shared" si="420"/>
        <v>0.37141985003043138</v>
      </c>
      <c r="AM60" s="318">
        <v>0.153</v>
      </c>
      <c r="AN60" s="304">
        <v>0.153</v>
      </c>
      <c r="AO60" s="304">
        <f t="shared" si="400"/>
        <v>0.35349999999999998</v>
      </c>
      <c r="AP60" s="304">
        <f t="shared" si="400"/>
        <v>0.34642999999999996</v>
      </c>
      <c r="AQ60" s="304">
        <f t="shared" si="400"/>
        <v>0.34989429999999994</v>
      </c>
      <c r="AR60" s="304">
        <f t="shared" si="400"/>
        <v>0.35339324299999991</v>
      </c>
      <c r="AS60" s="304">
        <f t="shared" si="400"/>
        <v>0.35692717542999991</v>
      </c>
      <c r="AT60" s="304">
        <f t="shared" si="400"/>
        <v>0.36049644718429991</v>
      </c>
      <c r="AU60" s="304">
        <f t="shared" si="400"/>
        <v>0.3641014116561429</v>
      </c>
      <c r="AV60" s="304">
        <f t="shared" si="400"/>
        <v>0.36774242577270433</v>
      </c>
      <c r="AW60" s="304">
        <f t="shared" si="400"/>
        <v>0.37141985003043138</v>
      </c>
      <c r="AX60" s="303">
        <f t="shared" si="400"/>
        <v>0.37513404853073568</v>
      </c>
      <c r="AY60" s="318">
        <f t="shared" ref="AY60:AY65" si="421">AM60</f>
        <v>0.153</v>
      </c>
      <c r="AZ60" s="304">
        <f t="shared" ref="AZ60:AZ65" si="422">AN60</f>
        <v>0.153</v>
      </c>
      <c r="BA60" s="304">
        <f t="shared" ref="BA60:BA65" si="423">AO60*1.06</f>
        <v>0.37470999999999999</v>
      </c>
      <c r="BB60" s="304">
        <f>AP60*1.06</f>
        <v>0.36721579999999998</v>
      </c>
      <c r="BC60" s="304">
        <f>AQ60*1.06</f>
        <v>0.37088795799999996</v>
      </c>
      <c r="BD60" s="304">
        <f t="shared" ref="BD60:BD65" si="424">AR60*1.05</f>
        <v>0.3710629051499999</v>
      </c>
      <c r="BE60" s="304">
        <f t="shared" ref="BE60:BE65" si="425">AS60*1.05</f>
        <v>0.37477353420149995</v>
      </c>
      <c r="BF60" s="304">
        <f t="shared" ref="BF60:BF65" si="426">AT60*1.05</f>
        <v>0.37852126954351489</v>
      </c>
      <c r="BG60" s="304">
        <f t="shared" ref="BG60:BG65" si="427">AU60*1.05</f>
        <v>0.38230648223895008</v>
      </c>
      <c r="BH60" s="304">
        <f t="shared" ref="BH60:BH65" si="428">AV60*1.05</f>
        <v>0.38612954706133956</v>
      </c>
      <c r="BI60" s="304">
        <f t="shared" ref="BI60:BI65" si="429">AW60*1.05</f>
        <v>0.38999084253195299</v>
      </c>
      <c r="BJ60" s="304">
        <f t="shared" ref="BJ60:BJ65" si="430">AX60*1.05</f>
        <v>0.3938907509572725</v>
      </c>
      <c r="BK60" s="318">
        <f t="shared" ref="BK60:BK65" si="431">AY60*1</f>
        <v>0.153</v>
      </c>
      <c r="BL60" s="304">
        <f t="shared" ref="BL60:BL65" si="432">AZ60*1</f>
        <v>0.153</v>
      </c>
      <c r="BM60" s="304">
        <f t="shared" ref="BM60:BM65" si="433">BA60*1</f>
        <v>0.37470999999999999</v>
      </c>
      <c r="BN60" s="304">
        <f t="shared" ref="BN60:BN65" si="434">BB60*1</f>
        <v>0.36721579999999998</v>
      </c>
      <c r="BO60" s="304">
        <f t="shared" ref="BO60:BO65" si="435">BC60*1</f>
        <v>0.37088795799999996</v>
      </c>
      <c r="BP60" s="304">
        <f t="shared" ref="BP60:BP65" si="436">BD60*1</f>
        <v>0.3710629051499999</v>
      </c>
      <c r="BQ60" s="304">
        <f t="shared" si="403"/>
        <v>0.37852126954351495</v>
      </c>
      <c r="BR60" s="304">
        <f t="shared" si="404"/>
        <v>0.38230648223895003</v>
      </c>
      <c r="BS60" s="304">
        <f t="shared" si="405"/>
        <v>0.38612954706133956</v>
      </c>
      <c r="BT60" s="304">
        <f t="shared" si="406"/>
        <v>0.38999084253195299</v>
      </c>
      <c r="BU60" s="304">
        <f t="shared" si="407"/>
        <v>0.3938907509572725</v>
      </c>
      <c r="BV60" s="303">
        <f t="shared" si="408"/>
        <v>0.3978296584668452</v>
      </c>
      <c r="BW60" s="318">
        <f t="shared" ref="BW60:BW65" si="437">BK60*1</f>
        <v>0.153</v>
      </c>
      <c r="BX60" s="304">
        <f t="shared" ref="BX60:BX65" si="438">BL60*1</f>
        <v>0.153</v>
      </c>
      <c r="BY60" s="304">
        <f t="shared" ref="BY60:BY65" si="439">BM60*1</f>
        <v>0.37470999999999999</v>
      </c>
      <c r="BZ60" s="304">
        <f t="shared" ref="BZ60:BZ65" si="440">BN60*1</f>
        <v>0.36721579999999998</v>
      </c>
      <c r="CA60" s="304">
        <f t="shared" ref="CA60:CA65" si="441">BO60*1</f>
        <v>0.37088795799999996</v>
      </c>
      <c r="CB60" s="304">
        <f t="shared" ref="CB60:CB65" si="442">BP60*1</f>
        <v>0.3710629051499999</v>
      </c>
      <c r="CC60" s="304">
        <f t="shared" ref="CC60:CC65" si="443">BQ60*1</f>
        <v>0.37852126954351495</v>
      </c>
      <c r="CD60" s="304">
        <f t="shared" ref="CD60:CD65" si="444">BR60*1.02</f>
        <v>0.38995261188372904</v>
      </c>
      <c r="CE60" s="304">
        <f t="shared" ref="CE60:CE65" si="445">BS60*1.02</f>
        <v>0.39385213800256635</v>
      </c>
      <c r="CF60" s="304">
        <f t="shared" ref="CF60:CF65" si="446">BT60*1.02</f>
        <v>0.39779065938259206</v>
      </c>
      <c r="CG60" s="304">
        <f t="shared" si="411"/>
        <v>0.40570747348599068</v>
      </c>
      <c r="CH60" s="303">
        <f t="shared" si="411"/>
        <v>0.40976454822085057</v>
      </c>
      <c r="CI60" s="318">
        <f t="shared" ref="CI60:CI65" si="447">BW60*1</f>
        <v>0.153</v>
      </c>
      <c r="CJ60" s="304">
        <f t="shared" ref="CJ60:CJ65" si="448">BX60*1</f>
        <v>0.153</v>
      </c>
      <c r="CK60" s="304">
        <f t="shared" ref="CK60:CK65" si="449">BY60*1</f>
        <v>0.37470999999999999</v>
      </c>
      <c r="CL60" s="304">
        <f t="shared" ref="CL60:CL65" si="450">BZ60*1</f>
        <v>0.36721579999999998</v>
      </c>
      <c r="CM60" s="304">
        <f t="shared" ref="CM60:CM65" si="451">CA60*1</f>
        <v>0.37088795799999996</v>
      </c>
      <c r="CN60" s="304">
        <f t="shared" ref="CN60:CN65" si="452">CB60*1</f>
        <v>0.3710629051499999</v>
      </c>
      <c r="CO60" s="304">
        <f t="shared" ref="CO60:CO65" si="453">CC60*1</f>
        <v>0.37852126954351495</v>
      </c>
      <c r="CP60" s="304">
        <f t="shared" ref="CP60:CP65" si="454">CD60*1</f>
        <v>0.38995261188372904</v>
      </c>
      <c r="CQ60" s="304">
        <f t="shared" ref="CQ60:CQ65" si="455">CE60*1</f>
        <v>0.39385213800256635</v>
      </c>
      <c r="CR60" s="304">
        <f t="shared" si="416"/>
        <v>0.40574647257024393</v>
      </c>
      <c r="CS60" s="304">
        <f t="shared" si="416"/>
        <v>0.41382162295571051</v>
      </c>
      <c r="CT60" s="303">
        <f t="shared" si="416"/>
        <v>0.41795983918526758</v>
      </c>
    </row>
    <row r="61" spans="1:98" s="19" customFormat="1" x14ac:dyDescent="0.25">
      <c r="A61" s="19" t="s">
        <v>168</v>
      </c>
      <c r="B61" s="19" t="s">
        <v>6</v>
      </c>
      <c r="C61" s="19">
        <f t="shared" si="396"/>
        <v>0.27058823529411763</v>
      </c>
      <c r="D61" s="19">
        <f t="shared" ref="D61:T61" si="456">IFERROR(D50/D35,"")</f>
        <v>0.29357798165137616</v>
      </c>
      <c r="E61" s="19">
        <f t="shared" si="456"/>
        <v>0.35714285714285715</v>
      </c>
      <c r="F61" s="19">
        <f t="shared" si="456"/>
        <v>0.30088495575221241</v>
      </c>
      <c r="G61" s="19">
        <f t="shared" si="456"/>
        <v>0.30827067669172931</v>
      </c>
      <c r="H61" s="19">
        <f t="shared" si="456"/>
        <v>0.34361233480176212</v>
      </c>
      <c r="I61" s="19">
        <f t="shared" si="456"/>
        <v>0.38034188034188032</v>
      </c>
      <c r="J61" s="19">
        <f t="shared" si="456"/>
        <v>0.31679389312977096</v>
      </c>
      <c r="K61" s="19">
        <f t="shared" si="456"/>
        <v>0.43190661478599224</v>
      </c>
      <c r="L61" s="19">
        <f t="shared" si="456"/>
        <v>0.40579710144927539</v>
      </c>
      <c r="M61" s="19">
        <f t="shared" si="456"/>
        <v>0.26937269372693728</v>
      </c>
      <c r="N61" s="107">
        <f t="shared" si="456"/>
        <v>0.41666666666666669</v>
      </c>
      <c r="O61" s="19">
        <f t="shared" si="456"/>
        <v>0.19476744186046513</v>
      </c>
      <c r="P61" s="19">
        <f t="shared" si="456"/>
        <v>0.31343283582089554</v>
      </c>
      <c r="Q61" s="19">
        <f t="shared" si="456"/>
        <v>0.20833333333333334</v>
      </c>
      <c r="R61" s="19">
        <f t="shared" si="456"/>
        <v>0.22969187675070027</v>
      </c>
      <c r="S61" s="19">
        <f t="shared" si="456"/>
        <v>0.30473372781065089</v>
      </c>
      <c r="T61" s="19">
        <f t="shared" si="456"/>
        <v>0.31297709923664124</v>
      </c>
      <c r="U61" s="377">
        <v>0.22028688524590165</v>
      </c>
      <c r="V61" s="377">
        <v>0.23617339312406577</v>
      </c>
      <c r="W61" s="313">
        <v>0.3</v>
      </c>
      <c r="X61" s="313">
        <v>0.31</v>
      </c>
      <c r="Y61" s="313">
        <v>0.32</v>
      </c>
      <c r="Z61" s="314">
        <v>0.33</v>
      </c>
      <c r="AA61" s="302">
        <v>0.15</v>
      </c>
      <c r="AB61" s="302">
        <v>0.15</v>
      </c>
      <c r="AC61" s="302">
        <v>0.25</v>
      </c>
      <c r="AD61" s="304">
        <f t="shared" si="418"/>
        <v>0.245</v>
      </c>
      <c r="AE61" s="304">
        <f t="shared" ref="AE61:AF61" si="457">AD61*1.01</f>
        <v>0.24745</v>
      </c>
      <c r="AF61" s="304">
        <f t="shared" si="457"/>
        <v>0.24992449999999999</v>
      </c>
      <c r="AG61" s="304">
        <f t="shared" ref="AG61:AL61" si="458">AF61*1.01</f>
        <v>0.25242374499999998</v>
      </c>
      <c r="AH61" s="304">
        <f t="shared" si="458"/>
        <v>0.25494798245</v>
      </c>
      <c r="AI61" s="304">
        <f t="shared" si="458"/>
        <v>0.25749746227449999</v>
      </c>
      <c r="AJ61" s="304">
        <f t="shared" si="458"/>
        <v>0.26007243689724502</v>
      </c>
      <c r="AK61" s="304">
        <f t="shared" si="458"/>
        <v>0.26267316126621748</v>
      </c>
      <c r="AL61" s="303">
        <f t="shared" si="458"/>
        <v>0.26529989287887967</v>
      </c>
      <c r="AM61" s="318">
        <v>0.153</v>
      </c>
      <c r="AN61" s="304">
        <v>0.153</v>
      </c>
      <c r="AO61" s="304">
        <f t="shared" si="400"/>
        <v>0.2525</v>
      </c>
      <c r="AP61" s="304">
        <f t="shared" si="400"/>
        <v>0.24745</v>
      </c>
      <c r="AQ61" s="304">
        <f t="shared" si="400"/>
        <v>0.24992449999999999</v>
      </c>
      <c r="AR61" s="304">
        <f t="shared" si="400"/>
        <v>0.25242374499999998</v>
      </c>
      <c r="AS61" s="304">
        <f t="shared" si="400"/>
        <v>0.25494798245</v>
      </c>
      <c r="AT61" s="304">
        <f t="shared" si="400"/>
        <v>0.25749746227449999</v>
      </c>
      <c r="AU61" s="304">
        <f t="shared" si="400"/>
        <v>0.26007243689724502</v>
      </c>
      <c r="AV61" s="304">
        <f t="shared" si="400"/>
        <v>0.26267316126621748</v>
      </c>
      <c r="AW61" s="304">
        <f t="shared" si="400"/>
        <v>0.26529989287887967</v>
      </c>
      <c r="AX61" s="303">
        <f t="shared" si="400"/>
        <v>0.26795289180766846</v>
      </c>
      <c r="AY61" s="318">
        <f t="shared" si="421"/>
        <v>0.153</v>
      </c>
      <c r="AZ61" s="304">
        <f t="shared" si="422"/>
        <v>0.153</v>
      </c>
      <c r="BA61" s="304">
        <f t="shared" si="423"/>
        <v>0.26765</v>
      </c>
      <c r="BB61" s="304">
        <f t="shared" ref="BB61:BB65" si="459">AP61*1.06</f>
        <v>0.262297</v>
      </c>
      <c r="BC61" s="304">
        <f>AQ61*1.06</f>
        <v>0.26491997</v>
      </c>
      <c r="BD61" s="304">
        <f t="shared" si="424"/>
        <v>0.26504493224999998</v>
      </c>
      <c r="BE61" s="304">
        <f t="shared" si="425"/>
        <v>0.2676953815725</v>
      </c>
      <c r="BF61" s="304">
        <f t="shared" si="426"/>
        <v>0.27037233538822503</v>
      </c>
      <c r="BG61" s="304">
        <f t="shared" si="427"/>
        <v>0.27307605874210727</v>
      </c>
      <c r="BH61" s="304">
        <f t="shared" si="428"/>
        <v>0.27580681932952839</v>
      </c>
      <c r="BI61" s="304">
        <f t="shared" si="429"/>
        <v>0.27856488752282366</v>
      </c>
      <c r="BJ61" s="304">
        <f t="shared" si="430"/>
        <v>0.28135053639805191</v>
      </c>
      <c r="BK61" s="318">
        <f t="shared" si="431"/>
        <v>0.153</v>
      </c>
      <c r="BL61" s="304">
        <f t="shared" si="432"/>
        <v>0.153</v>
      </c>
      <c r="BM61" s="304">
        <f t="shared" si="433"/>
        <v>0.26765</v>
      </c>
      <c r="BN61" s="304">
        <f t="shared" si="434"/>
        <v>0.262297</v>
      </c>
      <c r="BO61" s="304">
        <f t="shared" si="435"/>
        <v>0.26491997</v>
      </c>
      <c r="BP61" s="304">
        <f t="shared" si="436"/>
        <v>0.26504493224999998</v>
      </c>
      <c r="BQ61" s="304">
        <f t="shared" si="403"/>
        <v>0.27037233538822503</v>
      </c>
      <c r="BR61" s="304">
        <f t="shared" si="404"/>
        <v>0.27307605874210727</v>
      </c>
      <c r="BS61" s="304">
        <f t="shared" si="405"/>
        <v>0.27580681932952833</v>
      </c>
      <c r="BT61" s="304">
        <f t="shared" si="406"/>
        <v>0.27856488752282366</v>
      </c>
      <c r="BU61" s="304">
        <f t="shared" si="407"/>
        <v>0.28135053639805191</v>
      </c>
      <c r="BV61" s="303">
        <f t="shared" si="408"/>
        <v>0.28416404176203242</v>
      </c>
      <c r="BW61" s="318">
        <f t="shared" si="437"/>
        <v>0.153</v>
      </c>
      <c r="BX61" s="304">
        <f t="shared" si="438"/>
        <v>0.153</v>
      </c>
      <c r="BY61" s="304">
        <f t="shared" si="439"/>
        <v>0.26765</v>
      </c>
      <c r="BZ61" s="304">
        <f t="shared" si="440"/>
        <v>0.262297</v>
      </c>
      <c r="CA61" s="304">
        <f t="shared" si="441"/>
        <v>0.26491997</v>
      </c>
      <c r="CB61" s="304">
        <f t="shared" si="442"/>
        <v>0.26504493224999998</v>
      </c>
      <c r="CC61" s="304">
        <f t="shared" si="443"/>
        <v>0.27037233538822503</v>
      </c>
      <c r="CD61" s="304">
        <f t="shared" si="444"/>
        <v>0.27853757991694944</v>
      </c>
      <c r="CE61" s="304">
        <f t="shared" si="445"/>
        <v>0.28132295571611893</v>
      </c>
      <c r="CF61" s="304">
        <f t="shared" si="446"/>
        <v>0.28413618527328016</v>
      </c>
      <c r="CG61" s="304">
        <f t="shared" si="411"/>
        <v>0.28979105248999348</v>
      </c>
      <c r="CH61" s="303">
        <f t="shared" si="411"/>
        <v>0.29268896301489339</v>
      </c>
      <c r="CI61" s="318">
        <f t="shared" si="447"/>
        <v>0.153</v>
      </c>
      <c r="CJ61" s="304">
        <f t="shared" si="448"/>
        <v>0.153</v>
      </c>
      <c r="CK61" s="304">
        <f t="shared" si="449"/>
        <v>0.26765</v>
      </c>
      <c r="CL61" s="304">
        <f t="shared" si="450"/>
        <v>0.262297</v>
      </c>
      <c r="CM61" s="304">
        <f t="shared" si="451"/>
        <v>0.26491997</v>
      </c>
      <c r="CN61" s="304">
        <f t="shared" si="452"/>
        <v>0.26504493224999998</v>
      </c>
      <c r="CO61" s="304">
        <f t="shared" si="453"/>
        <v>0.27037233538822503</v>
      </c>
      <c r="CP61" s="304">
        <f t="shared" si="454"/>
        <v>0.27853757991694944</v>
      </c>
      <c r="CQ61" s="304">
        <f t="shared" si="455"/>
        <v>0.28132295571611893</v>
      </c>
      <c r="CR61" s="304">
        <f t="shared" si="416"/>
        <v>0.28981890897874579</v>
      </c>
      <c r="CS61" s="304">
        <f t="shared" si="416"/>
        <v>0.29558687353979335</v>
      </c>
      <c r="CT61" s="303">
        <f t="shared" si="416"/>
        <v>0.29854274227519129</v>
      </c>
    </row>
    <row r="62" spans="1:98" s="19" customFormat="1" x14ac:dyDescent="0.25">
      <c r="A62" s="19" t="s">
        <v>169</v>
      </c>
      <c r="B62" s="19" t="s">
        <v>7</v>
      </c>
      <c r="C62" s="19">
        <f t="shared" si="396"/>
        <v>0.23616236162361623</v>
      </c>
      <c r="D62" s="19">
        <f t="shared" ref="D62:T62" si="460">IFERROR(D51/D36,"")</f>
        <v>0.1588235294117647</v>
      </c>
      <c r="E62" s="19">
        <f t="shared" si="460"/>
        <v>0.23076923076923078</v>
      </c>
      <c r="F62" s="19">
        <f t="shared" si="460"/>
        <v>0.16909620991253643</v>
      </c>
      <c r="G62" s="19">
        <f t="shared" si="460"/>
        <v>0.23104693140794225</v>
      </c>
      <c r="H62" s="19">
        <f t="shared" si="460"/>
        <v>0.31989247311827956</v>
      </c>
      <c r="I62" s="19">
        <f t="shared" si="460"/>
        <v>0.27750000000000002</v>
      </c>
      <c r="J62" s="19">
        <f t="shared" si="460"/>
        <v>0.21662468513853905</v>
      </c>
      <c r="K62" s="19">
        <f t="shared" si="460"/>
        <v>0.37914691943127959</v>
      </c>
      <c r="L62" s="19">
        <f t="shared" si="460"/>
        <v>0.29711751662971175</v>
      </c>
      <c r="M62" s="19">
        <f t="shared" si="460"/>
        <v>0.31237721021611004</v>
      </c>
      <c r="N62" s="107">
        <f t="shared" si="460"/>
        <v>0.34631147540983609</v>
      </c>
      <c r="O62" s="19">
        <f t="shared" si="460"/>
        <v>0.1547049441786284</v>
      </c>
      <c r="P62" s="19">
        <f t="shared" si="460"/>
        <v>0.17018284106891701</v>
      </c>
      <c r="Q62" s="19">
        <f t="shared" si="460"/>
        <v>0.23132530120481928</v>
      </c>
      <c r="R62" s="19">
        <f t="shared" si="460"/>
        <v>0.16086956521739129</v>
      </c>
      <c r="S62" s="19">
        <f t="shared" si="460"/>
        <v>0.16355140186915887</v>
      </c>
      <c r="T62" s="19">
        <f t="shared" si="460"/>
        <v>0.23817034700315456</v>
      </c>
      <c r="U62" s="377">
        <v>0.15834348355663824</v>
      </c>
      <c r="V62" s="377">
        <v>0.1646471846044191</v>
      </c>
      <c r="W62" s="313">
        <v>0.25</v>
      </c>
      <c r="X62" s="313">
        <v>0.18</v>
      </c>
      <c r="Y62" s="313">
        <v>0.19</v>
      </c>
      <c r="Z62" s="314">
        <v>0.21</v>
      </c>
      <c r="AA62" s="302">
        <v>0.12</v>
      </c>
      <c r="AB62" s="302">
        <v>0.12</v>
      </c>
      <c r="AC62" s="302">
        <v>0.22</v>
      </c>
      <c r="AD62" s="304">
        <f t="shared" si="418"/>
        <v>0.21559999999999999</v>
      </c>
      <c r="AE62" s="304">
        <f t="shared" ref="AE62:AF62" si="461">AD62*1.01</f>
        <v>0.21775599999999998</v>
      </c>
      <c r="AF62" s="304">
        <f t="shared" si="461"/>
        <v>0.21993355999999997</v>
      </c>
      <c r="AG62" s="304">
        <f t="shared" ref="AG62:AL62" si="462">AF62*1.01</f>
        <v>0.22213289559999996</v>
      </c>
      <c r="AH62" s="304">
        <f t="shared" si="462"/>
        <v>0.22435422455599996</v>
      </c>
      <c r="AI62" s="304">
        <f t="shared" si="462"/>
        <v>0.22659776680155996</v>
      </c>
      <c r="AJ62" s="304">
        <f t="shared" si="462"/>
        <v>0.22886374446957555</v>
      </c>
      <c r="AK62" s="304">
        <f t="shared" si="462"/>
        <v>0.23115238191427132</v>
      </c>
      <c r="AL62" s="303">
        <f t="shared" si="462"/>
        <v>0.23346390573341402</v>
      </c>
      <c r="AM62" s="318">
        <v>0.12239999999999999</v>
      </c>
      <c r="AN62" s="304">
        <v>0.12239999999999999</v>
      </c>
      <c r="AO62" s="304">
        <f t="shared" si="400"/>
        <v>0.22220000000000001</v>
      </c>
      <c r="AP62" s="304">
        <f t="shared" si="400"/>
        <v>0.21775599999999998</v>
      </c>
      <c r="AQ62" s="304">
        <f t="shared" si="400"/>
        <v>0.21993355999999997</v>
      </c>
      <c r="AR62" s="304">
        <f t="shared" si="400"/>
        <v>0.22213289559999996</v>
      </c>
      <c r="AS62" s="304">
        <f t="shared" si="400"/>
        <v>0.22435422455599996</v>
      </c>
      <c r="AT62" s="304">
        <f t="shared" si="400"/>
        <v>0.22659776680155996</v>
      </c>
      <c r="AU62" s="304">
        <f t="shared" si="400"/>
        <v>0.22886374446957555</v>
      </c>
      <c r="AV62" s="304">
        <f t="shared" si="400"/>
        <v>0.23115238191427132</v>
      </c>
      <c r="AW62" s="304">
        <f t="shared" si="400"/>
        <v>0.23346390573341402</v>
      </c>
      <c r="AX62" s="303">
        <f t="shared" si="400"/>
        <v>0.23579854479074816</v>
      </c>
      <c r="AY62" s="318">
        <f t="shared" si="421"/>
        <v>0.12239999999999999</v>
      </c>
      <c r="AZ62" s="304">
        <f t="shared" si="422"/>
        <v>0.12239999999999999</v>
      </c>
      <c r="BA62" s="304">
        <f t="shared" si="423"/>
        <v>0.23553200000000002</v>
      </c>
      <c r="BB62" s="304">
        <f t="shared" si="459"/>
        <v>0.23082135999999998</v>
      </c>
      <c r="BC62" s="304">
        <f t="shared" ref="BC62:BC65" si="463">AQ62*1.05</f>
        <v>0.23093023799999998</v>
      </c>
      <c r="BD62" s="304">
        <f t="shared" si="424"/>
        <v>0.23323954037999997</v>
      </c>
      <c r="BE62" s="304">
        <f t="shared" si="425"/>
        <v>0.23557193578379998</v>
      </c>
      <c r="BF62" s="304">
        <f t="shared" si="426"/>
        <v>0.23792765514163797</v>
      </c>
      <c r="BG62" s="304">
        <f t="shared" si="427"/>
        <v>0.24030693169305434</v>
      </c>
      <c r="BH62" s="304">
        <f t="shared" si="428"/>
        <v>0.24271000100998488</v>
      </c>
      <c r="BI62" s="304">
        <f t="shared" si="429"/>
        <v>0.24513710102008474</v>
      </c>
      <c r="BJ62" s="304">
        <f t="shared" si="430"/>
        <v>0.24758847203028558</v>
      </c>
      <c r="BK62" s="318">
        <f t="shared" si="431"/>
        <v>0.12239999999999999</v>
      </c>
      <c r="BL62" s="304">
        <f t="shared" si="432"/>
        <v>0.12239999999999999</v>
      </c>
      <c r="BM62" s="304">
        <f t="shared" si="433"/>
        <v>0.23553200000000002</v>
      </c>
      <c r="BN62" s="304">
        <f t="shared" si="434"/>
        <v>0.23082135999999998</v>
      </c>
      <c r="BO62" s="304">
        <f t="shared" si="435"/>
        <v>0.23093023799999998</v>
      </c>
      <c r="BP62" s="304">
        <f t="shared" si="436"/>
        <v>0.23323954037999997</v>
      </c>
      <c r="BQ62" s="304">
        <f t="shared" si="403"/>
        <v>0.23792765514163799</v>
      </c>
      <c r="BR62" s="304">
        <f t="shared" si="404"/>
        <v>0.24030693169305434</v>
      </c>
      <c r="BS62" s="304">
        <f t="shared" si="405"/>
        <v>0.24271000100998488</v>
      </c>
      <c r="BT62" s="304">
        <f t="shared" si="406"/>
        <v>0.24513710102008474</v>
      </c>
      <c r="BU62" s="304">
        <f t="shared" si="407"/>
        <v>0.24758847203028558</v>
      </c>
      <c r="BV62" s="303">
        <f t="shared" si="408"/>
        <v>0.25006435675058847</v>
      </c>
      <c r="BW62" s="318">
        <f t="shared" si="437"/>
        <v>0.12239999999999999</v>
      </c>
      <c r="BX62" s="304">
        <f t="shared" si="438"/>
        <v>0.12239999999999999</v>
      </c>
      <c r="BY62" s="304">
        <f t="shared" si="439"/>
        <v>0.23553200000000002</v>
      </c>
      <c r="BZ62" s="304">
        <f t="shared" si="440"/>
        <v>0.23082135999999998</v>
      </c>
      <c r="CA62" s="304">
        <f t="shared" si="441"/>
        <v>0.23093023799999998</v>
      </c>
      <c r="CB62" s="304">
        <f t="shared" si="442"/>
        <v>0.23323954037999997</v>
      </c>
      <c r="CC62" s="304">
        <f t="shared" si="443"/>
        <v>0.23792765514163799</v>
      </c>
      <c r="CD62" s="304">
        <f t="shared" si="444"/>
        <v>0.24511307032691543</v>
      </c>
      <c r="CE62" s="304">
        <f t="shared" si="445"/>
        <v>0.24756420103018459</v>
      </c>
      <c r="CF62" s="304">
        <f t="shared" si="446"/>
        <v>0.25003984304048643</v>
      </c>
      <c r="CG62" s="304">
        <f t="shared" si="411"/>
        <v>0.25501612619119418</v>
      </c>
      <c r="CH62" s="303">
        <f t="shared" si="411"/>
        <v>0.25756628745310611</v>
      </c>
      <c r="CI62" s="318">
        <f t="shared" si="447"/>
        <v>0.12239999999999999</v>
      </c>
      <c r="CJ62" s="304">
        <f t="shared" si="448"/>
        <v>0.12239999999999999</v>
      </c>
      <c r="CK62" s="304">
        <f t="shared" si="449"/>
        <v>0.23553200000000002</v>
      </c>
      <c r="CL62" s="304">
        <f t="shared" si="450"/>
        <v>0.23082135999999998</v>
      </c>
      <c r="CM62" s="304">
        <f t="shared" si="451"/>
        <v>0.23093023799999998</v>
      </c>
      <c r="CN62" s="304">
        <f t="shared" si="452"/>
        <v>0.23323954037999997</v>
      </c>
      <c r="CO62" s="304">
        <f t="shared" si="453"/>
        <v>0.23792765514163799</v>
      </c>
      <c r="CP62" s="304">
        <f t="shared" si="454"/>
        <v>0.24511307032691543</v>
      </c>
      <c r="CQ62" s="304">
        <f t="shared" si="455"/>
        <v>0.24756420103018459</v>
      </c>
      <c r="CR62" s="304">
        <f t="shared" si="416"/>
        <v>0.25504063990129616</v>
      </c>
      <c r="CS62" s="304">
        <f t="shared" si="416"/>
        <v>0.26011644871501804</v>
      </c>
      <c r="CT62" s="303">
        <f t="shared" si="416"/>
        <v>0.26271761320216824</v>
      </c>
    </row>
    <row r="63" spans="1:98" s="19" customFormat="1" x14ac:dyDescent="0.25">
      <c r="A63" s="19" t="s">
        <v>170</v>
      </c>
      <c r="B63" s="19" t="s">
        <v>8</v>
      </c>
      <c r="C63" s="19">
        <f t="shared" si="396"/>
        <v>0.13698630136986301</v>
      </c>
      <c r="D63" s="19">
        <f t="shared" ref="D63:T63" si="464">IFERROR(D52/D37,"")</f>
        <v>0.13513513513513514</v>
      </c>
      <c r="E63" s="19">
        <f t="shared" si="464"/>
        <v>0.24</v>
      </c>
      <c r="F63" s="19">
        <f t="shared" si="464"/>
        <v>0.20529801324503311</v>
      </c>
      <c r="G63" s="19">
        <f t="shared" si="464"/>
        <v>0.265625</v>
      </c>
      <c r="H63" s="19">
        <f t="shared" si="464"/>
        <v>0.29317269076305219</v>
      </c>
      <c r="I63" s="19">
        <f t="shared" si="464"/>
        <v>0.25311203319502074</v>
      </c>
      <c r="J63" s="19">
        <f t="shared" si="464"/>
        <v>0.20212765957446807</v>
      </c>
      <c r="K63" s="19">
        <f t="shared" si="464"/>
        <v>0.38317757009345793</v>
      </c>
      <c r="L63" s="19">
        <f t="shared" si="464"/>
        <v>0.256198347107438</v>
      </c>
      <c r="M63" s="19">
        <f t="shared" si="464"/>
        <v>0.28647214854111408</v>
      </c>
      <c r="N63" s="107">
        <f t="shared" si="464"/>
        <v>0.27411167512690354</v>
      </c>
      <c r="O63" s="19">
        <f t="shared" si="464"/>
        <v>0.16826003824091779</v>
      </c>
      <c r="P63" s="19">
        <f t="shared" si="464"/>
        <v>0.16796875</v>
      </c>
      <c r="Q63" s="19">
        <f t="shared" si="464"/>
        <v>0.26259541984732826</v>
      </c>
      <c r="R63" s="19">
        <f t="shared" si="464"/>
        <v>0.17910447761194029</v>
      </c>
      <c r="S63" s="19">
        <f t="shared" si="464"/>
        <v>0.15601503759398497</v>
      </c>
      <c r="T63" s="19">
        <f t="shared" si="464"/>
        <v>0.19335347432024169</v>
      </c>
      <c r="U63" s="377">
        <v>0.13829787234042554</v>
      </c>
      <c r="V63" s="377">
        <v>0.14677103718199608</v>
      </c>
      <c r="W63" s="313">
        <v>0.22</v>
      </c>
      <c r="X63" s="313">
        <v>0.18</v>
      </c>
      <c r="Y63" s="313">
        <v>0.19</v>
      </c>
      <c r="Z63" s="314">
        <v>0.21</v>
      </c>
      <c r="AA63" s="302">
        <v>0.1</v>
      </c>
      <c r="AB63" s="302">
        <v>0.1</v>
      </c>
      <c r="AC63" s="302">
        <v>0.2</v>
      </c>
      <c r="AD63" s="304">
        <f t="shared" si="418"/>
        <v>0.19600000000000001</v>
      </c>
      <c r="AE63" s="304">
        <f t="shared" ref="AE63:AF63" si="465">AD63*1.01</f>
        <v>0.19796</v>
      </c>
      <c r="AF63" s="304">
        <f t="shared" si="465"/>
        <v>0.1999396</v>
      </c>
      <c r="AG63" s="304">
        <f t="shared" ref="AG63:AL63" si="466">AF63*1.01</f>
        <v>0.20193899600000001</v>
      </c>
      <c r="AH63" s="304">
        <f t="shared" si="466"/>
        <v>0.20395838596000002</v>
      </c>
      <c r="AI63" s="304">
        <f t="shared" si="466"/>
        <v>0.20599796981960003</v>
      </c>
      <c r="AJ63" s="304">
        <f t="shared" si="466"/>
        <v>0.20805794951779602</v>
      </c>
      <c r="AK63" s="304">
        <f t="shared" si="466"/>
        <v>0.21013852901297397</v>
      </c>
      <c r="AL63" s="303">
        <f t="shared" si="466"/>
        <v>0.21223991430310371</v>
      </c>
      <c r="AM63" s="318">
        <v>0.10200000000000001</v>
      </c>
      <c r="AN63" s="304">
        <v>0.10200000000000001</v>
      </c>
      <c r="AO63" s="304">
        <f t="shared" si="400"/>
        <v>0.20200000000000001</v>
      </c>
      <c r="AP63" s="304">
        <f t="shared" si="400"/>
        <v>0.19796</v>
      </c>
      <c r="AQ63" s="304">
        <f t="shared" si="400"/>
        <v>0.1999396</v>
      </c>
      <c r="AR63" s="304">
        <f t="shared" si="400"/>
        <v>0.20193899600000001</v>
      </c>
      <c r="AS63" s="304">
        <f t="shared" si="400"/>
        <v>0.20395838596000002</v>
      </c>
      <c r="AT63" s="304">
        <f t="shared" si="400"/>
        <v>0.20599796981960003</v>
      </c>
      <c r="AU63" s="304">
        <f t="shared" si="400"/>
        <v>0.20805794951779602</v>
      </c>
      <c r="AV63" s="304">
        <f t="shared" si="400"/>
        <v>0.21013852901297397</v>
      </c>
      <c r="AW63" s="304">
        <f t="shared" si="400"/>
        <v>0.21223991430310371</v>
      </c>
      <c r="AX63" s="303">
        <f t="shared" si="400"/>
        <v>0.21436231344613474</v>
      </c>
      <c r="AY63" s="318">
        <f t="shared" si="421"/>
        <v>0.10200000000000001</v>
      </c>
      <c r="AZ63" s="304">
        <f t="shared" si="422"/>
        <v>0.10200000000000001</v>
      </c>
      <c r="BA63" s="304">
        <f t="shared" si="423"/>
        <v>0.21412000000000003</v>
      </c>
      <c r="BB63" s="304">
        <f t="shared" si="459"/>
        <v>0.20983760000000001</v>
      </c>
      <c r="BC63" s="304">
        <f t="shared" si="463"/>
        <v>0.20993658000000001</v>
      </c>
      <c r="BD63" s="304">
        <f t="shared" si="424"/>
        <v>0.21203594580000001</v>
      </c>
      <c r="BE63" s="304">
        <f t="shared" si="425"/>
        <v>0.21415630525800003</v>
      </c>
      <c r="BF63" s="304">
        <f t="shared" si="426"/>
        <v>0.21629786831058004</v>
      </c>
      <c r="BG63" s="304">
        <f t="shared" si="427"/>
        <v>0.21846084699368584</v>
      </c>
      <c r="BH63" s="304">
        <f t="shared" si="428"/>
        <v>0.22064545546362269</v>
      </c>
      <c r="BI63" s="304">
        <f t="shared" si="429"/>
        <v>0.22285191001825891</v>
      </c>
      <c r="BJ63" s="304">
        <f t="shared" si="430"/>
        <v>0.22508042911844148</v>
      </c>
      <c r="BK63" s="318">
        <f t="shared" si="431"/>
        <v>0.10200000000000001</v>
      </c>
      <c r="BL63" s="304">
        <f t="shared" si="432"/>
        <v>0.10200000000000001</v>
      </c>
      <c r="BM63" s="304">
        <f t="shared" si="433"/>
        <v>0.21412000000000003</v>
      </c>
      <c r="BN63" s="304">
        <f t="shared" si="434"/>
        <v>0.20983760000000001</v>
      </c>
      <c r="BO63" s="304">
        <f t="shared" si="435"/>
        <v>0.20993658000000001</v>
      </c>
      <c r="BP63" s="304">
        <f t="shared" si="436"/>
        <v>0.21203594580000001</v>
      </c>
      <c r="BQ63" s="304">
        <f t="shared" si="403"/>
        <v>0.21629786831058004</v>
      </c>
      <c r="BR63" s="304">
        <f t="shared" si="404"/>
        <v>0.21846084699368584</v>
      </c>
      <c r="BS63" s="304">
        <f t="shared" si="405"/>
        <v>0.22064545546362271</v>
      </c>
      <c r="BT63" s="304">
        <f t="shared" si="406"/>
        <v>0.22285191001825891</v>
      </c>
      <c r="BU63" s="304">
        <f t="shared" si="407"/>
        <v>0.22508042911844151</v>
      </c>
      <c r="BV63" s="303">
        <f t="shared" si="408"/>
        <v>0.22733123340962588</v>
      </c>
      <c r="BW63" s="318">
        <f t="shared" si="437"/>
        <v>0.10200000000000001</v>
      </c>
      <c r="BX63" s="304">
        <f t="shared" si="438"/>
        <v>0.10200000000000001</v>
      </c>
      <c r="BY63" s="304">
        <f t="shared" si="439"/>
        <v>0.21412000000000003</v>
      </c>
      <c r="BZ63" s="304">
        <f t="shared" si="440"/>
        <v>0.20983760000000001</v>
      </c>
      <c r="CA63" s="304">
        <f t="shared" si="441"/>
        <v>0.20993658000000001</v>
      </c>
      <c r="CB63" s="304">
        <f t="shared" si="442"/>
        <v>0.21203594580000001</v>
      </c>
      <c r="CC63" s="304">
        <f t="shared" si="443"/>
        <v>0.21629786831058004</v>
      </c>
      <c r="CD63" s="304">
        <f t="shared" si="444"/>
        <v>0.22283006393355956</v>
      </c>
      <c r="CE63" s="304">
        <f t="shared" si="445"/>
        <v>0.22505836457289516</v>
      </c>
      <c r="CF63" s="304">
        <f t="shared" si="446"/>
        <v>0.2273089482186241</v>
      </c>
      <c r="CG63" s="304">
        <f t="shared" si="411"/>
        <v>0.23183284199199475</v>
      </c>
      <c r="CH63" s="303">
        <f t="shared" si="411"/>
        <v>0.23415117041191466</v>
      </c>
      <c r="CI63" s="318">
        <f t="shared" si="447"/>
        <v>0.10200000000000001</v>
      </c>
      <c r="CJ63" s="304">
        <f t="shared" si="448"/>
        <v>0.10200000000000001</v>
      </c>
      <c r="CK63" s="304">
        <f t="shared" si="449"/>
        <v>0.21412000000000003</v>
      </c>
      <c r="CL63" s="304">
        <f t="shared" si="450"/>
        <v>0.20983760000000001</v>
      </c>
      <c r="CM63" s="304">
        <f t="shared" si="451"/>
        <v>0.20993658000000001</v>
      </c>
      <c r="CN63" s="304">
        <f t="shared" si="452"/>
        <v>0.21203594580000001</v>
      </c>
      <c r="CO63" s="304">
        <f t="shared" si="453"/>
        <v>0.21629786831058004</v>
      </c>
      <c r="CP63" s="304">
        <f t="shared" si="454"/>
        <v>0.22283006393355956</v>
      </c>
      <c r="CQ63" s="304">
        <f t="shared" si="455"/>
        <v>0.22505836457289516</v>
      </c>
      <c r="CR63" s="304">
        <f t="shared" si="416"/>
        <v>0.23185512718299658</v>
      </c>
      <c r="CS63" s="304">
        <f t="shared" si="416"/>
        <v>0.23646949883183466</v>
      </c>
      <c r="CT63" s="303">
        <f t="shared" si="416"/>
        <v>0.23883419382015295</v>
      </c>
    </row>
    <row r="64" spans="1:98" s="19" customFormat="1" x14ac:dyDescent="0.25">
      <c r="A64" s="19" t="s">
        <v>171</v>
      </c>
      <c r="B64" s="19" t="s">
        <v>1</v>
      </c>
      <c r="C64" s="19">
        <f t="shared" si="396"/>
        <v>0.1893491124260355</v>
      </c>
      <c r="D64" s="19">
        <f t="shared" ref="D64:T64" si="467">IFERROR(D53/D38,"")</f>
        <v>0.14673913043478262</v>
      </c>
      <c r="E64" s="19">
        <f t="shared" si="467"/>
        <v>0.18666666666666668</v>
      </c>
      <c r="F64" s="19">
        <f t="shared" si="467"/>
        <v>0.20392156862745098</v>
      </c>
      <c r="G64" s="19">
        <f t="shared" si="467"/>
        <v>0.29385964912280704</v>
      </c>
      <c r="H64" s="19">
        <f t="shared" si="467"/>
        <v>0.23412698412698413</v>
      </c>
      <c r="I64" s="19">
        <f t="shared" si="467"/>
        <v>0.27777777777777779</v>
      </c>
      <c r="J64" s="19">
        <f t="shared" si="467"/>
        <v>0.20564516129032259</v>
      </c>
      <c r="K64" s="19">
        <f t="shared" si="467"/>
        <v>0.46280991735537191</v>
      </c>
      <c r="L64" s="19">
        <f t="shared" si="467"/>
        <v>0.35094339622641507</v>
      </c>
      <c r="M64" s="19">
        <f t="shared" si="467"/>
        <v>0.31</v>
      </c>
      <c r="N64" s="107">
        <f t="shared" si="467"/>
        <v>0.36184210526315791</v>
      </c>
      <c r="O64" s="19">
        <f t="shared" si="467"/>
        <v>0.14794520547945206</v>
      </c>
      <c r="P64" s="19">
        <f t="shared" si="467"/>
        <v>0.16751269035532995</v>
      </c>
      <c r="Q64" s="19">
        <f t="shared" si="467"/>
        <v>0.24545454545454545</v>
      </c>
      <c r="R64" s="19">
        <f t="shared" si="467"/>
        <v>0.18938053097345134</v>
      </c>
      <c r="S64" s="19">
        <f t="shared" si="467"/>
        <v>0.20781527531083482</v>
      </c>
      <c r="T64" s="19">
        <f t="shared" si="467"/>
        <v>0.2049062049062049</v>
      </c>
      <c r="U64" s="377">
        <v>0.12268188302425106</v>
      </c>
      <c r="V64" s="377">
        <v>0.10128617363344052</v>
      </c>
      <c r="W64" s="313">
        <v>0.21</v>
      </c>
      <c r="X64" s="313">
        <v>0.2</v>
      </c>
      <c r="Y64" s="313">
        <v>0.21</v>
      </c>
      <c r="Z64" s="314">
        <v>0.23</v>
      </c>
      <c r="AA64" s="302">
        <v>0.1</v>
      </c>
      <c r="AB64" s="302">
        <v>0.1</v>
      </c>
      <c r="AC64" s="302">
        <v>0.2</v>
      </c>
      <c r="AD64" s="304">
        <f t="shared" si="418"/>
        <v>0.19600000000000001</v>
      </c>
      <c r="AE64" s="304">
        <f t="shared" ref="AE64:AF64" si="468">AD64*1.01</f>
        <v>0.19796</v>
      </c>
      <c r="AF64" s="304">
        <f t="shared" si="468"/>
        <v>0.1999396</v>
      </c>
      <c r="AG64" s="304">
        <f t="shared" ref="AG64:AL64" si="469">AF64*1.01</f>
        <v>0.20193899600000001</v>
      </c>
      <c r="AH64" s="304">
        <f t="shared" si="469"/>
        <v>0.20395838596000002</v>
      </c>
      <c r="AI64" s="304">
        <f t="shared" si="469"/>
        <v>0.20599796981960003</v>
      </c>
      <c r="AJ64" s="304">
        <f t="shared" si="469"/>
        <v>0.20805794951779602</v>
      </c>
      <c r="AK64" s="304">
        <f t="shared" si="469"/>
        <v>0.21013852901297397</v>
      </c>
      <c r="AL64" s="303">
        <f t="shared" si="469"/>
        <v>0.21223991430310371</v>
      </c>
      <c r="AM64" s="318">
        <v>0.10200000000000001</v>
      </c>
      <c r="AN64" s="304">
        <v>0.10200000000000001</v>
      </c>
      <c r="AO64" s="304">
        <f t="shared" si="400"/>
        <v>0.20200000000000001</v>
      </c>
      <c r="AP64" s="304">
        <f t="shared" si="400"/>
        <v>0.19796</v>
      </c>
      <c r="AQ64" s="304">
        <f t="shared" si="400"/>
        <v>0.1999396</v>
      </c>
      <c r="AR64" s="304">
        <f t="shared" si="400"/>
        <v>0.20193899600000001</v>
      </c>
      <c r="AS64" s="304">
        <f t="shared" si="400"/>
        <v>0.20395838596000002</v>
      </c>
      <c r="AT64" s="304">
        <f t="shared" si="400"/>
        <v>0.20599796981960003</v>
      </c>
      <c r="AU64" s="304">
        <f t="shared" si="400"/>
        <v>0.20805794951779602</v>
      </c>
      <c r="AV64" s="304">
        <f t="shared" si="400"/>
        <v>0.21013852901297397</v>
      </c>
      <c r="AW64" s="304">
        <f t="shared" si="400"/>
        <v>0.21223991430310371</v>
      </c>
      <c r="AX64" s="303">
        <f t="shared" si="400"/>
        <v>0.21436231344613474</v>
      </c>
      <c r="AY64" s="318">
        <f t="shared" si="421"/>
        <v>0.10200000000000001</v>
      </c>
      <c r="AZ64" s="304">
        <f t="shared" si="422"/>
        <v>0.10200000000000001</v>
      </c>
      <c r="BA64" s="304">
        <f t="shared" si="423"/>
        <v>0.21412000000000003</v>
      </c>
      <c r="BB64" s="304">
        <f t="shared" si="459"/>
        <v>0.20983760000000001</v>
      </c>
      <c r="BC64" s="304">
        <f t="shared" si="463"/>
        <v>0.20993658000000001</v>
      </c>
      <c r="BD64" s="304">
        <f t="shared" si="424"/>
        <v>0.21203594580000001</v>
      </c>
      <c r="BE64" s="304">
        <f t="shared" si="425"/>
        <v>0.21415630525800003</v>
      </c>
      <c r="BF64" s="304">
        <f t="shared" si="426"/>
        <v>0.21629786831058004</v>
      </c>
      <c r="BG64" s="304">
        <f t="shared" si="427"/>
        <v>0.21846084699368584</v>
      </c>
      <c r="BH64" s="304">
        <f t="shared" si="428"/>
        <v>0.22064545546362269</v>
      </c>
      <c r="BI64" s="304">
        <f t="shared" si="429"/>
        <v>0.22285191001825891</v>
      </c>
      <c r="BJ64" s="304">
        <f t="shared" si="430"/>
        <v>0.22508042911844148</v>
      </c>
      <c r="BK64" s="318">
        <f t="shared" si="431"/>
        <v>0.10200000000000001</v>
      </c>
      <c r="BL64" s="304">
        <f t="shared" si="432"/>
        <v>0.10200000000000001</v>
      </c>
      <c r="BM64" s="304">
        <f t="shared" si="433"/>
        <v>0.21412000000000003</v>
      </c>
      <c r="BN64" s="304">
        <f t="shared" si="434"/>
        <v>0.20983760000000001</v>
      </c>
      <c r="BO64" s="304">
        <f t="shared" si="435"/>
        <v>0.20993658000000001</v>
      </c>
      <c r="BP64" s="304">
        <f t="shared" si="436"/>
        <v>0.21203594580000001</v>
      </c>
      <c r="BQ64" s="304">
        <f t="shared" si="403"/>
        <v>0.21629786831058004</v>
      </c>
      <c r="BR64" s="304">
        <f t="shared" si="404"/>
        <v>0.21846084699368584</v>
      </c>
      <c r="BS64" s="304">
        <f t="shared" si="405"/>
        <v>0.22064545546362271</v>
      </c>
      <c r="BT64" s="304">
        <f t="shared" si="406"/>
        <v>0.22285191001825891</v>
      </c>
      <c r="BU64" s="304">
        <f t="shared" si="407"/>
        <v>0.22508042911844151</v>
      </c>
      <c r="BV64" s="303">
        <f t="shared" si="408"/>
        <v>0.22733123340962588</v>
      </c>
      <c r="BW64" s="318">
        <f t="shared" si="437"/>
        <v>0.10200000000000001</v>
      </c>
      <c r="BX64" s="304">
        <f t="shared" si="438"/>
        <v>0.10200000000000001</v>
      </c>
      <c r="BY64" s="304">
        <f t="shared" si="439"/>
        <v>0.21412000000000003</v>
      </c>
      <c r="BZ64" s="304">
        <f t="shared" si="440"/>
        <v>0.20983760000000001</v>
      </c>
      <c r="CA64" s="304">
        <f t="shared" si="441"/>
        <v>0.20993658000000001</v>
      </c>
      <c r="CB64" s="304">
        <f t="shared" si="442"/>
        <v>0.21203594580000001</v>
      </c>
      <c r="CC64" s="304">
        <f t="shared" si="443"/>
        <v>0.21629786831058004</v>
      </c>
      <c r="CD64" s="304">
        <f t="shared" si="444"/>
        <v>0.22283006393355956</v>
      </c>
      <c r="CE64" s="304">
        <f t="shared" si="445"/>
        <v>0.22505836457289516</v>
      </c>
      <c r="CF64" s="304">
        <f t="shared" si="446"/>
        <v>0.2273089482186241</v>
      </c>
      <c r="CG64" s="304">
        <f t="shared" si="411"/>
        <v>0.23183284199199475</v>
      </c>
      <c r="CH64" s="303">
        <f t="shared" si="411"/>
        <v>0.23415117041191466</v>
      </c>
      <c r="CI64" s="318">
        <f t="shared" si="447"/>
        <v>0.10200000000000001</v>
      </c>
      <c r="CJ64" s="304">
        <f t="shared" si="448"/>
        <v>0.10200000000000001</v>
      </c>
      <c r="CK64" s="304">
        <f t="shared" si="449"/>
        <v>0.21412000000000003</v>
      </c>
      <c r="CL64" s="304">
        <f t="shared" si="450"/>
        <v>0.20983760000000001</v>
      </c>
      <c r="CM64" s="304">
        <f t="shared" si="451"/>
        <v>0.20993658000000001</v>
      </c>
      <c r="CN64" s="304">
        <f t="shared" si="452"/>
        <v>0.21203594580000001</v>
      </c>
      <c r="CO64" s="304">
        <f t="shared" si="453"/>
        <v>0.21629786831058004</v>
      </c>
      <c r="CP64" s="304">
        <f t="shared" si="454"/>
        <v>0.22283006393355956</v>
      </c>
      <c r="CQ64" s="304">
        <f t="shared" si="455"/>
        <v>0.22505836457289516</v>
      </c>
      <c r="CR64" s="304">
        <f t="shared" si="416"/>
        <v>0.23185512718299658</v>
      </c>
      <c r="CS64" s="304">
        <f t="shared" si="416"/>
        <v>0.23646949883183466</v>
      </c>
      <c r="CT64" s="303">
        <f t="shared" si="416"/>
        <v>0.23883419382015295</v>
      </c>
    </row>
    <row r="65" spans="1:98" s="19" customFormat="1" x14ac:dyDescent="0.25">
      <c r="A65" s="19" t="s">
        <v>172</v>
      </c>
      <c r="B65" s="19" t="s">
        <v>2</v>
      </c>
      <c r="C65" s="19">
        <f t="shared" si="396"/>
        <v>2.6315789473684209E-2</v>
      </c>
      <c r="D65" s="19">
        <f t="shared" ref="D65:T65" si="470">IFERROR(D54/D39,"")</f>
        <v>7.6923076923076927E-2</v>
      </c>
      <c r="E65" s="19">
        <f t="shared" si="470"/>
        <v>5.0632911392405063E-2</v>
      </c>
      <c r="F65" s="19">
        <f t="shared" si="470"/>
        <v>3.8461538461538464E-2</v>
      </c>
      <c r="G65" s="19">
        <f t="shared" si="470"/>
        <v>0.15</v>
      </c>
      <c r="H65" s="19">
        <f t="shared" si="470"/>
        <v>0.10743801652892562</v>
      </c>
      <c r="I65" s="19">
        <f t="shared" si="470"/>
        <v>0.19607843137254902</v>
      </c>
      <c r="J65" s="19">
        <f t="shared" si="470"/>
        <v>0.22222222222222221</v>
      </c>
      <c r="K65" s="19">
        <f t="shared" si="470"/>
        <v>0.44827586206896552</v>
      </c>
      <c r="L65" s="19">
        <f t="shared" si="470"/>
        <v>0.20799999999999999</v>
      </c>
      <c r="M65" s="19">
        <f t="shared" si="470"/>
        <v>0.40298507462686567</v>
      </c>
      <c r="N65" s="107">
        <f t="shared" si="470"/>
        <v>0.29585798816568049</v>
      </c>
      <c r="O65" s="19">
        <f t="shared" si="470"/>
        <v>0.15873015873015872</v>
      </c>
      <c r="P65" s="19">
        <f t="shared" si="470"/>
        <v>0.10859728506787331</v>
      </c>
      <c r="Q65" s="19">
        <f t="shared" si="470"/>
        <v>0.21397379912663755</v>
      </c>
      <c r="R65" s="19">
        <f t="shared" si="470"/>
        <v>0.12156862745098039</v>
      </c>
      <c r="S65" s="19">
        <f t="shared" si="470"/>
        <v>0.17049180327868851</v>
      </c>
      <c r="T65" s="19">
        <f t="shared" si="470"/>
        <v>0.20972644376899696</v>
      </c>
      <c r="U65" s="377">
        <v>0.14171122994652408</v>
      </c>
      <c r="V65" s="377">
        <v>0.19529411764705881</v>
      </c>
      <c r="W65" s="313">
        <v>0.17</v>
      </c>
      <c r="X65" s="313">
        <v>0.16</v>
      </c>
      <c r="Y65" s="313">
        <v>0.17</v>
      </c>
      <c r="Z65" s="314">
        <v>0.19</v>
      </c>
      <c r="AA65" s="302">
        <v>0.1</v>
      </c>
      <c r="AB65" s="302">
        <v>0.1</v>
      </c>
      <c r="AC65" s="302">
        <v>0.2</v>
      </c>
      <c r="AD65" s="304">
        <f t="shared" si="418"/>
        <v>0.19600000000000001</v>
      </c>
      <c r="AE65" s="304">
        <f t="shared" ref="AE65:AF65" si="471">AD65*1.01</f>
        <v>0.19796</v>
      </c>
      <c r="AF65" s="304">
        <f t="shared" si="471"/>
        <v>0.1999396</v>
      </c>
      <c r="AG65" s="304">
        <f t="shared" ref="AG65:AL65" si="472">AF65*1.01</f>
        <v>0.20193899600000001</v>
      </c>
      <c r="AH65" s="304">
        <f t="shared" si="472"/>
        <v>0.20395838596000002</v>
      </c>
      <c r="AI65" s="304">
        <f t="shared" si="472"/>
        <v>0.20599796981960003</v>
      </c>
      <c r="AJ65" s="304">
        <f t="shared" si="472"/>
        <v>0.20805794951779602</v>
      </c>
      <c r="AK65" s="304">
        <f t="shared" si="472"/>
        <v>0.21013852901297397</v>
      </c>
      <c r="AL65" s="303">
        <f t="shared" si="472"/>
        <v>0.21223991430310371</v>
      </c>
      <c r="AM65" s="318">
        <v>0.10200000000000001</v>
      </c>
      <c r="AN65" s="304">
        <v>0.10200000000000001</v>
      </c>
      <c r="AO65" s="304">
        <f t="shared" si="400"/>
        <v>0.20200000000000001</v>
      </c>
      <c r="AP65" s="304">
        <f t="shared" si="400"/>
        <v>0.19796</v>
      </c>
      <c r="AQ65" s="304">
        <f t="shared" si="400"/>
        <v>0.1999396</v>
      </c>
      <c r="AR65" s="304">
        <f t="shared" si="400"/>
        <v>0.20193899600000001</v>
      </c>
      <c r="AS65" s="304">
        <f t="shared" si="400"/>
        <v>0.20395838596000002</v>
      </c>
      <c r="AT65" s="304">
        <f t="shared" si="400"/>
        <v>0.20599796981960003</v>
      </c>
      <c r="AU65" s="304">
        <f t="shared" si="400"/>
        <v>0.20805794951779602</v>
      </c>
      <c r="AV65" s="304">
        <f t="shared" si="400"/>
        <v>0.21013852901297397</v>
      </c>
      <c r="AW65" s="304">
        <f t="shared" si="400"/>
        <v>0.21223991430310371</v>
      </c>
      <c r="AX65" s="303">
        <f t="shared" si="400"/>
        <v>0.21436231344613474</v>
      </c>
      <c r="AY65" s="318">
        <f t="shared" si="421"/>
        <v>0.10200000000000001</v>
      </c>
      <c r="AZ65" s="304">
        <f t="shared" si="422"/>
        <v>0.10200000000000001</v>
      </c>
      <c r="BA65" s="304">
        <f t="shared" si="423"/>
        <v>0.21412000000000003</v>
      </c>
      <c r="BB65" s="304">
        <f t="shared" si="459"/>
        <v>0.20983760000000001</v>
      </c>
      <c r="BC65" s="304">
        <f t="shared" si="463"/>
        <v>0.20993658000000001</v>
      </c>
      <c r="BD65" s="304">
        <f t="shared" si="424"/>
        <v>0.21203594580000001</v>
      </c>
      <c r="BE65" s="304">
        <f t="shared" si="425"/>
        <v>0.21415630525800003</v>
      </c>
      <c r="BF65" s="304">
        <f t="shared" si="426"/>
        <v>0.21629786831058004</v>
      </c>
      <c r="BG65" s="304">
        <f t="shared" si="427"/>
        <v>0.21846084699368584</v>
      </c>
      <c r="BH65" s="304">
        <f t="shared" si="428"/>
        <v>0.22064545546362269</v>
      </c>
      <c r="BI65" s="304">
        <f t="shared" si="429"/>
        <v>0.22285191001825891</v>
      </c>
      <c r="BJ65" s="304">
        <f t="shared" si="430"/>
        <v>0.22508042911844148</v>
      </c>
      <c r="BK65" s="318">
        <f t="shared" si="431"/>
        <v>0.10200000000000001</v>
      </c>
      <c r="BL65" s="304">
        <f t="shared" si="432"/>
        <v>0.10200000000000001</v>
      </c>
      <c r="BM65" s="304">
        <f t="shared" si="433"/>
        <v>0.21412000000000003</v>
      </c>
      <c r="BN65" s="304">
        <f t="shared" si="434"/>
        <v>0.20983760000000001</v>
      </c>
      <c r="BO65" s="304">
        <f t="shared" si="435"/>
        <v>0.20993658000000001</v>
      </c>
      <c r="BP65" s="304">
        <f t="shared" si="436"/>
        <v>0.21203594580000001</v>
      </c>
      <c r="BQ65" s="304">
        <f t="shared" si="403"/>
        <v>0.21629786831058004</v>
      </c>
      <c r="BR65" s="304">
        <f t="shared" si="404"/>
        <v>0.21846084699368584</v>
      </c>
      <c r="BS65" s="304">
        <f t="shared" si="405"/>
        <v>0.22064545546362271</v>
      </c>
      <c r="BT65" s="304">
        <f t="shared" si="406"/>
        <v>0.22285191001825891</v>
      </c>
      <c r="BU65" s="304">
        <f t="shared" si="407"/>
        <v>0.22508042911844151</v>
      </c>
      <c r="BV65" s="303">
        <f t="shared" si="408"/>
        <v>0.22733123340962588</v>
      </c>
      <c r="BW65" s="318">
        <f t="shared" si="437"/>
        <v>0.10200000000000001</v>
      </c>
      <c r="BX65" s="304">
        <f t="shared" si="438"/>
        <v>0.10200000000000001</v>
      </c>
      <c r="BY65" s="304">
        <f t="shared" si="439"/>
        <v>0.21412000000000003</v>
      </c>
      <c r="BZ65" s="304">
        <f t="shared" si="440"/>
        <v>0.20983760000000001</v>
      </c>
      <c r="CA65" s="304">
        <f t="shared" si="441"/>
        <v>0.20993658000000001</v>
      </c>
      <c r="CB65" s="304">
        <f t="shared" si="442"/>
        <v>0.21203594580000001</v>
      </c>
      <c r="CC65" s="304">
        <f t="shared" si="443"/>
        <v>0.21629786831058004</v>
      </c>
      <c r="CD65" s="304">
        <f t="shared" si="444"/>
        <v>0.22283006393355956</v>
      </c>
      <c r="CE65" s="304">
        <f t="shared" si="445"/>
        <v>0.22505836457289516</v>
      </c>
      <c r="CF65" s="304">
        <f t="shared" si="446"/>
        <v>0.2273089482186241</v>
      </c>
      <c r="CG65" s="304">
        <f t="shared" si="411"/>
        <v>0.23183284199199475</v>
      </c>
      <c r="CH65" s="303">
        <f t="shared" si="411"/>
        <v>0.23415117041191466</v>
      </c>
      <c r="CI65" s="318">
        <f t="shared" si="447"/>
        <v>0.10200000000000001</v>
      </c>
      <c r="CJ65" s="304">
        <f t="shared" si="448"/>
        <v>0.10200000000000001</v>
      </c>
      <c r="CK65" s="304">
        <f t="shared" si="449"/>
        <v>0.21412000000000003</v>
      </c>
      <c r="CL65" s="304">
        <f t="shared" si="450"/>
        <v>0.20983760000000001</v>
      </c>
      <c r="CM65" s="304">
        <f t="shared" si="451"/>
        <v>0.20993658000000001</v>
      </c>
      <c r="CN65" s="304">
        <f t="shared" si="452"/>
        <v>0.21203594580000001</v>
      </c>
      <c r="CO65" s="304">
        <f t="shared" si="453"/>
        <v>0.21629786831058004</v>
      </c>
      <c r="CP65" s="304">
        <f t="shared" si="454"/>
        <v>0.22283006393355956</v>
      </c>
      <c r="CQ65" s="304">
        <f t="shared" si="455"/>
        <v>0.22505836457289516</v>
      </c>
      <c r="CR65" s="304">
        <f t="shared" si="416"/>
        <v>0.23185512718299658</v>
      </c>
      <c r="CS65" s="304">
        <f t="shared" si="416"/>
        <v>0.23646949883183466</v>
      </c>
      <c r="CT65" s="303">
        <f t="shared" si="416"/>
        <v>0.23883419382015295</v>
      </c>
    </row>
    <row r="66" spans="1:98" s="5" customFormat="1" x14ac:dyDescent="0.25">
      <c r="B66" s="1" t="s">
        <v>3</v>
      </c>
      <c r="C66" s="11">
        <f t="shared" si="396"/>
        <v>0.21978984238178634</v>
      </c>
      <c r="D66" s="11">
        <f t="shared" ref="D66:T66" si="473">IFERROR(D55/D40,"")</f>
        <v>0.19368246051537821</v>
      </c>
      <c r="E66" s="11">
        <f t="shared" si="473"/>
        <v>0.24417731029301276</v>
      </c>
      <c r="F66" s="11">
        <f t="shared" si="473"/>
        <v>0.22155688622754491</v>
      </c>
      <c r="G66" s="11">
        <f t="shared" si="473"/>
        <v>0.27347498286497601</v>
      </c>
      <c r="H66" s="11">
        <f t="shared" si="473"/>
        <v>0.29629629629629628</v>
      </c>
      <c r="I66" s="11">
        <f t="shared" si="473"/>
        <v>0.32861952861952864</v>
      </c>
      <c r="J66" s="11">
        <f t="shared" si="473"/>
        <v>0.25318066157760816</v>
      </c>
      <c r="K66" s="11">
        <f t="shared" si="473"/>
        <v>0.43187066974595845</v>
      </c>
      <c r="L66" s="11">
        <f t="shared" si="473"/>
        <v>0.33315334773218142</v>
      </c>
      <c r="M66" s="11">
        <f t="shared" si="473"/>
        <v>0.35246679316888047</v>
      </c>
      <c r="N66" s="99">
        <f t="shared" si="473"/>
        <v>0.36177007299270075</v>
      </c>
      <c r="O66" s="11">
        <f t="shared" si="473"/>
        <v>0.17214961694456962</v>
      </c>
      <c r="P66" s="11">
        <f t="shared" si="473"/>
        <v>0.17793427230046949</v>
      </c>
      <c r="Q66" s="11">
        <f t="shared" si="473"/>
        <v>0.28198317839752102</v>
      </c>
      <c r="R66" s="11">
        <f t="shared" si="473"/>
        <v>0.22641509433962265</v>
      </c>
      <c r="S66" s="11">
        <f t="shared" si="473"/>
        <v>0.23783388218075374</v>
      </c>
      <c r="T66" s="11">
        <f t="shared" si="473"/>
        <v>0.29778786159954623</v>
      </c>
      <c r="U66" s="154">
        <f t="shared" ref="U66:Z66" si="474">IFERROR(U55/U40,"")</f>
        <v>0.20621683093252463</v>
      </c>
      <c r="V66" s="154">
        <f t="shared" si="474"/>
        <v>0.21118568232662194</v>
      </c>
      <c r="W66" s="154">
        <f t="shared" si="474"/>
        <v>0.27587603313145342</v>
      </c>
      <c r="X66" s="154">
        <f t="shared" si="474"/>
        <v>0.25741570409914599</v>
      </c>
      <c r="Y66" s="154">
        <f t="shared" si="474"/>
        <v>0.26348230913346676</v>
      </c>
      <c r="Z66" s="155">
        <f t="shared" si="474"/>
        <v>0.27789457081740371</v>
      </c>
      <c r="AA66" s="177">
        <f t="shared" ref="AA66:CL66" si="475">IFERROR(AA55/AA40,"")</f>
        <v>0.11414903626724579</v>
      </c>
      <c r="AB66" s="177">
        <f t="shared" si="475"/>
        <v>0.10786923576234358</v>
      </c>
      <c r="AC66" s="177">
        <f t="shared" si="475"/>
        <v>0.22185537114239695</v>
      </c>
      <c r="AD66" s="177">
        <f t="shared" si="475"/>
        <v>0.22043866726162142</v>
      </c>
      <c r="AE66" s="177">
        <f t="shared" si="475"/>
        <v>0.22617005107308022</v>
      </c>
      <c r="AF66" s="177">
        <f t="shared" si="475"/>
        <v>0.2329530967648257</v>
      </c>
      <c r="AG66" s="177">
        <f t="shared" si="475"/>
        <v>0.22850353571603385</v>
      </c>
      <c r="AH66" s="177">
        <f t="shared" si="475"/>
        <v>0.23095473371960806</v>
      </c>
      <c r="AI66" s="177">
        <f t="shared" si="475"/>
        <v>0.23441651379495188</v>
      </c>
      <c r="AJ66" s="177">
        <f t="shared" si="475"/>
        <v>0.23264812969035423</v>
      </c>
      <c r="AK66" s="177">
        <f t="shared" si="475"/>
        <v>0.23584584472498754</v>
      </c>
      <c r="AL66" s="178">
        <f t="shared" si="475"/>
        <v>0.23989857770509954</v>
      </c>
      <c r="AM66" s="177">
        <f t="shared" si="475"/>
        <v>0.11299894106417357</v>
      </c>
      <c r="AN66" s="177">
        <f t="shared" si="475"/>
        <v>0.1085410531295558</v>
      </c>
      <c r="AO66" s="177">
        <f t="shared" si="475"/>
        <v>0.22421804323723193</v>
      </c>
      <c r="AP66" s="177">
        <f t="shared" si="475"/>
        <v>0.22071862707332784</v>
      </c>
      <c r="AQ66" s="177">
        <f t="shared" si="475"/>
        <v>0.22616448137227455</v>
      </c>
      <c r="AR66" s="177">
        <f t="shared" si="475"/>
        <v>0.22911491456616981</v>
      </c>
      <c r="AS66" s="177">
        <f t="shared" si="475"/>
        <v>0.22839521256576298</v>
      </c>
      <c r="AT66" s="177">
        <f t="shared" si="475"/>
        <v>0.23194603522630097</v>
      </c>
      <c r="AU66" s="177">
        <f t="shared" si="475"/>
        <v>0.23455555892176946</v>
      </c>
      <c r="AV66" s="177">
        <f t="shared" si="475"/>
        <v>0.23385146590287567</v>
      </c>
      <c r="AW66" s="177">
        <f t="shared" si="475"/>
        <v>0.23788846386593002</v>
      </c>
      <c r="AX66" s="178">
        <f t="shared" si="475"/>
        <v>0.24109306408409584</v>
      </c>
      <c r="AY66" s="177">
        <f t="shared" si="475"/>
        <v>0.11242158240383374</v>
      </c>
      <c r="AZ66" s="177">
        <f t="shared" si="475"/>
        <v>0.10843666749276873</v>
      </c>
      <c r="BA66" s="177">
        <f t="shared" si="475"/>
        <v>0.2395058097023707</v>
      </c>
      <c r="BB66" s="177">
        <f t="shared" si="475"/>
        <v>0.23834350900757109</v>
      </c>
      <c r="BC66" s="177">
        <f t="shared" si="475"/>
        <v>0.24025641884195637</v>
      </c>
      <c r="BD66" s="177">
        <f t="shared" si="475"/>
        <v>0.24152466692076621</v>
      </c>
      <c r="BE66" s="177">
        <f t="shared" si="475"/>
        <v>0.24287128823667567</v>
      </c>
      <c r="BF66" s="177">
        <f t="shared" si="475"/>
        <v>0.24460696523818609</v>
      </c>
      <c r="BG66" s="177">
        <f t="shared" si="475"/>
        <v>0.24665479986151079</v>
      </c>
      <c r="BH66" s="177">
        <f t="shared" si="475"/>
        <v>0.24833200262446883</v>
      </c>
      <c r="BI66" s="177">
        <f t="shared" si="475"/>
        <v>0.25073201367453868</v>
      </c>
      <c r="BJ66" s="178">
        <f t="shared" si="475"/>
        <v>0.25347907729545455</v>
      </c>
      <c r="BK66" s="177">
        <f t="shared" si="475"/>
        <v>0.11229844406391411</v>
      </c>
      <c r="BL66" s="177">
        <f t="shared" si="475"/>
        <v>0.10819849083207743</v>
      </c>
      <c r="BM66" s="177">
        <f t="shared" si="475"/>
        <v>0.23796015380192098</v>
      </c>
      <c r="BN66" s="177">
        <f t="shared" si="475"/>
        <v>0.23654535283822464</v>
      </c>
      <c r="BO66" s="177">
        <f t="shared" si="475"/>
        <v>0.23846687570597253</v>
      </c>
      <c r="BP66" s="177">
        <f t="shared" si="475"/>
        <v>0.23988795977303831</v>
      </c>
      <c r="BQ66" s="177">
        <f t="shared" si="475"/>
        <v>0.24345930533664992</v>
      </c>
      <c r="BR66" s="177">
        <f t="shared" si="475"/>
        <v>0.24530182040167814</v>
      </c>
      <c r="BS66" s="177">
        <f t="shared" si="475"/>
        <v>0.24748076683103495</v>
      </c>
      <c r="BT66" s="177">
        <f t="shared" si="475"/>
        <v>0.24906532747745794</v>
      </c>
      <c r="BU66" s="177">
        <f t="shared" si="475"/>
        <v>0.25162545581189549</v>
      </c>
      <c r="BV66" s="178">
        <f t="shared" si="475"/>
        <v>0.25446855169952382</v>
      </c>
      <c r="BW66" s="177">
        <f t="shared" si="475"/>
        <v>0.11178599992604613</v>
      </c>
      <c r="BX66" s="177">
        <f t="shared" si="475"/>
        <v>0.10795663622187429</v>
      </c>
      <c r="BY66" s="177">
        <f t="shared" si="475"/>
        <v>0.23748404306205981</v>
      </c>
      <c r="BZ66" s="177">
        <f t="shared" si="475"/>
        <v>0.23635855929142413</v>
      </c>
      <c r="CA66" s="177">
        <f t="shared" si="475"/>
        <v>0.23850434483653746</v>
      </c>
      <c r="CB66" s="177">
        <f t="shared" si="475"/>
        <v>0.23997825296706604</v>
      </c>
      <c r="CC66" s="177">
        <f t="shared" si="475"/>
        <v>0.24379413162596689</v>
      </c>
      <c r="CD66" s="177">
        <f t="shared" si="475"/>
        <v>0.25054263483706535</v>
      </c>
      <c r="CE66" s="177">
        <f t="shared" si="475"/>
        <v>0.25271658542781356</v>
      </c>
      <c r="CF66" s="177">
        <f t="shared" si="475"/>
        <v>0.25452833667370917</v>
      </c>
      <c r="CG66" s="177">
        <f t="shared" si="475"/>
        <v>0.25966008671947294</v>
      </c>
      <c r="CH66" s="178">
        <f t="shared" si="475"/>
        <v>0.26253769877078775</v>
      </c>
      <c r="CI66" s="177">
        <f t="shared" si="475"/>
        <v>0.11194031077017537</v>
      </c>
      <c r="CJ66" s="177">
        <f t="shared" si="475"/>
        <v>0.1080289655374029</v>
      </c>
      <c r="CK66" s="177">
        <f t="shared" si="475"/>
        <v>0.23770083940857845</v>
      </c>
      <c r="CL66" s="177">
        <f t="shared" si="475"/>
        <v>0.23654407550084844</v>
      </c>
      <c r="CM66" s="177">
        <f t="shared" ref="CM66:CT66" si="476">IFERROR(CM55/CM40,"")</f>
        <v>0.23863272177997902</v>
      </c>
      <c r="CN66" s="177">
        <f t="shared" si="476"/>
        <v>0.24003804158648054</v>
      </c>
      <c r="CO66" s="177">
        <f t="shared" si="476"/>
        <v>0.24379323894066801</v>
      </c>
      <c r="CP66" s="177">
        <f t="shared" si="476"/>
        <v>0.25052637093858021</v>
      </c>
      <c r="CQ66" s="177">
        <f t="shared" si="476"/>
        <v>0.25268862006631759</v>
      </c>
      <c r="CR66" s="177">
        <f t="shared" si="476"/>
        <v>0.25956408751871113</v>
      </c>
      <c r="CS66" s="177">
        <f t="shared" si="476"/>
        <v>0.26478471972398537</v>
      </c>
      <c r="CT66" s="178">
        <f t="shared" si="476"/>
        <v>0.26770621864324406</v>
      </c>
    </row>
    <row r="68" spans="1:98" s="116" customFormat="1" x14ac:dyDescent="0.25">
      <c r="B68" s="63"/>
      <c r="C68" s="63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5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5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5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5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5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5"/>
      <c r="BW68" s="114"/>
      <c r="BX68" s="114"/>
      <c r="BY68" s="114"/>
      <c r="BZ68" s="114"/>
      <c r="CA68" s="114"/>
      <c r="CB68" s="114"/>
      <c r="CC68" s="114"/>
      <c r="CD68" s="114"/>
      <c r="CE68" s="114"/>
      <c r="CF68" s="114"/>
      <c r="CG68" s="114"/>
      <c r="CH68" s="115"/>
      <c r="CI68" s="114"/>
      <c r="CJ68" s="114"/>
      <c r="CK68" s="114"/>
      <c r="CL68" s="114"/>
      <c r="CM68" s="114"/>
      <c r="CN68" s="114"/>
      <c r="CO68" s="114"/>
      <c r="CP68" s="114"/>
      <c r="CQ68" s="114"/>
      <c r="CR68" s="114"/>
      <c r="CS68" s="114"/>
      <c r="CT68" s="115"/>
    </row>
    <row r="69" spans="1:98" s="104" customFormat="1" x14ac:dyDescent="0.25">
      <c r="B69" s="104" t="s">
        <v>12</v>
      </c>
      <c r="C69" s="104">
        <f t="shared" ref="C69:BN69" si="477">C32</f>
        <v>42005</v>
      </c>
      <c r="D69" s="104">
        <f t="shared" si="477"/>
        <v>42036</v>
      </c>
      <c r="E69" s="104">
        <f t="shared" si="477"/>
        <v>42064</v>
      </c>
      <c r="F69" s="104">
        <f t="shared" si="477"/>
        <v>42095</v>
      </c>
      <c r="G69" s="104">
        <f t="shared" si="477"/>
        <v>42125</v>
      </c>
      <c r="H69" s="104">
        <f t="shared" si="477"/>
        <v>42156</v>
      </c>
      <c r="I69" s="104">
        <f t="shared" si="477"/>
        <v>42186</v>
      </c>
      <c r="J69" s="104">
        <f t="shared" si="477"/>
        <v>42217</v>
      </c>
      <c r="K69" s="104">
        <f t="shared" si="477"/>
        <v>42248</v>
      </c>
      <c r="L69" s="104">
        <f t="shared" si="477"/>
        <v>42278</v>
      </c>
      <c r="M69" s="104">
        <f t="shared" si="477"/>
        <v>42309</v>
      </c>
      <c r="N69" s="105">
        <f t="shared" si="477"/>
        <v>42339</v>
      </c>
      <c r="O69" s="144">
        <f t="shared" si="477"/>
        <v>42370</v>
      </c>
      <c r="P69" s="144">
        <f t="shared" si="477"/>
        <v>42401</v>
      </c>
      <c r="Q69" s="144">
        <f t="shared" si="477"/>
        <v>42430</v>
      </c>
      <c r="R69" s="144">
        <f t="shared" si="477"/>
        <v>42461</v>
      </c>
      <c r="S69" s="144">
        <f t="shared" si="477"/>
        <v>42491</v>
      </c>
      <c r="T69" s="144">
        <f t="shared" si="477"/>
        <v>42522</v>
      </c>
      <c r="U69" s="144">
        <f t="shared" si="477"/>
        <v>42552</v>
      </c>
      <c r="V69" s="144">
        <f t="shared" si="477"/>
        <v>42583</v>
      </c>
      <c r="W69" s="104">
        <f t="shared" si="477"/>
        <v>42614</v>
      </c>
      <c r="X69" s="104">
        <f t="shared" si="477"/>
        <v>42644</v>
      </c>
      <c r="Y69" s="104">
        <f t="shared" si="477"/>
        <v>42675</v>
      </c>
      <c r="Z69" s="105">
        <f t="shared" si="477"/>
        <v>42705</v>
      </c>
      <c r="AA69" s="104">
        <f t="shared" si="477"/>
        <v>42752</v>
      </c>
      <c r="AB69" s="104">
        <f t="shared" si="477"/>
        <v>42783</v>
      </c>
      <c r="AC69" s="104">
        <f t="shared" si="477"/>
        <v>42811</v>
      </c>
      <c r="AD69" s="104">
        <f t="shared" si="477"/>
        <v>42842</v>
      </c>
      <c r="AE69" s="104">
        <f t="shared" si="477"/>
        <v>42872</v>
      </c>
      <c r="AF69" s="104">
        <f t="shared" si="477"/>
        <v>42903</v>
      </c>
      <c r="AG69" s="104">
        <f t="shared" si="477"/>
        <v>42933</v>
      </c>
      <c r="AH69" s="104">
        <f t="shared" si="477"/>
        <v>42964</v>
      </c>
      <c r="AI69" s="104">
        <f t="shared" si="477"/>
        <v>42995</v>
      </c>
      <c r="AJ69" s="104">
        <f t="shared" si="477"/>
        <v>43025</v>
      </c>
      <c r="AK69" s="104">
        <f t="shared" si="477"/>
        <v>43056</v>
      </c>
      <c r="AL69" s="105">
        <f t="shared" si="477"/>
        <v>43086</v>
      </c>
      <c r="AM69" s="104">
        <f t="shared" si="477"/>
        <v>43118</v>
      </c>
      <c r="AN69" s="104">
        <f t="shared" si="477"/>
        <v>43149</v>
      </c>
      <c r="AO69" s="104">
        <f t="shared" si="477"/>
        <v>43177</v>
      </c>
      <c r="AP69" s="104">
        <f t="shared" si="477"/>
        <v>43208</v>
      </c>
      <c r="AQ69" s="104">
        <f t="shared" si="477"/>
        <v>43238</v>
      </c>
      <c r="AR69" s="104">
        <f t="shared" si="477"/>
        <v>43269</v>
      </c>
      <c r="AS69" s="104">
        <f t="shared" si="477"/>
        <v>43299</v>
      </c>
      <c r="AT69" s="104">
        <f t="shared" si="477"/>
        <v>43330</v>
      </c>
      <c r="AU69" s="104">
        <f t="shared" si="477"/>
        <v>43361</v>
      </c>
      <c r="AV69" s="104">
        <f t="shared" si="477"/>
        <v>43391</v>
      </c>
      <c r="AW69" s="104">
        <f t="shared" si="477"/>
        <v>43422</v>
      </c>
      <c r="AX69" s="105">
        <f t="shared" si="477"/>
        <v>43452</v>
      </c>
      <c r="AY69" s="104">
        <f t="shared" si="477"/>
        <v>43483</v>
      </c>
      <c r="AZ69" s="104">
        <f t="shared" si="477"/>
        <v>43514</v>
      </c>
      <c r="BA69" s="104">
        <f t="shared" si="477"/>
        <v>43542</v>
      </c>
      <c r="BB69" s="104">
        <f t="shared" si="477"/>
        <v>43573</v>
      </c>
      <c r="BC69" s="104">
        <f t="shared" si="477"/>
        <v>43603</v>
      </c>
      <c r="BD69" s="104">
        <f t="shared" si="477"/>
        <v>43634</v>
      </c>
      <c r="BE69" s="104">
        <f t="shared" si="477"/>
        <v>43664</v>
      </c>
      <c r="BF69" s="104">
        <f t="shared" si="477"/>
        <v>43695</v>
      </c>
      <c r="BG69" s="104">
        <f t="shared" si="477"/>
        <v>43726</v>
      </c>
      <c r="BH69" s="104">
        <f t="shared" si="477"/>
        <v>43756</v>
      </c>
      <c r="BI69" s="104">
        <f t="shared" si="477"/>
        <v>43787</v>
      </c>
      <c r="BJ69" s="105">
        <f t="shared" si="477"/>
        <v>43817</v>
      </c>
      <c r="BK69" s="104">
        <f t="shared" si="477"/>
        <v>43848</v>
      </c>
      <c r="BL69" s="104">
        <f t="shared" si="477"/>
        <v>43879</v>
      </c>
      <c r="BM69" s="104">
        <f t="shared" si="477"/>
        <v>43908</v>
      </c>
      <c r="BN69" s="104">
        <f t="shared" si="477"/>
        <v>43939</v>
      </c>
      <c r="BO69" s="104">
        <f t="shared" ref="BO69:CT69" si="478">BO32</f>
        <v>43969</v>
      </c>
      <c r="BP69" s="104">
        <f t="shared" si="478"/>
        <v>44000</v>
      </c>
      <c r="BQ69" s="104">
        <f t="shared" si="478"/>
        <v>44030</v>
      </c>
      <c r="BR69" s="104">
        <f t="shared" si="478"/>
        <v>44061</v>
      </c>
      <c r="BS69" s="104">
        <f t="shared" si="478"/>
        <v>44092</v>
      </c>
      <c r="BT69" s="104">
        <f t="shared" si="478"/>
        <v>44122</v>
      </c>
      <c r="BU69" s="104">
        <f t="shared" si="478"/>
        <v>44153</v>
      </c>
      <c r="BV69" s="105">
        <f t="shared" si="478"/>
        <v>44183</v>
      </c>
      <c r="BW69" s="104">
        <f t="shared" si="478"/>
        <v>44214</v>
      </c>
      <c r="BX69" s="104">
        <f t="shared" si="478"/>
        <v>44245</v>
      </c>
      <c r="BY69" s="104">
        <f t="shared" si="478"/>
        <v>44273</v>
      </c>
      <c r="BZ69" s="104">
        <f t="shared" si="478"/>
        <v>44304</v>
      </c>
      <c r="CA69" s="104">
        <f t="shared" si="478"/>
        <v>44334</v>
      </c>
      <c r="CB69" s="104">
        <f t="shared" si="478"/>
        <v>44365</v>
      </c>
      <c r="CC69" s="104">
        <f t="shared" si="478"/>
        <v>44395</v>
      </c>
      <c r="CD69" s="104">
        <f t="shared" si="478"/>
        <v>44426</v>
      </c>
      <c r="CE69" s="104">
        <f t="shared" si="478"/>
        <v>44457</v>
      </c>
      <c r="CF69" s="104">
        <f t="shared" si="478"/>
        <v>44487</v>
      </c>
      <c r="CG69" s="104">
        <f t="shared" si="478"/>
        <v>44518</v>
      </c>
      <c r="CH69" s="105">
        <f t="shared" si="478"/>
        <v>44548</v>
      </c>
      <c r="CI69" s="104">
        <f t="shared" si="478"/>
        <v>44579</v>
      </c>
      <c r="CJ69" s="104">
        <f t="shared" si="478"/>
        <v>44610</v>
      </c>
      <c r="CK69" s="104">
        <f t="shared" si="478"/>
        <v>44638</v>
      </c>
      <c r="CL69" s="104">
        <f t="shared" si="478"/>
        <v>44669</v>
      </c>
      <c r="CM69" s="104">
        <f t="shared" si="478"/>
        <v>44699</v>
      </c>
      <c r="CN69" s="104">
        <f t="shared" si="478"/>
        <v>44730</v>
      </c>
      <c r="CO69" s="104">
        <f t="shared" si="478"/>
        <v>44760</v>
      </c>
      <c r="CP69" s="104">
        <f t="shared" si="478"/>
        <v>44791</v>
      </c>
      <c r="CQ69" s="104">
        <f t="shared" si="478"/>
        <v>44822</v>
      </c>
      <c r="CR69" s="104">
        <f t="shared" si="478"/>
        <v>44852</v>
      </c>
      <c r="CS69" s="104">
        <f t="shared" si="478"/>
        <v>44883</v>
      </c>
      <c r="CT69" s="105">
        <f t="shared" si="478"/>
        <v>44913</v>
      </c>
    </row>
    <row r="70" spans="1:98" x14ac:dyDescent="0.25">
      <c r="A70" s="4" t="s">
        <v>145</v>
      </c>
      <c r="B70" t="s">
        <v>4</v>
      </c>
      <c r="C70">
        <v>22</v>
      </c>
      <c r="D70">
        <v>8</v>
      </c>
      <c r="E70">
        <v>41</v>
      </c>
      <c r="F70">
        <v>19</v>
      </c>
      <c r="G70">
        <v>19</v>
      </c>
      <c r="H70">
        <v>26</v>
      </c>
      <c r="I70">
        <v>46</v>
      </c>
      <c r="J70">
        <v>23</v>
      </c>
      <c r="K70">
        <v>52</v>
      </c>
      <c r="L70">
        <v>34</v>
      </c>
      <c r="M70">
        <v>54</v>
      </c>
      <c r="N70" s="36">
        <v>100</v>
      </c>
      <c r="O70">
        <v>17</v>
      </c>
      <c r="P70">
        <v>12</v>
      </c>
      <c r="Q70">
        <v>44</v>
      </c>
      <c r="R70">
        <v>25</v>
      </c>
      <c r="S70">
        <v>24</v>
      </c>
      <c r="T70">
        <v>34</v>
      </c>
      <c r="U70" s="156">
        <v>34</v>
      </c>
      <c r="V70" s="156">
        <v>30</v>
      </c>
      <c r="W70" s="156">
        <f t="shared" ref="W70:Z70" si="479">W81*W48</f>
        <v>27.456</v>
      </c>
      <c r="X70" s="156">
        <f t="shared" si="479"/>
        <v>24.024000000000001</v>
      </c>
      <c r="Y70" s="156">
        <f t="shared" si="479"/>
        <v>28.080000000000002</v>
      </c>
      <c r="Z70" s="157">
        <f t="shared" si="479"/>
        <v>32.448</v>
      </c>
      <c r="AA70" s="15">
        <f t="shared" ref="AA70:CL70" si="480">AA81*AA48</f>
        <v>19.833333333333336</v>
      </c>
      <c r="AB70" s="15">
        <f t="shared" si="480"/>
        <v>21</v>
      </c>
      <c r="AC70" s="15">
        <f t="shared" si="480"/>
        <v>22.050000000000004</v>
      </c>
      <c r="AD70" s="15">
        <f t="shared" si="480"/>
        <v>27.439999999999998</v>
      </c>
      <c r="AE70" s="15">
        <f t="shared" si="480"/>
        <v>27.714399999999998</v>
      </c>
      <c r="AF70" s="15">
        <f t="shared" si="480"/>
        <v>29.391121199999994</v>
      </c>
      <c r="AG70" s="15">
        <f t="shared" si="480"/>
        <v>26.716529170799998</v>
      </c>
      <c r="AH70" s="15">
        <f t="shared" si="480"/>
        <v>29.981882736119992</v>
      </c>
      <c r="AI70" s="15">
        <f t="shared" si="480"/>
        <v>33.16567314095559</v>
      </c>
      <c r="AJ70" s="15">
        <f t="shared" si="480"/>
        <v>30.147596885128632</v>
      </c>
      <c r="AK70" s="15">
        <f t="shared" si="480"/>
        <v>32.361333467997987</v>
      </c>
      <c r="AL70" s="96">
        <f t="shared" si="480"/>
        <v>34.170626202799681</v>
      </c>
      <c r="AM70" s="15">
        <f t="shared" si="480"/>
        <v>31.558799999999998</v>
      </c>
      <c r="AN70" s="15">
        <f t="shared" si="480"/>
        <v>33.093899999999998</v>
      </c>
      <c r="AO70" s="15">
        <f t="shared" si="480"/>
        <v>34.407922499999998</v>
      </c>
      <c r="AP70" s="15">
        <f t="shared" si="480"/>
        <v>42.818747999999999</v>
      </c>
      <c r="AQ70" s="15">
        <f t="shared" si="480"/>
        <v>43.246935479999991</v>
      </c>
      <c r="AR70" s="15">
        <f t="shared" si="480"/>
        <v>45.863375076539988</v>
      </c>
      <c r="AS70" s="15">
        <f t="shared" si="480"/>
        <v>42.499318778450089</v>
      </c>
      <c r="AT70" s="15">
        <f t="shared" si="480"/>
        <v>47.693679962482882</v>
      </c>
      <c r="AU70" s="15">
        <f t="shared" si="480"/>
        <v>52.758294548975108</v>
      </c>
      <c r="AV70" s="15">
        <f t="shared" si="480"/>
        <v>48.870761930637777</v>
      </c>
      <c r="AW70" s="15">
        <f t="shared" si="480"/>
        <v>52.459339618298138</v>
      </c>
      <c r="AX70" s="96">
        <f t="shared" si="480"/>
        <v>55.392293606048426</v>
      </c>
      <c r="AY70" s="15">
        <f t="shared" si="480"/>
        <v>44.182320000000004</v>
      </c>
      <c r="AZ70" s="15">
        <f t="shared" si="480"/>
        <v>46.33146</v>
      </c>
      <c r="BA70" s="15">
        <f t="shared" si="480"/>
        <v>51.061356990000007</v>
      </c>
      <c r="BB70" s="15">
        <f t="shared" si="480"/>
        <v>63.543022032000003</v>
      </c>
      <c r="BC70" s="15">
        <f t="shared" si="480"/>
        <v>64.17845225232</v>
      </c>
      <c r="BD70" s="15">
        <f t="shared" si="480"/>
        <v>67.41916136251379</v>
      </c>
      <c r="BE70" s="15">
        <f t="shared" si="480"/>
        <v>62.473998604321643</v>
      </c>
      <c r="BF70" s="15">
        <f t="shared" si="480"/>
        <v>70.109709544849835</v>
      </c>
      <c r="BG70" s="15">
        <f t="shared" si="480"/>
        <v>77.554692986993416</v>
      </c>
      <c r="BH70" s="15">
        <f t="shared" si="480"/>
        <v>71.840020038037522</v>
      </c>
      <c r="BI70" s="15">
        <f t="shared" si="480"/>
        <v>77.11522923889828</v>
      </c>
      <c r="BJ70" s="96">
        <f t="shared" si="480"/>
        <v>82.977655821860552</v>
      </c>
      <c r="BK70" s="15">
        <f t="shared" si="480"/>
        <v>56.332457999999995</v>
      </c>
      <c r="BL70" s="15">
        <f t="shared" si="480"/>
        <v>59.072611499999994</v>
      </c>
      <c r="BM70" s="15">
        <f t="shared" si="480"/>
        <v>65.103230162250014</v>
      </c>
      <c r="BN70" s="15">
        <f t="shared" si="480"/>
        <v>81.0173530908</v>
      </c>
      <c r="BO70" s="15">
        <f t="shared" si="480"/>
        <v>81.827526621708017</v>
      </c>
      <c r="BP70" s="15">
        <f t="shared" si="480"/>
        <v>85.959430737205096</v>
      </c>
      <c r="BQ70" s="15">
        <f t="shared" si="480"/>
        <v>80.450891702715211</v>
      </c>
      <c r="BR70" s="15">
        <f t="shared" si="480"/>
        <v>90.283778466380383</v>
      </c>
      <c r="BS70" s="15">
        <f t="shared" si="480"/>
        <v>99.871055894000762</v>
      </c>
      <c r="BT70" s="15">
        <f t="shared" si="480"/>
        <v>92.511985803982839</v>
      </c>
      <c r="BU70" s="15">
        <f t="shared" si="480"/>
        <v>99.305136452391253</v>
      </c>
      <c r="BV70" s="96">
        <f t="shared" si="480"/>
        <v>106.85447628460092</v>
      </c>
      <c r="BW70" s="15">
        <f t="shared" si="480"/>
        <v>69.626918087999996</v>
      </c>
      <c r="BX70" s="15">
        <f t="shared" si="480"/>
        <v>73.013747813999998</v>
      </c>
      <c r="BY70" s="15">
        <f t="shared" si="480"/>
        <v>80.467592480541015</v>
      </c>
      <c r="BZ70" s="15">
        <f t="shared" si="480"/>
        <v>100.13744842022881</v>
      </c>
      <c r="CA70" s="15">
        <f t="shared" si="480"/>
        <v>101.13882290443111</v>
      </c>
      <c r="CB70" s="15">
        <f t="shared" si="480"/>
        <v>106.24585639118548</v>
      </c>
      <c r="CC70" s="15">
        <f t="shared" si="480"/>
        <v>99.437302144556</v>
      </c>
      <c r="CD70" s="15">
        <f t="shared" si="480"/>
        <v>113.82256518813509</v>
      </c>
      <c r="CE70" s="15">
        <f t="shared" si="480"/>
        <v>125.90943758668465</v>
      </c>
      <c r="CF70" s="15">
        <f t="shared" si="480"/>
        <v>116.63171074279727</v>
      </c>
      <c r="CG70" s="15">
        <f t="shared" si="480"/>
        <v>126.42338311481028</v>
      </c>
      <c r="CH70" s="96">
        <f t="shared" si="480"/>
        <v>142.63790330278809</v>
      </c>
      <c r="CI70" s="15">
        <f t="shared" si="480"/>
        <v>83.668346569080001</v>
      </c>
      <c r="CJ70" s="15">
        <f t="shared" si="480"/>
        <v>87.738186956490011</v>
      </c>
      <c r="CK70" s="15">
        <f t="shared" si="480"/>
        <v>96.69522363078346</v>
      </c>
      <c r="CL70" s="15">
        <f t="shared" si="480"/>
        <v>120.33183385164163</v>
      </c>
      <c r="CM70" s="15">
        <f t="shared" ref="CM70:CT70" si="481">CM81*CM48</f>
        <v>121.53515219015804</v>
      </c>
      <c r="CN70" s="15">
        <f t="shared" si="481"/>
        <v>127.67210409674122</v>
      </c>
      <c r="CO70" s="15">
        <f t="shared" si="481"/>
        <v>119.4904914103748</v>
      </c>
      <c r="CP70" s="15">
        <f t="shared" si="481"/>
        <v>136.77678250107567</v>
      </c>
      <c r="CQ70" s="15">
        <f t="shared" si="481"/>
        <v>151.30117416666607</v>
      </c>
      <c r="CR70" s="15">
        <f t="shared" si="481"/>
        <v>142.95548785744663</v>
      </c>
      <c r="CS70" s="15">
        <f t="shared" si="481"/>
        <v>154.95714068382298</v>
      </c>
      <c r="CT70" s="96">
        <f t="shared" si="481"/>
        <v>174.83127807822737</v>
      </c>
    </row>
    <row r="71" spans="1:98" x14ac:dyDescent="0.25">
      <c r="A71" s="4" t="s">
        <v>146</v>
      </c>
      <c r="B71" t="s">
        <v>5</v>
      </c>
      <c r="C71">
        <v>101</v>
      </c>
      <c r="D71">
        <v>61</v>
      </c>
      <c r="E71">
        <v>102</v>
      </c>
      <c r="F71">
        <v>132</v>
      </c>
      <c r="G71">
        <v>106.5</v>
      </c>
      <c r="H71">
        <v>133</v>
      </c>
      <c r="I71">
        <v>214</v>
      </c>
      <c r="J71">
        <v>125</v>
      </c>
      <c r="K71">
        <v>285</v>
      </c>
      <c r="L71">
        <v>173</v>
      </c>
      <c r="M71">
        <v>431</v>
      </c>
      <c r="N71" s="36">
        <v>247</v>
      </c>
      <c r="O71">
        <v>63</v>
      </c>
      <c r="P71">
        <v>47</v>
      </c>
      <c r="Q71">
        <v>307</v>
      </c>
      <c r="R71">
        <v>235</v>
      </c>
      <c r="S71">
        <v>304</v>
      </c>
      <c r="T71">
        <v>755</v>
      </c>
      <c r="U71" s="156">
        <v>383</v>
      </c>
      <c r="V71" s="156">
        <v>440</v>
      </c>
      <c r="W71" s="156">
        <f t="shared" ref="W71:Z71" si="482">W82*W49</f>
        <v>823.59833903999981</v>
      </c>
      <c r="X71" s="156">
        <f t="shared" si="482"/>
        <v>781.87152119039979</v>
      </c>
      <c r="Y71" s="156">
        <f t="shared" si="482"/>
        <v>848.78419935551983</v>
      </c>
      <c r="Z71" s="157">
        <f t="shared" si="482"/>
        <v>982.59668062076912</v>
      </c>
      <c r="AA71" s="15">
        <f t="shared" ref="AA71:CL71" si="483">AA82*AA49</f>
        <v>65.045150554034578</v>
      </c>
      <c r="AB71" s="15">
        <f t="shared" si="483"/>
        <v>57.567907770887544</v>
      </c>
      <c r="AC71" s="15">
        <f t="shared" si="483"/>
        <v>384.8102398341274</v>
      </c>
      <c r="AD71" s="15">
        <f t="shared" si="483"/>
        <v>393.04511557022244</v>
      </c>
      <c r="AE71" s="15">
        <f t="shared" si="483"/>
        <v>517.59075453991454</v>
      </c>
      <c r="AF71" s="15">
        <f t="shared" si="483"/>
        <v>715.14032639427364</v>
      </c>
      <c r="AG71" s="15">
        <f t="shared" si="483"/>
        <v>437.70529512642793</v>
      </c>
      <c r="AH71" s="15">
        <f t="shared" si="483"/>
        <v>567.76197843138152</v>
      </c>
      <c r="AI71" s="15">
        <f t="shared" si="483"/>
        <v>705.85780291820686</v>
      </c>
      <c r="AJ71" s="15">
        <f t="shared" si="483"/>
        <v>497.95364394874349</v>
      </c>
      <c r="AK71" s="15">
        <f t="shared" si="483"/>
        <v>626.37959927353063</v>
      </c>
      <c r="AL71" s="96">
        <f t="shared" si="483"/>
        <v>776.70218971099325</v>
      </c>
      <c r="AM71" s="15">
        <f t="shared" si="483"/>
        <v>82.166987778570657</v>
      </c>
      <c r="AN71" s="15">
        <f t="shared" si="483"/>
        <v>72.509096769856242</v>
      </c>
      <c r="AO71" s="15">
        <f t="shared" si="483"/>
        <v>572.46881768035109</v>
      </c>
      <c r="AP71" s="15">
        <f t="shared" si="483"/>
        <v>490.54312892834503</v>
      </c>
      <c r="AQ71" s="15">
        <f t="shared" si="483"/>
        <v>643.59547852302387</v>
      </c>
      <c r="AR71" s="15">
        <f t="shared" si="483"/>
        <v>711.33704933832155</v>
      </c>
      <c r="AS71" s="15">
        <f t="shared" si="483"/>
        <v>537.19068720838004</v>
      </c>
      <c r="AT71" s="15">
        <f t="shared" si="483"/>
        <v>697.19955576792984</v>
      </c>
      <c r="AU71" s="15">
        <f t="shared" si="483"/>
        <v>788.42886596409085</v>
      </c>
      <c r="AV71" s="15">
        <f t="shared" si="483"/>
        <v>597.3539331288099</v>
      </c>
      <c r="AW71" s="15">
        <f t="shared" si="483"/>
        <v>761.36538428355993</v>
      </c>
      <c r="AX71" s="96">
        <f t="shared" si="483"/>
        <v>861.61080226424895</v>
      </c>
      <c r="AY71" s="15">
        <f t="shared" si="483"/>
        <v>102.06023041983529</v>
      </c>
      <c r="AZ71" s="15">
        <f t="shared" si="483"/>
        <v>89.794183825807693</v>
      </c>
      <c r="BA71" s="15">
        <f t="shared" si="483"/>
        <v>779.072959691905</v>
      </c>
      <c r="BB71" s="15">
        <f t="shared" si="483"/>
        <v>781.42366019255587</v>
      </c>
      <c r="BC71" s="15">
        <f t="shared" si="483"/>
        <v>878.53488197736067</v>
      </c>
      <c r="BD71" s="15">
        <f t="shared" si="483"/>
        <v>954.4382168367481</v>
      </c>
      <c r="BE71" s="15">
        <f t="shared" si="483"/>
        <v>855.35917479695343</v>
      </c>
      <c r="BF71" s="15">
        <f t="shared" si="483"/>
        <v>948.67435739308235</v>
      </c>
      <c r="BG71" s="15">
        <f t="shared" si="483"/>
        <v>1066.0916481467411</v>
      </c>
      <c r="BH71" s="15">
        <f t="shared" si="483"/>
        <v>960.82983213222474</v>
      </c>
      <c r="BI71" s="15">
        <f t="shared" si="483"/>
        <v>1046.9444180432247</v>
      </c>
      <c r="BJ71" s="96">
        <f t="shared" si="483"/>
        <v>1177.8087054979032</v>
      </c>
      <c r="BK71" s="15">
        <f t="shared" si="483"/>
        <v>122.00478093711382</v>
      </c>
      <c r="BL71" s="15">
        <f t="shared" si="483"/>
        <v>107.5186493753408</v>
      </c>
      <c r="BM71" s="15">
        <f t="shared" si="483"/>
        <v>915.66530758796921</v>
      </c>
      <c r="BN71" s="15">
        <f t="shared" si="483"/>
        <v>909.04451025221385</v>
      </c>
      <c r="BO71" s="15">
        <f t="shared" si="483"/>
        <v>1019.6503565657529</v>
      </c>
      <c r="BP71" s="15">
        <f t="shared" si="483"/>
        <v>1105.179514398546</v>
      </c>
      <c r="BQ71" s="15">
        <f t="shared" si="483"/>
        <v>984.71098981859586</v>
      </c>
      <c r="BR71" s="15">
        <f t="shared" si="483"/>
        <v>1090.2728090709873</v>
      </c>
      <c r="BS71" s="15">
        <f t="shared" si="483"/>
        <v>1223.1370877670438</v>
      </c>
      <c r="BT71" s="15">
        <f t="shared" si="483"/>
        <v>1083.2789873451391</v>
      </c>
      <c r="BU71" s="15">
        <f t="shared" si="483"/>
        <v>1178.5614826870133</v>
      </c>
      <c r="BV71" s="96">
        <f t="shared" si="483"/>
        <v>1323.7686256043878</v>
      </c>
      <c r="BW71" s="15">
        <f t="shared" si="483"/>
        <v>140.35510928040011</v>
      </c>
      <c r="BX71" s="15">
        <f t="shared" si="483"/>
        <v>123.78552177059083</v>
      </c>
      <c r="BY71" s="15">
        <f t="shared" si="483"/>
        <v>1056.0395301516896</v>
      </c>
      <c r="BZ71" s="15">
        <f t="shared" si="483"/>
        <v>1064.2555063539187</v>
      </c>
      <c r="CA71" s="15">
        <f t="shared" si="483"/>
        <v>1192.8571737594086</v>
      </c>
      <c r="CB71" s="15">
        <f t="shared" si="483"/>
        <v>1291.7855352589718</v>
      </c>
      <c r="CC71" s="15">
        <f t="shared" si="483"/>
        <v>1166.1880401304138</v>
      </c>
      <c r="CD71" s="15">
        <f t="shared" si="483"/>
        <v>1315.1051750410602</v>
      </c>
      <c r="CE71" s="15">
        <f t="shared" si="483"/>
        <v>1473.3765830790635</v>
      </c>
      <c r="CF71" s="15">
        <f t="shared" si="483"/>
        <v>1324.3497276585938</v>
      </c>
      <c r="CG71" s="15">
        <f t="shared" si="483"/>
        <v>1452.2820941272598</v>
      </c>
      <c r="CH71" s="96">
        <f t="shared" si="483"/>
        <v>1628.4822968917413</v>
      </c>
      <c r="CI71" s="15">
        <f t="shared" si="483"/>
        <v>167.01217676501824</v>
      </c>
      <c r="CJ71" s="15">
        <f t="shared" si="483"/>
        <v>147.11915870558457</v>
      </c>
      <c r="CK71" s="15">
        <f t="shared" si="483"/>
        <v>1255.6934760576291</v>
      </c>
      <c r="CL71" s="15">
        <f t="shared" si="483"/>
        <v>1263.8394014980663</v>
      </c>
      <c r="CM71" s="15">
        <f t="shared" ref="CM71:CT71" si="484">CM82*CM49</f>
        <v>1415.4078737216835</v>
      </c>
      <c r="CN71" s="15">
        <f t="shared" si="484"/>
        <v>1531.7841562133278</v>
      </c>
      <c r="CO71" s="15">
        <f t="shared" si="484"/>
        <v>1381.9600605370458</v>
      </c>
      <c r="CP71" s="15">
        <f t="shared" si="484"/>
        <v>1557.6507909455158</v>
      </c>
      <c r="CQ71" s="15">
        <f t="shared" si="484"/>
        <v>1744.3175937620315</v>
      </c>
      <c r="CR71" s="15">
        <f t="shared" si="484"/>
        <v>1598.5536172070802</v>
      </c>
      <c r="CS71" s="15">
        <f t="shared" si="484"/>
        <v>1752.3431022405537</v>
      </c>
      <c r="CT71" s="96">
        <f t="shared" si="484"/>
        <v>1964.3280373398238</v>
      </c>
    </row>
    <row r="72" spans="1:98" x14ac:dyDescent="0.25">
      <c r="A72" s="4" t="s">
        <v>147</v>
      </c>
      <c r="B72" t="s">
        <v>6</v>
      </c>
      <c r="C72">
        <v>67</v>
      </c>
      <c r="D72">
        <v>76</v>
      </c>
      <c r="E72">
        <v>80</v>
      </c>
      <c r="F72">
        <v>83</v>
      </c>
      <c r="G72">
        <v>117.5</v>
      </c>
      <c r="H72">
        <v>101</v>
      </c>
      <c r="I72">
        <v>132</v>
      </c>
      <c r="J72">
        <v>102</v>
      </c>
      <c r="K72">
        <v>188</v>
      </c>
      <c r="L72">
        <v>193</v>
      </c>
      <c r="M72">
        <v>132</v>
      </c>
      <c r="N72" s="36">
        <v>358</v>
      </c>
      <c r="O72">
        <v>73</v>
      </c>
      <c r="P72">
        <v>61</v>
      </c>
      <c r="Q72">
        <v>39</v>
      </c>
      <c r="R72">
        <v>100</v>
      </c>
      <c r="S72">
        <v>156</v>
      </c>
      <c r="T72">
        <v>301</v>
      </c>
      <c r="U72" s="156">
        <v>266</v>
      </c>
      <c r="V72" s="156">
        <v>242</v>
      </c>
      <c r="W72" s="156">
        <f t="shared" ref="W72:Z72" si="485">W83*W50</f>
        <v>390.72</v>
      </c>
      <c r="X72" s="156">
        <f t="shared" si="485"/>
        <v>433.86945180799995</v>
      </c>
      <c r="Y72" s="156">
        <f t="shared" si="485"/>
        <v>471.38920697855991</v>
      </c>
      <c r="Z72" s="157">
        <f t="shared" si="485"/>
        <v>595.95486337727993</v>
      </c>
      <c r="AA72" s="15">
        <f t="shared" ref="AA72:CL72" si="486">AA83*AA50</f>
        <v>209.09969008079565</v>
      </c>
      <c r="AB72" s="15">
        <f t="shared" si="486"/>
        <v>68.978341819584671</v>
      </c>
      <c r="AC72" s="15">
        <f t="shared" si="486"/>
        <v>123.3403603169573</v>
      </c>
      <c r="AD72" s="15">
        <f t="shared" si="486"/>
        <v>308.60395665912012</v>
      </c>
      <c r="AE72" s="15">
        <f t="shared" si="486"/>
        <v>327.17766488400389</v>
      </c>
      <c r="AF72" s="15">
        <f t="shared" si="486"/>
        <v>420.08035346141287</v>
      </c>
      <c r="AG72" s="15">
        <f t="shared" si="486"/>
        <v>497.49685461152666</v>
      </c>
      <c r="AH72" s="15">
        <f t="shared" si="486"/>
        <v>358.01939429680294</v>
      </c>
      <c r="AI72" s="15">
        <f t="shared" si="486"/>
        <v>468.11395772709841</v>
      </c>
      <c r="AJ72" s="15">
        <f t="shared" si="486"/>
        <v>488.85694693535265</v>
      </c>
      <c r="AK72" s="15">
        <f t="shared" si="486"/>
        <v>399.15331776843743</v>
      </c>
      <c r="AL72" s="96">
        <f t="shared" si="486"/>
        <v>516.4435879724623</v>
      </c>
      <c r="AM72" s="15">
        <f t="shared" si="486"/>
        <v>241.69684853418983</v>
      </c>
      <c r="AN72" s="15">
        <f t="shared" si="486"/>
        <v>86.297671644379506</v>
      </c>
      <c r="AO72" s="15">
        <f t="shared" si="486"/>
        <v>153.82908761846744</v>
      </c>
      <c r="AP72" s="15">
        <f t="shared" si="486"/>
        <v>459.09937915445494</v>
      </c>
      <c r="AQ72" s="15">
        <f t="shared" si="486"/>
        <v>408.33672545408945</v>
      </c>
      <c r="AR72" s="15">
        <f t="shared" si="486"/>
        <v>522.34668747984711</v>
      </c>
      <c r="AS72" s="15">
        <f t="shared" si="486"/>
        <v>504.45981281525752</v>
      </c>
      <c r="AT72" s="15">
        <f t="shared" si="486"/>
        <v>439.39309530325886</v>
      </c>
      <c r="AU72" s="15">
        <f t="shared" si="486"/>
        <v>574.83391944947709</v>
      </c>
      <c r="AV72" s="15">
        <f t="shared" si="486"/>
        <v>556.44413090442015</v>
      </c>
      <c r="AW72" s="15">
        <f t="shared" si="486"/>
        <v>478.83132734928421</v>
      </c>
      <c r="AX72" s="96">
        <f t="shared" si="486"/>
        <v>627.73799030726195</v>
      </c>
      <c r="AY72" s="15">
        <f t="shared" si="486"/>
        <v>260.50240730808827</v>
      </c>
      <c r="AZ72" s="15">
        <f t="shared" si="486"/>
        <v>107.19098376170109</v>
      </c>
      <c r="BA72" s="15">
        <f t="shared" si="486"/>
        <v>201.92962629397971</v>
      </c>
      <c r="BB72" s="15">
        <f t="shared" si="486"/>
        <v>624.78846194604478</v>
      </c>
      <c r="BC72" s="15">
        <f t="shared" si="486"/>
        <v>650.47079406138573</v>
      </c>
      <c r="BD72" s="15">
        <f t="shared" si="486"/>
        <v>706.29853276894551</v>
      </c>
      <c r="BE72" s="15">
        <f t="shared" si="486"/>
        <v>676.86018134027722</v>
      </c>
      <c r="BF72" s="15">
        <f t="shared" si="486"/>
        <v>699.63780899329697</v>
      </c>
      <c r="BG72" s="15">
        <f t="shared" si="486"/>
        <v>782.17232732001116</v>
      </c>
      <c r="BH72" s="15">
        <f t="shared" si="486"/>
        <v>752.40832271163015</v>
      </c>
      <c r="BI72" s="15">
        <f t="shared" si="486"/>
        <v>770.18899242345037</v>
      </c>
      <c r="BJ72" s="96">
        <f t="shared" si="486"/>
        <v>863.19498957033272</v>
      </c>
      <c r="BK72" s="15">
        <f t="shared" si="486"/>
        <v>329.45563444961192</v>
      </c>
      <c r="BL72" s="15">
        <f t="shared" si="486"/>
        <v>128.13818309524811</v>
      </c>
      <c r="BM72" s="15">
        <f t="shared" si="486"/>
        <v>241.78849634753291</v>
      </c>
      <c r="BN72" s="15">
        <f t="shared" si="486"/>
        <v>734.33060673994237</v>
      </c>
      <c r="BO72" s="15">
        <f t="shared" si="486"/>
        <v>756.70463353412299</v>
      </c>
      <c r="BP72" s="15">
        <f t="shared" si="486"/>
        <v>819.74838512818656</v>
      </c>
      <c r="BQ72" s="15">
        <f t="shared" si="486"/>
        <v>791.59919758733122</v>
      </c>
      <c r="BR72" s="15">
        <f t="shared" si="486"/>
        <v>805.44063793066243</v>
      </c>
      <c r="BS72" s="15">
        <f t="shared" si="486"/>
        <v>898.9188058462837</v>
      </c>
      <c r="BT72" s="15">
        <f t="shared" si="486"/>
        <v>863.24522497949044</v>
      </c>
      <c r="BU72" s="15">
        <f t="shared" si="486"/>
        <v>868.34268033221497</v>
      </c>
      <c r="BV72" s="96">
        <f t="shared" si="486"/>
        <v>971.71191633786475</v>
      </c>
      <c r="BW72" s="15">
        <f t="shared" si="486"/>
        <v>370.21153157889961</v>
      </c>
      <c r="BX72" s="15">
        <f t="shared" si="486"/>
        <v>147.41101580761483</v>
      </c>
      <c r="BY72" s="15">
        <f t="shared" si="486"/>
        <v>278.36952335610653</v>
      </c>
      <c r="BZ72" s="15">
        <f t="shared" si="486"/>
        <v>846.90567884505367</v>
      </c>
      <c r="CA72" s="15">
        <f t="shared" si="486"/>
        <v>885.90499567372899</v>
      </c>
      <c r="CB72" s="15">
        <f t="shared" si="486"/>
        <v>958.99808751235503</v>
      </c>
      <c r="CC72" s="15">
        <f t="shared" si="486"/>
        <v>925.25818642451372</v>
      </c>
      <c r="CD72" s="15">
        <f t="shared" si="486"/>
        <v>972.95668848587025</v>
      </c>
      <c r="CE72" s="15">
        <f t="shared" si="486"/>
        <v>1084.290797380793</v>
      </c>
      <c r="CF72" s="15">
        <f t="shared" si="486"/>
        <v>1039.855068299458</v>
      </c>
      <c r="CG72" s="15">
        <f t="shared" si="486"/>
        <v>1071.9895904787081</v>
      </c>
      <c r="CH72" s="96">
        <f t="shared" si="486"/>
        <v>1197.3917674028844</v>
      </c>
      <c r="CI72" s="15">
        <f t="shared" si="486"/>
        <v>442.16430054861002</v>
      </c>
      <c r="CJ72" s="15">
        <f t="shared" si="486"/>
        <v>175.40818254067111</v>
      </c>
      <c r="CK72" s="15">
        <f t="shared" si="486"/>
        <v>330.84232711256186</v>
      </c>
      <c r="CL72" s="15">
        <f t="shared" si="486"/>
        <v>1007.0209546125009</v>
      </c>
      <c r="CM72" s="15">
        <f t="shared" ref="CM72:CT72" si="487">CM83*CM50</f>
        <v>1052.0421391591044</v>
      </c>
      <c r="CN72" s="15">
        <f t="shared" si="487"/>
        <v>1137.9178277237713</v>
      </c>
      <c r="CO72" s="15">
        <f t="shared" si="487"/>
        <v>1097.160319330882</v>
      </c>
      <c r="CP72" s="15">
        <f t="shared" si="487"/>
        <v>1152.9763964733277</v>
      </c>
      <c r="CQ72" s="15">
        <f t="shared" si="487"/>
        <v>1284.2671827387524</v>
      </c>
      <c r="CR72" s="15">
        <f t="shared" si="487"/>
        <v>1255.6967863184989</v>
      </c>
      <c r="CS72" s="15">
        <f t="shared" si="487"/>
        <v>1293.9428322288566</v>
      </c>
      <c r="CT72" s="96">
        <f t="shared" si="487"/>
        <v>1444.7890067452738</v>
      </c>
    </row>
    <row r="73" spans="1:98" x14ac:dyDescent="0.25">
      <c r="A73" s="4" t="s">
        <v>148</v>
      </c>
      <c r="B73" t="s">
        <v>7</v>
      </c>
      <c r="C73">
        <v>80</v>
      </c>
      <c r="D73">
        <v>65</v>
      </c>
      <c r="E73">
        <v>116</v>
      </c>
      <c r="F73">
        <v>75</v>
      </c>
      <c r="G73">
        <v>79</v>
      </c>
      <c r="H73">
        <v>157</v>
      </c>
      <c r="I73">
        <v>162</v>
      </c>
      <c r="J73">
        <v>94</v>
      </c>
      <c r="K73">
        <v>245</v>
      </c>
      <c r="L73">
        <v>177</v>
      </c>
      <c r="M73">
        <v>311</v>
      </c>
      <c r="N73" s="36">
        <v>250.5</v>
      </c>
      <c r="O73">
        <v>110</v>
      </c>
      <c r="P73">
        <v>150</v>
      </c>
      <c r="Q73">
        <v>174</v>
      </c>
      <c r="R73">
        <v>78</v>
      </c>
      <c r="S73">
        <v>129</v>
      </c>
      <c r="T73">
        <v>229</v>
      </c>
      <c r="U73" s="156">
        <v>177</v>
      </c>
      <c r="V73" s="156">
        <v>325</v>
      </c>
      <c r="W73" s="156">
        <f t="shared" ref="W73:Z73" si="488">W84*W51</f>
        <v>323</v>
      </c>
      <c r="X73" s="156">
        <f t="shared" si="488"/>
        <v>264.46859999999998</v>
      </c>
      <c r="Y73" s="156">
        <f t="shared" si="488"/>
        <v>369.21967369119994</v>
      </c>
      <c r="Z73" s="157">
        <f t="shared" si="488"/>
        <v>474.73199101843187</v>
      </c>
      <c r="AA73" s="15">
        <f t="shared" ref="AA73:CL73" si="489">AA84*AA51</f>
        <v>155.64456912946142</v>
      </c>
      <c r="AB73" s="15">
        <f t="shared" si="489"/>
        <v>180.81098526402326</v>
      </c>
      <c r="AC73" s="15">
        <f t="shared" si="489"/>
        <v>85.31520930388929</v>
      </c>
      <c r="AD73" s="15">
        <f t="shared" si="489"/>
        <v>100.34943718836753</v>
      </c>
      <c r="AE73" s="15">
        <f t="shared" si="489"/>
        <v>297.79752782250819</v>
      </c>
      <c r="AF73" s="15">
        <f t="shared" si="489"/>
        <v>309.40642109603237</v>
      </c>
      <c r="AG73" s="15">
        <f t="shared" si="489"/>
        <v>340.51108535873135</v>
      </c>
      <c r="AH73" s="15">
        <f t="shared" si="489"/>
        <v>474.14907277295362</v>
      </c>
      <c r="AI73" s="15">
        <f t="shared" si="489"/>
        <v>342.60355653757489</v>
      </c>
      <c r="AJ73" s="15">
        <f t="shared" si="489"/>
        <v>377.96422066254542</v>
      </c>
      <c r="AK73" s="15">
        <f t="shared" si="489"/>
        <v>458.63472412703806</v>
      </c>
      <c r="AL73" s="96">
        <f t="shared" si="489"/>
        <v>381.96630810975205</v>
      </c>
      <c r="AM73" s="15">
        <f t="shared" si="489"/>
        <v>166.84959073629832</v>
      </c>
      <c r="AN73" s="15">
        <f t="shared" si="489"/>
        <v>206.98853784510734</v>
      </c>
      <c r="AO73" s="15">
        <f t="shared" si="489"/>
        <v>105.69002262881635</v>
      </c>
      <c r="AP73" s="15">
        <f t="shared" si="489"/>
        <v>125.15499651569439</v>
      </c>
      <c r="AQ73" s="15">
        <f t="shared" si="489"/>
        <v>443.02303060897776</v>
      </c>
      <c r="AR73" s="15">
        <f t="shared" si="489"/>
        <v>386.15718120494472</v>
      </c>
      <c r="AS73" s="15">
        <f t="shared" si="489"/>
        <v>431.6281924590366</v>
      </c>
      <c r="AT73" s="15">
        <f t="shared" si="489"/>
        <v>480.78525578688198</v>
      </c>
      <c r="AU73" s="15">
        <f t="shared" si="489"/>
        <v>420.47341447696067</v>
      </c>
      <c r="AV73" s="15">
        <f t="shared" si="489"/>
        <v>472.97258110915152</v>
      </c>
      <c r="AW73" s="15">
        <f t="shared" si="489"/>
        <v>522.04351818939563</v>
      </c>
      <c r="AX73" s="96">
        <f t="shared" si="489"/>
        <v>458.21348883539372</v>
      </c>
      <c r="AY73" s="15">
        <f t="shared" si="489"/>
        <v>197.04472646925731</v>
      </c>
      <c r="AZ73" s="15">
        <f t="shared" si="489"/>
        <v>223.09356833092619</v>
      </c>
      <c r="BA73" s="15">
        <f t="shared" si="489"/>
        <v>139.15507012551191</v>
      </c>
      <c r="BB73" s="15">
        <f t="shared" si="489"/>
        <v>164.28948560054056</v>
      </c>
      <c r="BC73" s="15">
        <f t="shared" si="489"/>
        <v>597.22232346652333</v>
      </c>
      <c r="BD73" s="15">
        <f t="shared" si="489"/>
        <v>609.3361010719226</v>
      </c>
      <c r="BE73" s="15">
        <f t="shared" si="489"/>
        <v>583.63222423477396</v>
      </c>
      <c r="BF73" s="15">
        <f t="shared" si="489"/>
        <v>645.09478684046712</v>
      </c>
      <c r="BG73" s="15">
        <f t="shared" si="489"/>
        <v>669.51233778845722</v>
      </c>
      <c r="BH73" s="15">
        <f t="shared" si="489"/>
        <v>643.57034616015346</v>
      </c>
      <c r="BI73" s="15">
        <f t="shared" si="489"/>
        <v>705.89276818310202</v>
      </c>
      <c r="BJ73" s="96">
        <f t="shared" si="489"/>
        <v>737.0256813283529</v>
      </c>
      <c r="BK73" s="15">
        <f t="shared" si="489"/>
        <v>250.67838497539228</v>
      </c>
      <c r="BL73" s="15">
        <f t="shared" si="489"/>
        <v>282.14492854635148</v>
      </c>
      <c r="BM73" s="15">
        <f t="shared" si="489"/>
        <v>166.34867251536417</v>
      </c>
      <c r="BN73" s="15">
        <f t="shared" si="489"/>
        <v>196.71857180200539</v>
      </c>
      <c r="BO73" s="15">
        <f t="shared" si="489"/>
        <v>701.93138615879741</v>
      </c>
      <c r="BP73" s="15">
        <f t="shared" si="489"/>
        <v>708.85188892466556</v>
      </c>
      <c r="BQ73" s="15">
        <f t="shared" si="489"/>
        <v>684.15247468248162</v>
      </c>
      <c r="BR73" s="15">
        <f t="shared" si="489"/>
        <v>754.44904237018841</v>
      </c>
      <c r="BS73" s="15">
        <f t="shared" si="489"/>
        <v>770.75943798221829</v>
      </c>
      <c r="BT73" s="15">
        <f t="shared" si="489"/>
        <v>739.62919275163142</v>
      </c>
      <c r="BU73" s="15">
        <f t="shared" si="489"/>
        <v>809.87748684853591</v>
      </c>
      <c r="BV73" s="96">
        <f t="shared" si="489"/>
        <v>830.95300230734995</v>
      </c>
      <c r="BW73" s="15">
        <f t="shared" si="489"/>
        <v>282.13774117499656</v>
      </c>
      <c r="BX73" s="15">
        <f t="shared" si="489"/>
        <v>317.04817038222313</v>
      </c>
      <c r="BY73" s="15">
        <f t="shared" si="489"/>
        <v>191.36861629691282</v>
      </c>
      <c r="BZ73" s="15">
        <f t="shared" si="489"/>
        <v>226.48081234232387</v>
      </c>
      <c r="CA73" s="15">
        <f t="shared" si="489"/>
        <v>809.53956112031267</v>
      </c>
      <c r="CB73" s="15">
        <f t="shared" si="489"/>
        <v>829.8818346839189</v>
      </c>
      <c r="CC73" s="15">
        <f t="shared" si="489"/>
        <v>800.36865785926295</v>
      </c>
      <c r="CD73" s="15">
        <f t="shared" si="489"/>
        <v>899.47205342949155</v>
      </c>
      <c r="CE73" s="15">
        <f t="shared" si="489"/>
        <v>931.062470755253</v>
      </c>
      <c r="CF73" s="15">
        <f t="shared" si="489"/>
        <v>892.15301978220828</v>
      </c>
      <c r="CG73" s="15">
        <f t="shared" si="489"/>
        <v>985.13331833704785</v>
      </c>
      <c r="CH73" s="96">
        <f t="shared" si="489"/>
        <v>1025.8311480321486</v>
      </c>
      <c r="CI73" s="15">
        <f t="shared" si="489"/>
        <v>337.53802081725996</v>
      </c>
      <c r="CJ73" s="15">
        <f t="shared" si="489"/>
        <v>378.66833023648121</v>
      </c>
      <c r="CK73" s="15">
        <f t="shared" si="489"/>
        <v>227.71446893611679</v>
      </c>
      <c r="CL73" s="15">
        <f t="shared" si="489"/>
        <v>269.17256637259015</v>
      </c>
      <c r="CM73" s="15">
        <f t="shared" ref="CM73:CT73" si="490">CM84*CM51</f>
        <v>962.59043007918262</v>
      </c>
      <c r="CN73" s="15">
        <f t="shared" si="490"/>
        <v>985.51274106563062</v>
      </c>
      <c r="CO73" s="15">
        <f t="shared" si="490"/>
        <v>949.69299354068744</v>
      </c>
      <c r="CP73" s="15">
        <f t="shared" si="490"/>
        <v>1066.583424874585</v>
      </c>
      <c r="CQ73" s="15">
        <f t="shared" si="490"/>
        <v>1103.3307701430476</v>
      </c>
      <c r="CR73" s="15">
        <f t="shared" si="490"/>
        <v>1077.827188994291</v>
      </c>
      <c r="CS73" s="15">
        <f t="shared" si="490"/>
        <v>1189.6164952622698</v>
      </c>
      <c r="CT73" s="96">
        <f t="shared" si="490"/>
        <v>1238.2273791301909</v>
      </c>
    </row>
    <row r="74" spans="1:98" x14ac:dyDescent="0.25">
      <c r="A74" s="4" t="s">
        <v>149</v>
      </c>
      <c r="B74" t="s">
        <v>8</v>
      </c>
      <c r="C74">
        <v>37</v>
      </c>
      <c r="D74">
        <v>34</v>
      </c>
      <c r="E74">
        <v>77</v>
      </c>
      <c r="F74">
        <v>103</v>
      </c>
      <c r="G74">
        <v>112</v>
      </c>
      <c r="H74">
        <v>85</v>
      </c>
      <c r="I74">
        <v>80</v>
      </c>
      <c r="J74">
        <v>62</v>
      </c>
      <c r="K74">
        <v>144</v>
      </c>
      <c r="L74">
        <v>106.5</v>
      </c>
      <c r="M74">
        <v>206</v>
      </c>
      <c r="N74" s="36">
        <v>213</v>
      </c>
      <c r="O74">
        <v>101</v>
      </c>
      <c r="P74">
        <v>98</v>
      </c>
      <c r="Q74">
        <v>249</v>
      </c>
      <c r="R74">
        <v>105</v>
      </c>
      <c r="S74">
        <v>105</v>
      </c>
      <c r="T74">
        <v>89</v>
      </c>
      <c r="U74" s="156">
        <v>70</v>
      </c>
      <c r="V74" s="156">
        <v>98</v>
      </c>
      <c r="W74" s="156">
        <f t="shared" ref="W74:Z74" si="491">W85*W52</f>
        <v>420.69720000000007</v>
      </c>
      <c r="X74" s="156">
        <f t="shared" si="491"/>
        <v>335.77199999999999</v>
      </c>
      <c r="Y74" s="156">
        <f t="shared" si="491"/>
        <v>391.74960000000004</v>
      </c>
      <c r="Z74" s="157">
        <f t="shared" si="491"/>
        <v>540.68931678719991</v>
      </c>
      <c r="AA74" s="15">
        <f t="shared" ref="AA74:CL74" si="492">AA85*AA52</f>
        <v>246.59346272014542</v>
      </c>
      <c r="AB74" s="15">
        <f t="shared" si="492"/>
        <v>273.75295491649484</v>
      </c>
      <c r="AC74" s="15">
        <f t="shared" si="492"/>
        <v>603.50646688704035</v>
      </c>
      <c r="AD74" s="15">
        <f t="shared" si="492"/>
        <v>440.12105330178997</v>
      </c>
      <c r="AE74" s="15">
        <f t="shared" si="492"/>
        <v>297.08018565996883</v>
      </c>
      <c r="AF74" s="15">
        <f t="shared" si="492"/>
        <v>286.78704672695926</v>
      </c>
      <c r="AG74" s="15">
        <f t="shared" si="492"/>
        <v>350.58611667579532</v>
      </c>
      <c r="AH74" s="15">
        <f t="shared" si="492"/>
        <v>492.09734503303594</v>
      </c>
      <c r="AI74" s="15">
        <f t="shared" si="492"/>
        <v>639.56090148382418</v>
      </c>
      <c r="AJ74" s="15">
        <f t="shared" si="492"/>
        <v>575.10823217812367</v>
      </c>
      <c r="AK74" s="15">
        <f t="shared" si="492"/>
        <v>604.82966591328454</v>
      </c>
      <c r="AL74" s="96">
        <f t="shared" si="492"/>
        <v>662.55712558751634</v>
      </c>
      <c r="AM74" s="15">
        <f t="shared" si="492"/>
        <v>292.92178009460667</v>
      </c>
      <c r="AN74" s="15">
        <f t="shared" si="492"/>
        <v>295.18825293260335</v>
      </c>
      <c r="AO74" s="15">
        <f t="shared" si="492"/>
        <v>634.87685450756737</v>
      </c>
      <c r="AP74" s="15">
        <f t="shared" si="492"/>
        <v>491.19306639711488</v>
      </c>
      <c r="AQ74" s="15">
        <f t="shared" si="492"/>
        <v>349.35259726003738</v>
      </c>
      <c r="AR74" s="15">
        <f t="shared" si="492"/>
        <v>400.88245073563934</v>
      </c>
      <c r="AS74" s="15">
        <f t="shared" si="492"/>
        <v>481.23656059739147</v>
      </c>
      <c r="AT74" s="15">
        <f t="shared" si="492"/>
        <v>657.38145751068441</v>
      </c>
      <c r="AU74" s="15">
        <f t="shared" si="492"/>
        <v>735.82764469396318</v>
      </c>
      <c r="AV74" s="15">
        <f t="shared" si="492"/>
        <v>674.1731200951167</v>
      </c>
      <c r="AW74" s="15">
        <f t="shared" si="492"/>
        <v>710.87662620073559</v>
      </c>
      <c r="AX74" s="96">
        <f t="shared" si="492"/>
        <v>796.40318874151922</v>
      </c>
      <c r="AY74" s="15">
        <f t="shared" si="492"/>
        <v>338.95271156818382</v>
      </c>
      <c r="AZ74" s="15">
        <f t="shared" si="492"/>
        <v>340.26168339193805</v>
      </c>
      <c r="BA74" s="15">
        <f t="shared" si="492"/>
        <v>762.23325234289052</v>
      </c>
      <c r="BB74" s="15">
        <f t="shared" si="492"/>
        <v>593.56156251227571</v>
      </c>
      <c r="BC74" s="15">
        <f t="shared" si="492"/>
        <v>419.66632393584433</v>
      </c>
      <c r="BD74" s="15">
        <f t="shared" si="492"/>
        <v>534.38374427711449</v>
      </c>
      <c r="BE74" s="15">
        <f t="shared" si="492"/>
        <v>693.24276603349995</v>
      </c>
      <c r="BF74" s="15">
        <f t="shared" si="492"/>
        <v>931.44729976600388</v>
      </c>
      <c r="BG74" s="15">
        <f t="shared" si="492"/>
        <v>1032.5008121644951</v>
      </c>
      <c r="BH74" s="15">
        <f t="shared" si="492"/>
        <v>963.7945404633715</v>
      </c>
      <c r="BI74" s="15">
        <f t="shared" si="492"/>
        <v>1011.0315054902592</v>
      </c>
      <c r="BJ74" s="96">
        <f t="shared" si="492"/>
        <v>1125.7551885105615</v>
      </c>
      <c r="BK74" s="15">
        <f t="shared" si="492"/>
        <v>452.09261118648857</v>
      </c>
      <c r="BL74" s="15">
        <f t="shared" si="492"/>
        <v>452.04517213885669</v>
      </c>
      <c r="BM74" s="15">
        <f t="shared" si="492"/>
        <v>1007.3325687190357</v>
      </c>
      <c r="BN74" s="15">
        <f t="shared" si="492"/>
        <v>745.61811145799265</v>
      </c>
      <c r="BO74" s="15">
        <f t="shared" si="492"/>
        <v>518.08126175940413</v>
      </c>
      <c r="BP74" s="15">
        <f t="shared" si="492"/>
        <v>631.69011122634845</v>
      </c>
      <c r="BQ74" s="15">
        <f t="shared" si="492"/>
        <v>820.6559588453938</v>
      </c>
      <c r="BR74" s="15">
        <f t="shared" si="492"/>
        <v>1096.7075999799688</v>
      </c>
      <c r="BS74" s="15">
        <f t="shared" si="492"/>
        <v>1210.0033673917983</v>
      </c>
      <c r="BT74" s="15">
        <f t="shared" si="492"/>
        <v>1121.2720214609506</v>
      </c>
      <c r="BU74" s="15">
        <f t="shared" si="492"/>
        <v>1168.4925407577514</v>
      </c>
      <c r="BV74" s="96">
        <f t="shared" si="492"/>
        <v>1293.5266842110343</v>
      </c>
      <c r="BW74" s="15">
        <f t="shared" si="492"/>
        <v>515.43741974793693</v>
      </c>
      <c r="BX74" s="15">
        <f t="shared" si="492"/>
        <v>511.83019944184309</v>
      </c>
      <c r="BY74" s="15">
        <f t="shared" si="492"/>
        <v>1133.5137806965192</v>
      </c>
      <c r="BZ74" s="15">
        <f t="shared" si="492"/>
        <v>841.46681647799483</v>
      </c>
      <c r="CA74" s="15">
        <f t="shared" si="492"/>
        <v>588.21167927067449</v>
      </c>
      <c r="CB74" s="15">
        <f t="shared" si="492"/>
        <v>728.03760508987159</v>
      </c>
      <c r="CC74" s="15">
        <f t="shared" si="492"/>
        <v>952.9269855513229</v>
      </c>
      <c r="CD74" s="15">
        <f t="shared" si="492"/>
        <v>1303.562912579697</v>
      </c>
      <c r="CE74" s="15">
        <f t="shared" si="492"/>
        <v>1443.6591766183044</v>
      </c>
      <c r="CF74" s="15">
        <f t="shared" si="492"/>
        <v>1343.725724147426</v>
      </c>
      <c r="CG74" s="15">
        <f t="shared" si="492"/>
        <v>1419.1283573402659</v>
      </c>
      <c r="CH74" s="96">
        <f t="shared" si="492"/>
        <v>1575.3664824131513</v>
      </c>
      <c r="CI74" s="15">
        <f t="shared" si="492"/>
        <v>612.34347706265601</v>
      </c>
      <c r="CJ74" s="15">
        <f t="shared" si="492"/>
        <v>610.40898903769209</v>
      </c>
      <c r="CK74" s="15">
        <f t="shared" si="492"/>
        <v>1355.880706785206</v>
      </c>
      <c r="CL74" s="15">
        <f t="shared" si="492"/>
        <v>1005.060122631121</v>
      </c>
      <c r="CM74" s="15">
        <f t="shared" ref="CM74:CT74" si="493">CM85*CM52</f>
        <v>701.20326832290198</v>
      </c>
      <c r="CN74" s="15">
        <f t="shared" si="493"/>
        <v>865.70001325123678</v>
      </c>
      <c r="CO74" s="15">
        <f t="shared" si="493"/>
        <v>1132.3486221226622</v>
      </c>
      <c r="CP74" s="15">
        <f t="shared" si="493"/>
        <v>1548.1172748106255</v>
      </c>
      <c r="CQ74" s="15">
        <f t="shared" si="493"/>
        <v>1712.9451937851657</v>
      </c>
      <c r="CR74" s="15">
        <f t="shared" si="493"/>
        <v>1625.1511975593094</v>
      </c>
      <c r="CS74" s="15">
        <f t="shared" si="493"/>
        <v>1715.3243278250386</v>
      </c>
      <c r="CT74" s="96">
        <f t="shared" si="493"/>
        <v>1903.1520546852871</v>
      </c>
    </row>
    <row r="75" spans="1:98" x14ac:dyDescent="0.25">
      <c r="A75" s="4" t="s">
        <v>150</v>
      </c>
      <c r="B75" t="s">
        <v>1</v>
      </c>
      <c r="C75">
        <v>33</v>
      </c>
      <c r="D75">
        <v>31</v>
      </c>
      <c r="E75">
        <v>66</v>
      </c>
      <c r="F75">
        <v>77</v>
      </c>
      <c r="G75">
        <v>70</v>
      </c>
      <c r="H75">
        <v>61</v>
      </c>
      <c r="I75">
        <v>76</v>
      </c>
      <c r="J75">
        <v>58</v>
      </c>
      <c r="K75">
        <v>132</v>
      </c>
      <c r="L75">
        <v>111</v>
      </c>
      <c r="M75">
        <v>177</v>
      </c>
      <c r="N75" s="36">
        <v>169</v>
      </c>
      <c r="O75">
        <v>56</v>
      </c>
      <c r="P75">
        <v>83</v>
      </c>
      <c r="Q75">
        <v>175</v>
      </c>
      <c r="R75">
        <v>110</v>
      </c>
      <c r="S75">
        <v>171</v>
      </c>
      <c r="T75">
        <v>235</v>
      </c>
      <c r="U75" s="156">
        <v>98</v>
      </c>
      <c r="V75" s="156">
        <v>75</v>
      </c>
      <c r="W75" s="156">
        <f t="shared" ref="W75:Z75" si="494">W86*W53</f>
        <v>240.29040000000001</v>
      </c>
      <c r="X75" s="156">
        <f t="shared" si="494"/>
        <v>208.61399999999998</v>
      </c>
      <c r="Y75" s="156">
        <f t="shared" si="494"/>
        <v>242.84399999999997</v>
      </c>
      <c r="Z75" s="157">
        <f t="shared" si="494"/>
        <v>437.88320000000004</v>
      </c>
      <c r="AA75" s="15">
        <f t="shared" ref="AA75:CL75" si="495">AA86*AA53</f>
        <v>145.85925925925926</v>
      </c>
      <c r="AB75" s="15">
        <f t="shared" si="495"/>
        <v>210.32954545454547</v>
      </c>
      <c r="AC75" s="15">
        <f t="shared" si="495"/>
        <v>520.03340782041209</v>
      </c>
      <c r="AD75" s="15">
        <f t="shared" si="495"/>
        <v>587.33450902730237</v>
      </c>
      <c r="AE75" s="15">
        <f t="shared" si="495"/>
        <v>712.90173700834703</v>
      </c>
      <c r="AF75" s="15">
        <f t="shared" si="495"/>
        <v>803.88037444087649</v>
      </c>
      <c r="AG75" s="15">
        <f t="shared" si="495"/>
        <v>649.18470798618625</v>
      </c>
      <c r="AH75" s="15">
        <f t="shared" si="495"/>
        <v>603.87984856502158</v>
      </c>
      <c r="AI75" s="15">
        <f t="shared" si="495"/>
        <v>640.77765547213994</v>
      </c>
      <c r="AJ75" s="15">
        <f t="shared" si="495"/>
        <v>566.60975034577848</v>
      </c>
      <c r="AK75" s="15">
        <f t="shared" si="495"/>
        <v>605.40923141264284</v>
      </c>
      <c r="AL75" s="96">
        <f t="shared" si="495"/>
        <v>720.81918573970097</v>
      </c>
      <c r="AM75" s="15">
        <f t="shared" si="495"/>
        <v>270.16120748088866</v>
      </c>
      <c r="AN75" s="15">
        <f t="shared" si="495"/>
        <v>359.89633145225389</v>
      </c>
      <c r="AO75" s="15">
        <f t="shared" si="495"/>
        <v>789.53272231297444</v>
      </c>
      <c r="AP75" s="15">
        <f t="shared" si="495"/>
        <v>769.33918265806744</v>
      </c>
      <c r="AQ75" s="15">
        <f t="shared" si="495"/>
        <v>854.08589880319505</v>
      </c>
      <c r="AR75" s="15">
        <f t="shared" si="495"/>
        <v>926.93860921116482</v>
      </c>
      <c r="AS75" s="15">
        <f t="shared" si="495"/>
        <v>752.20334464582572</v>
      </c>
      <c r="AT75" s="15">
        <f t="shared" si="495"/>
        <v>685.60083841187077</v>
      </c>
      <c r="AU75" s="15">
        <f t="shared" si="495"/>
        <v>773.51454610290068</v>
      </c>
      <c r="AV75" s="15">
        <f t="shared" si="495"/>
        <v>729.99757830530984</v>
      </c>
      <c r="AW75" s="15">
        <f t="shared" si="495"/>
        <v>799.97050389345407</v>
      </c>
      <c r="AX75" s="96">
        <f t="shared" si="495"/>
        <v>897.86156558017012</v>
      </c>
      <c r="AY75" s="15">
        <f t="shared" si="495"/>
        <v>326.36096953747727</v>
      </c>
      <c r="AZ75" s="15">
        <f t="shared" si="495"/>
        <v>434.2026920270967</v>
      </c>
      <c r="BA75" s="15">
        <f t="shared" si="495"/>
        <v>968.26879758588734</v>
      </c>
      <c r="BB75" s="15">
        <f t="shared" si="495"/>
        <v>937.96312957545695</v>
      </c>
      <c r="BC75" s="15">
        <f t="shared" si="495"/>
        <v>1029.2029945871045</v>
      </c>
      <c r="BD75" s="15">
        <f t="shared" si="495"/>
        <v>1116.7175746008315</v>
      </c>
      <c r="BE75" s="15">
        <f t="shared" si="495"/>
        <v>906.59834254640009</v>
      </c>
      <c r="BF75" s="15">
        <f t="shared" si="495"/>
        <v>826.09204073581623</v>
      </c>
      <c r="BG75" s="15">
        <f t="shared" si="495"/>
        <v>970.25597846896903</v>
      </c>
      <c r="BH75" s="15">
        <f t="shared" si="495"/>
        <v>976.09000574636173</v>
      </c>
      <c r="BI75" s="15">
        <f t="shared" si="495"/>
        <v>1084.9822269325784</v>
      </c>
      <c r="BJ75" s="96">
        <f t="shared" si="495"/>
        <v>1243.3658158703013</v>
      </c>
      <c r="BK75" s="15">
        <f t="shared" si="495"/>
        <v>432.18062716770447</v>
      </c>
      <c r="BL75" s="15">
        <f t="shared" si="495"/>
        <v>570.38939116071958</v>
      </c>
      <c r="BM75" s="15">
        <f t="shared" si="495"/>
        <v>1264.1827319412603</v>
      </c>
      <c r="BN75" s="15">
        <f t="shared" si="495"/>
        <v>1245.1039685940834</v>
      </c>
      <c r="BO75" s="15">
        <f t="shared" si="495"/>
        <v>1361.846205369472</v>
      </c>
      <c r="BP75" s="15">
        <f t="shared" si="495"/>
        <v>1471.5398489226523</v>
      </c>
      <c r="BQ75" s="15">
        <f t="shared" si="495"/>
        <v>1183.0304824240982</v>
      </c>
      <c r="BR75" s="15">
        <f t="shared" si="495"/>
        <v>1073.3556575571022</v>
      </c>
      <c r="BS75" s="15">
        <f t="shared" si="495"/>
        <v>1229.2001893347767</v>
      </c>
      <c r="BT75" s="15">
        <f t="shared" si="495"/>
        <v>1186.6495151412123</v>
      </c>
      <c r="BU75" s="15">
        <f t="shared" si="495"/>
        <v>1296.4013222737556</v>
      </c>
      <c r="BV75" s="96">
        <f t="shared" si="495"/>
        <v>1464.903824602545</v>
      </c>
      <c r="BW75" s="15">
        <f t="shared" si="495"/>
        <v>505.89230497005667</v>
      </c>
      <c r="BX75" s="15">
        <f t="shared" si="495"/>
        <v>664.18679906531224</v>
      </c>
      <c r="BY75" s="15">
        <f t="shared" si="495"/>
        <v>1463.9982513094051</v>
      </c>
      <c r="BZ75" s="15">
        <f t="shared" si="495"/>
        <v>1431.3170199772055</v>
      </c>
      <c r="CA75" s="15">
        <f t="shared" si="495"/>
        <v>1554.9013333371965</v>
      </c>
      <c r="CB75" s="15">
        <f t="shared" si="495"/>
        <v>1669.7741517286515</v>
      </c>
      <c r="CC75" s="15">
        <f t="shared" si="495"/>
        <v>1341.4454046141364</v>
      </c>
      <c r="CD75" s="15">
        <f t="shared" si="495"/>
        <v>1240.8798005471233</v>
      </c>
      <c r="CE75" s="15">
        <f t="shared" si="495"/>
        <v>1426.3742269189486</v>
      </c>
      <c r="CF75" s="15">
        <f t="shared" si="495"/>
        <v>1389.9042501332744</v>
      </c>
      <c r="CG75" s="15">
        <f t="shared" si="495"/>
        <v>1545.4096541728077</v>
      </c>
      <c r="CH75" s="96">
        <f t="shared" si="495"/>
        <v>1757.5328145694994</v>
      </c>
      <c r="CI75" s="15">
        <f t="shared" si="495"/>
        <v>591.82826976309173</v>
      </c>
      <c r="CJ75" s="15">
        <f t="shared" si="495"/>
        <v>779.33383279163752</v>
      </c>
      <c r="CK75" s="15">
        <f t="shared" si="495"/>
        <v>1723.5094047791965</v>
      </c>
      <c r="CL75" s="15">
        <f t="shared" si="495"/>
        <v>1692.5988141277603</v>
      </c>
      <c r="CM75" s="15">
        <f t="shared" ref="CM75:CT75" si="496">CM86*CM53</f>
        <v>1845.6730935538917</v>
      </c>
      <c r="CN75" s="15">
        <f t="shared" si="496"/>
        <v>1988.0932046546422</v>
      </c>
      <c r="CO75" s="15">
        <f t="shared" si="496"/>
        <v>1598.2111019896486</v>
      </c>
      <c r="CP75" s="15">
        <f t="shared" si="496"/>
        <v>1479.6505192055499</v>
      </c>
      <c r="CQ75" s="15">
        <f t="shared" si="496"/>
        <v>1701.5355440416181</v>
      </c>
      <c r="CR75" s="15">
        <f t="shared" si="496"/>
        <v>1687.9770437366235</v>
      </c>
      <c r="CS75" s="15">
        <f t="shared" si="496"/>
        <v>1873.8867931208883</v>
      </c>
      <c r="CT75" s="96">
        <f t="shared" si="496"/>
        <v>2128.4013970697042</v>
      </c>
    </row>
    <row r="76" spans="1:98" x14ac:dyDescent="0.25">
      <c r="A76" s="4" t="s">
        <v>151</v>
      </c>
      <c r="B76" t="s">
        <v>2</v>
      </c>
      <c r="C76">
        <v>2</v>
      </c>
      <c r="D76">
        <v>7</v>
      </c>
      <c r="E76">
        <v>4</v>
      </c>
      <c r="F76">
        <v>3</v>
      </c>
      <c r="G76">
        <v>15</v>
      </c>
      <c r="H76">
        <v>15</v>
      </c>
      <c r="I76">
        <v>20</v>
      </c>
      <c r="J76">
        <v>19</v>
      </c>
      <c r="K76">
        <v>60</v>
      </c>
      <c r="L76">
        <v>22.5</v>
      </c>
      <c r="M76">
        <v>124</v>
      </c>
      <c r="N76" s="36">
        <v>91.5</v>
      </c>
      <c r="O76">
        <v>48</v>
      </c>
      <c r="P76">
        <v>32</v>
      </c>
      <c r="Q76">
        <v>91</v>
      </c>
      <c r="R76">
        <v>43</v>
      </c>
      <c r="S76">
        <v>68</v>
      </c>
      <c r="T76">
        <v>117</v>
      </c>
      <c r="U76" s="156">
        <v>58</v>
      </c>
      <c r="V76" s="156">
        <v>111</v>
      </c>
      <c r="W76" s="156">
        <f t="shared" ref="W76:Z76" si="497">W87*W54</f>
        <v>153.57120000000003</v>
      </c>
      <c r="X76" s="156">
        <f t="shared" si="497"/>
        <v>139.17599999999999</v>
      </c>
      <c r="Y76" s="156">
        <f t="shared" si="497"/>
        <v>164.322</v>
      </c>
      <c r="Z76" s="157">
        <f t="shared" si="497"/>
        <v>217.3467</v>
      </c>
      <c r="AA76" s="15">
        <f t="shared" ref="AA76:CL76" si="498">AA87*AA54</f>
        <v>102.28800000000001</v>
      </c>
      <c r="AB76" s="15">
        <f t="shared" si="498"/>
        <v>92.586666666666659</v>
      </c>
      <c r="AC76" s="15">
        <f t="shared" si="498"/>
        <v>202.48106666666664</v>
      </c>
      <c r="AD76" s="15">
        <f t="shared" si="498"/>
        <v>199.28299999999999</v>
      </c>
      <c r="AE76" s="15">
        <f t="shared" si="498"/>
        <v>258.40906560000002</v>
      </c>
      <c r="AF76" s="15">
        <f t="shared" si="498"/>
        <v>331.76697610560001</v>
      </c>
      <c r="AG76" s="15">
        <f t="shared" si="498"/>
        <v>337.48319648554565</v>
      </c>
      <c r="AH76" s="15">
        <f t="shared" si="498"/>
        <v>438.36367977610882</v>
      </c>
      <c r="AI76" s="15">
        <f t="shared" si="498"/>
        <v>587.42308684422562</v>
      </c>
      <c r="AJ76" s="15">
        <f t="shared" si="498"/>
        <v>619.77355329013108</v>
      </c>
      <c r="AK76" s="15">
        <f t="shared" si="498"/>
        <v>756.39562577788479</v>
      </c>
      <c r="AL76" s="96">
        <f t="shared" si="498"/>
        <v>905.71480862625333</v>
      </c>
      <c r="AM76" s="15">
        <f t="shared" si="498"/>
        <v>331.16004220964408</v>
      </c>
      <c r="AN76" s="15">
        <f t="shared" si="498"/>
        <v>258.46300483326809</v>
      </c>
      <c r="AO76" s="15">
        <f t="shared" si="498"/>
        <v>539.75175080358031</v>
      </c>
      <c r="AP76" s="15">
        <f t="shared" si="498"/>
        <v>517.33201469393009</v>
      </c>
      <c r="AQ76" s="15">
        <f t="shared" si="498"/>
        <v>590.62938211091364</v>
      </c>
      <c r="AR76" s="15">
        <f t="shared" si="498"/>
        <v>645.90729784063228</v>
      </c>
      <c r="AS76" s="15">
        <f t="shared" si="498"/>
        <v>565.1881751947692</v>
      </c>
      <c r="AT76" s="15">
        <f t="shared" si="498"/>
        <v>689.15564182144465</v>
      </c>
      <c r="AU76" s="15">
        <f t="shared" si="498"/>
        <v>848.59399602983251</v>
      </c>
      <c r="AV76" s="15">
        <f t="shared" si="498"/>
        <v>797.76146105732073</v>
      </c>
      <c r="AW76" s="15">
        <f t="shared" si="498"/>
        <v>879.14035561932326</v>
      </c>
      <c r="AX76" s="96">
        <f t="shared" si="498"/>
        <v>981.66984828348893</v>
      </c>
      <c r="AY76" s="15">
        <f t="shared" si="498"/>
        <v>394.49205261562702</v>
      </c>
      <c r="AZ76" s="15">
        <f t="shared" si="498"/>
        <v>301.5516025777535</v>
      </c>
      <c r="BA76" s="15">
        <f t="shared" si="498"/>
        <v>672.83328273563689</v>
      </c>
      <c r="BB76" s="15">
        <f t="shared" si="498"/>
        <v>642.09381732022553</v>
      </c>
      <c r="BC76" s="15">
        <f t="shared" si="498"/>
        <v>762.77929126246966</v>
      </c>
      <c r="BD76" s="15">
        <f t="shared" si="498"/>
        <v>821.96100363789765</v>
      </c>
      <c r="BE76" s="15">
        <f t="shared" si="498"/>
        <v>728.39657943023599</v>
      </c>
      <c r="BF76" s="15">
        <f t="shared" si="498"/>
        <v>885.93497165994302</v>
      </c>
      <c r="BG76" s="15">
        <f t="shared" si="498"/>
        <v>1071.5000658219005</v>
      </c>
      <c r="BH76" s="15">
        <f t="shared" si="498"/>
        <v>974.10116797859359</v>
      </c>
      <c r="BI76" s="15">
        <f t="shared" si="498"/>
        <v>1066.2193667157712</v>
      </c>
      <c r="BJ76" s="96">
        <f t="shared" si="498"/>
        <v>1164.2338654916691</v>
      </c>
      <c r="BK76" s="15">
        <f t="shared" si="498"/>
        <v>444.1180183875216</v>
      </c>
      <c r="BL76" s="15">
        <f t="shared" si="498"/>
        <v>338.56354027539953</v>
      </c>
      <c r="BM76" s="15">
        <f t="shared" si="498"/>
        <v>764.45439649760647</v>
      </c>
      <c r="BN76" s="15">
        <f t="shared" si="498"/>
        <v>769.85154135739913</v>
      </c>
      <c r="BO76" s="15">
        <f t="shared" si="498"/>
        <v>929.14788538229413</v>
      </c>
      <c r="BP76" s="15">
        <f t="shared" si="498"/>
        <v>1014.7751125278324</v>
      </c>
      <c r="BQ76" s="15">
        <f t="shared" si="498"/>
        <v>964.49712274765466</v>
      </c>
      <c r="BR76" s="15">
        <f t="shared" si="498"/>
        <v>1169.7179003302658</v>
      </c>
      <c r="BS76" s="15">
        <f t="shared" si="498"/>
        <v>1410.1916019558471</v>
      </c>
      <c r="BT76" s="15">
        <f t="shared" si="498"/>
        <v>1314.1824867121909</v>
      </c>
      <c r="BU76" s="15">
        <f t="shared" si="498"/>
        <v>1411.9712131989854</v>
      </c>
      <c r="BV76" s="96">
        <f t="shared" si="498"/>
        <v>1543.106915884264</v>
      </c>
      <c r="BW76" s="15">
        <f t="shared" si="498"/>
        <v>590.85531988779837</v>
      </c>
      <c r="BX76" s="15">
        <f t="shared" si="498"/>
        <v>440.24050858477699</v>
      </c>
      <c r="BY76" s="15">
        <f t="shared" si="498"/>
        <v>980.25645343210044</v>
      </c>
      <c r="BZ76" s="15">
        <f t="shared" si="498"/>
        <v>973.89337002025457</v>
      </c>
      <c r="CA76" s="15">
        <f t="shared" si="498"/>
        <v>1129.5210390339125</v>
      </c>
      <c r="CB76" s="15">
        <f t="shared" si="498"/>
        <v>1213.6385076470472</v>
      </c>
      <c r="CC76" s="15">
        <f t="shared" si="498"/>
        <v>1132.9359144353541</v>
      </c>
      <c r="CD76" s="15">
        <f t="shared" si="498"/>
        <v>1394.7322261289207</v>
      </c>
      <c r="CE76" s="15">
        <f t="shared" si="498"/>
        <v>1674.3055051933279</v>
      </c>
      <c r="CF76" s="15">
        <f t="shared" si="498"/>
        <v>1548.8025166582515</v>
      </c>
      <c r="CG76" s="15">
        <f t="shared" si="498"/>
        <v>1670.1250271941051</v>
      </c>
      <c r="CH76" s="96">
        <f t="shared" si="498"/>
        <v>1814.1876745559871</v>
      </c>
      <c r="CI76" s="15">
        <f t="shared" si="498"/>
        <v>672.15120755311636</v>
      </c>
      <c r="CJ76" s="15">
        <f t="shared" si="498"/>
        <v>500.1848486601985</v>
      </c>
      <c r="CK76" s="15">
        <f t="shared" si="498"/>
        <v>1114.7599202290082</v>
      </c>
      <c r="CL76" s="15">
        <f t="shared" si="498"/>
        <v>1111.6520849161936</v>
      </c>
      <c r="CM76" s="15">
        <f t="shared" ref="CM76:CT76" si="499">CM87*CM54</f>
        <v>1297.7584623604955</v>
      </c>
      <c r="CN76" s="15">
        <f t="shared" si="499"/>
        <v>1403.7027458963364</v>
      </c>
      <c r="CO76" s="15">
        <f t="shared" si="499"/>
        <v>1322.497400396581</v>
      </c>
      <c r="CP76" s="15">
        <f t="shared" si="499"/>
        <v>1632.6139118680426</v>
      </c>
      <c r="CQ76" s="15">
        <f t="shared" si="499"/>
        <v>1963.8583494025243</v>
      </c>
      <c r="CR76" s="15">
        <f t="shared" si="499"/>
        <v>1863.2353414694408</v>
      </c>
      <c r="CS76" s="15">
        <f t="shared" si="499"/>
        <v>2015.4278673914209</v>
      </c>
      <c r="CT76" s="96">
        <f t="shared" si="499"/>
        <v>2195.7949878999884</v>
      </c>
    </row>
    <row r="77" spans="1:98" s="5" customFormat="1" x14ac:dyDescent="0.25">
      <c r="B77" s="1" t="s">
        <v>3</v>
      </c>
      <c r="C77" s="9">
        <f>SUM(C71:C76)</f>
        <v>320</v>
      </c>
      <c r="D77" s="9">
        <f t="shared" ref="D77" si="500">SUM(D71:D76)</f>
        <v>274</v>
      </c>
      <c r="E77" s="9">
        <f t="shared" ref="E77" si="501">SUM(E71:E76)</f>
        <v>445</v>
      </c>
      <c r="F77" s="9">
        <f t="shared" ref="F77" si="502">SUM(F71:F76)</f>
        <v>473</v>
      </c>
      <c r="G77" s="9">
        <f t="shared" ref="G77" si="503">SUM(G71:G76)</f>
        <v>500</v>
      </c>
      <c r="H77" s="9">
        <f t="shared" ref="H77" si="504">SUM(H71:H76)</f>
        <v>552</v>
      </c>
      <c r="I77" s="9">
        <f t="shared" ref="I77" si="505">SUM(I71:I76)</f>
        <v>684</v>
      </c>
      <c r="J77" s="9">
        <f t="shared" ref="J77" si="506">SUM(J71:J76)</f>
        <v>460</v>
      </c>
      <c r="K77" s="9">
        <f t="shared" ref="K77" si="507">SUM(K71:K76)</f>
        <v>1054</v>
      </c>
      <c r="L77" s="9">
        <f t="shared" ref="L77" si="508">SUM(L71:L76)</f>
        <v>783</v>
      </c>
      <c r="M77" s="9">
        <f t="shared" ref="M77" si="509">SUM(M71:M76)</f>
        <v>1381</v>
      </c>
      <c r="N77" s="98">
        <f t="shared" ref="N77" si="510">SUM(N71:N76)</f>
        <v>1329</v>
      </c>
      <c r="O77" s="9">
        <f t="shared" ref="O77" si="511">SUM(O71:O76)</f>
        <v>451</v>
      </c>
      <c r="P77" s="9">
        <f t="shared" ref="P77" si="512">SUM(P71:P76)</f>
        <v>471</v>
      </c>
      <c r="Q77" s="9">
        <f t="shared" ref="Q77" si="513">SUM(Q71:Q76)</f>
        <v>1035</v>
      </c>
      <c r="R77" s="9">
        <f>SUM(R71:R76)</f>
        <v>671</v>
      </c>
      <c r="S77" s="9">
        <f t="shared" ref="S77" si="514">SUM(S71:S76)</f>
        <v>933</v>
      </c>
      <c r="T77" s="9">
        <f t="shared" ref="T77" si="515">SUM(T71:T76)</f>
        <v>1726</v>
      </c>
      <c r="U77" s="158">
        <f t="shared" ref="U77" si="516">SUM(U71:U76)</f>
        <v>1052</v>
      </c>
      <c r="V77" s="158">
        <f t="shared" ref="V77" si="517">SUM(V71:V76)</f>
        <v>1291</v>
      </c>
      <c r="W77" s="158">
        <f t="shared" ref="W77" si="518">SUM(W71:W76)</f>
        <v>2351.8771390399997</v>
      </c>
      <c r="X77" s="158">
        <f t="shared" ref="X77" si="519">SUM(X71:X76)</f>
        <v>2163.7715729983997</v>
      </c>
      <c r="Y77" s="158">
        <f t="shared" ref="Y77" si="520">SUM(Y71:Y76)</f>
        <v>2488.30868002528</v>
      </c>
      <c r="Z77" s="159">
        <f t="shared" ref="Z77:CK77" si="521">SUM(Z71:Z76)</f>
        <v>3249.2027518036812</v>
      </c>
      <c r="AA77" s="16">
        <f t="shared" si="521"/>
        <v>924.53013174369642</v>
      </c>
      <c r="AB77" s="16">
        <f t="shared" si="521"/>
        <v>884.02640189220244</v>
      </c>
      <c r="AC77" s="16">
        <f t="shared" si="521"/>
        <v>1919.4867508290931</v>
      </c>
      <c r="AD77" s="16">
        <f t="shared" si="521"/>
        <v>2028.7370717468025</v>
      </c>
      <c r="AE77" s="16">
        <f t="shared" si="521"/>
        <v>2410.9569355147423</v>
      </c>
      <c r="AF77" s="16">
        <f t="shared" si="521"/>
        <v>2867.0614982251545</v>
      </c>
      <c r="AG77" s="16">
        <f t="shared" si="521"/>
        <v>2612.9672562442133</v>
      </c>
      <c r="AH77" s="16">
        <f t="shared" si="521"/>
        <v>2934.2713188753046</v>
      </c>
      <c r="AI77" s="16">
        <f t="shared" si="521"/>
        <v>3384.3369609830697</v>
      </c>
      <c r="AJ77" s="16">
        <f t="shared" si="521"/>
        <v>3126.2663473606749</v>
      </c>
      <c r="AK77" s="16">
        <f t="shared" si="521"/>
        <v>3450.8021642728181</v>
      </c>
      <c r="AL77" s="97">
        <f t="shared" si="521"/>
        <v>3964.2032057466781</v>
      </c>
      <c r="AM77" s="16">
        <f t="shared" si="521"/>
        <v>1384.9564568341984</v>
      </c>
      <c r="AN77" s="16">
        <f t="shared" si="521"/>
        <v>1279.3428954774683</v>
      </c>
      <c r="AO77" s="16">
        <f t="shared" si="521"/>
        <v>2796.1492555517571</v>
      </c>
      <c r="AP77" s="16">
        <f t="shared" si="521"/>
        <v>2852.6617683476065</v>
      </c>
      <c r="AQ77" s="16">
        <f t="shared" si="521"/>
        <v>3289.0231127602374</v>
      </c>
      <c r="AR77" s="16">
        <f t="shared" si="521"/>
        <v>3593.5692758105497</v>
      </c>
      <c r="AS77" s="16">
        <f t="shared" si="521"/>
        <v>3271.9067729206608</v>
      </c>
      <c r="AT77" s="16">
        <f t="shared" si="521"/>
        <v>3649.5158446020705</v>
      </c>
      <c r="AU77" s="16">
        <f t="shared" si="521"/>
        <v>4141.672386717225</v>
      </c>
      <c r="AV77" s="16">
        <f t="shared" si="521"/>
        <v>3828.7028046001287</v>
      </c>
      <c r="AW77" s="16">
        <f t="shared" si="521"/>
        <v>4152.2277155357524</v>
      </c>
      <c r="AX77" s="97">
        <f t="shared" si="521"/>
        <v>4623.4968840120828</v>
      </c>
      <c r="AY77" s="16">
        <f t="shared" si="521"/>
        <v>1619.413097918469</v>
      </c>
      <c r="AZ77" s="16">
        <f t="shared" si="521"/>
        <v>1496.0947139152233</v>
      </c>
      <c r="BA77" s="16">
        <f t="shared" si="521"/>
        <v>3523.4929887758117</v>
      </c>
      <c r="BB77" s="16">
        <f t="shared" si="521"/>
        <v>3744.1201171470993</v>
      </c>
      <c r="BC77" s="16">
        <f t="shared" si="521"/>
        <v>4337.876609290689</v>
      </c>
      <c r="BD77" s="16">
        <f t="shared" si="521"/>
        <v>4743.1351731934601</v>
      </c>
      <c r="BE77" s="16">
        <f t="shared" si="521"/>
        <v>4444.0892683821403</v>
      </c>
      <c r="BF77" s="16">
        <f t="shared" si="521"/>
        <v>4936.8812653886098</v>
      </c>
      <c r="BG77" s="16">
        <f t="shared" si="521"/>
        <v>5592.0331697105739</v>
      </c>
      <c r="BH77" s="16">
        <f t="shared" si="521"/>
        <v>5270.7942151923344</v>
      </c>
      <c r="BI77" s="16">
        <f t="shared" si="521"/>
        <v>5685.2592777883856</v>
      </c>
      <c r="BJ77" s="97">
        <f t="shared" si="521"/>
        <v>6311.3842462691209</v>
      </c>
      <c r="BK77" s="16">
        <f t="shared" si="521"/>
        <v>2030.5300571038324</v>
      </c>
      <c r="BL77" s="16">
        <f t="shared" si="521"/>
        <v>1878.7998645919165</v>
      </c>
      <c r="BM77" s="16">
        <f t="shared" si="521"/>
        <v>4359.7721736087688</v>
      </c>
      <c r="BN77" s="16">
        <f t="shared" si="521"/>
        <v>4600.6673102036366</v>
      </c>
      <c r="BO77" s="16">
        <f t="shared" si="521"/>
        <v>5287.3617287698435</v>
      </c>
      <c r="BP77" s="16">
        <f t="shared" si="521"/>
        <v>5751.7848611282316</v>
      </c>
      <c r="BQ77" s="16">
        <f t="shared" si="521"/>
        <v>5428.6462261055549</v>
      </c>
      <c r="BR77" s="16">
        <f t="shared" si="521"/>
        <v>5989.9436472391753</v>
      </c>
      <c r="BS77" s="16">
        <f t="shared" si="521"/>
        <v>6742.2104902779683</v>
      </c>
      <c r="BT77" s="16">
        <f t="shared" si="521"/>
        <v>6308.2574283906142</v>
      </c>
      <c r="BU77" s="16">
        <f t="shared" si="521"/>
        <v>6733.6467260982563</v>
      </c>
      <c r="BV77" s="97">
        <f t="shared" si="521"/>
        <v>7427.9709689474457</v>
      </c>
      <c r="BW77" s="16">
        <f t="shared" si="521"/>
        <v>2404.8894266400885</v>
      </c>
      <c r="BX77" s="16">
        <f t="shared" si="521"/>
        <v>2204.502215052361</v>
      </c>
      <c r="BY77" s="16">
        <f t="shared" si="521"/>
        <v>5103.546155242735</v>
      </c>
      <c r="BZ77" s="16">
        <f t="shared" si="521"/>
        <v>5384.3192040167514</v>
      </c>
      <c r="CA77" s="16">
        <f t="shared" si="521"/>
        <v>6160.9357821952335</v>
      </c>
      <c r="CB77" s="16">
        <f t="shared" si="521"/>
        <v>6692.1157219208162</v>
      </c>
      <c r="CC77" s="16">
        <f t="shared" si="521"/>
        <v>6319.1231890150038</v>
      </c>
      <c r="CD77" s="16">
        <f t="shared" si="521"/>
        <v>7126.7088562121635</v>
      </c>
      <c r="CE77" s="16">
        <f t="shared" si="521"/>
        <v>8033.0687599456905</v>
      </c>
      <c r="CF77" s="16">
        <f t="shared" si="521"/>
        <v>7538.7903066792114</v>
      </c>
      <c r="CG77" s="16">
        <f t="shared" si="521"/>
        <v>8144.0680416501946</v>
      </c>
      <c r="CH77" s="97">
        <f t="shared" si="521"/>
        <v>8998.7921838654129</v>
      </c>
      <c r="CI77" s="16">
        <f t="shared" si="521"/>
        <v>2823.0374525097523</v>
      </c>
      <c r="CJ77" s="16">
        <f t="shared" si="521"/>
        <v>2591.1233419722648</v>
      </c>
      <c r="CK77" s="16">
        <f t="shared" si="521"/>
        <v>6008.4003038997189</v>
      </c>
      <c r="CL77" s="16">
        <f t="shared" ref="CL77:CT77" si="522">SUM(CL71:CL76)</f>
        <v>6349.3439441582323</v>
      </c>
      <c r="CM77" s="16">
        <f t="shared" si="522"/>
        <v>7274.675267197259</v>
      </c>
      <c r="CN77" s="16">
        <f t="shared" si="522"/>
        <v>7912.7106888049457</v>
      </c>
      <c r="CO77" s="16">
        <f t="shared" si="522"/>
        <v>7481.8704979175072</v>
      </c>
      <c r="CP77" s="16">
        <f t="shared" si="522"/>
        <v>8437.592318177647</v>
      </c>
      <c r="CQ77" s="16">
        <f t="shared" si="522"/>
        <v>9510.254633873139</v>
      </c>
      <c r="CR77" s="16">
        <f t="shared" si="522"/>
        <v>9108.4411752852429</v>
      </c>
      <c r="CS77" s="16">
        <f t="shared" si="522"/>
        <v>9840.5414180690277</v>
      </c>
      <c r="CT77" s="97">
        <f t="shared" si="522"/>
        <v>10874.692862870268</v>
      </c>
    </row>
    <row r="79" spans="1:98" s="116" customFormat="1" x14ac:dyDescent="0.25">
      <c r="B79" s="63"/>
      <c r="C79" s="63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5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5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5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5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5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5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5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5"/>
    </row>
    <row r="80" spans="1:98" s="104" customFormat="1" x14ac:dyDescent="0.25">
      <c r="B80" s="104" t="s">
        <v>13</v>
      </c>
      <c r="C80" s="104">
        <f t="shared" ref="C80:BN80" si="523">C32</f>
        <v>42005</v>
      </c>
      <c r="D80" s="104">
        <f t="shared" si="523"/>
        <v>42036</v>
      </c>
      <c r="E80" s="104">
        <f t="shared" si="523"/>
        <v>42064</v>
      </c>
      <c r="F80" s="104">
        <f t="shared" si="523"/>
        <v>42095</v>
      </c>
      <c r="G80" s="104">
        <f t="shared" si="523"/>
        <v>42125</v>
      </c>
      <c r="H80" s="104">
        <f t="shared" si="523"/>
        <v>42156</v>
      </c>
      <c r="I80" s="104">
        <f t="shared" si="523"/>
        <v>42186</v>
      </c>
      <c r="J80" s="104">
        <f t="shared" si="523"/>
        <v>42217</v>
      </c>
      <c r="K80" s="104">
        <f t="shared" si="523"/>
        <v>42248</v>
      </c>
      <c r="L80" s="104">
        <f t="shared" si="523"/>
        <v>42278</v>
      </c>
      <c r="M80" s="104">
        <f t="shared" si="523"/>
        <v>42309</v>
      </c>
      <c r="N80" s="105">
        <f t="shared" si="523"/>
        <v>42339</v>
      </c>
      <c r="O80" s="144">
        <f t="shared" si="523"/>
        <v>42370</v>
      </c>
      <c r="P80" s="144">
        <f t="shared" si="523"/>
        <v>42401</v>
      </c>
      <c r="Q80" s="144">
        <f t="shared" si="523"/>
        <v>42430</v>
      </c>
      <c r="R80" s="144">
        <f t="shared" si="523"/>
        <v>42461</v>
      </c>
      <c r="S80" s="144">
        <f t="shared" si="523"/>
        <v>42491</v>
      </c>
      <c r="T80" s="144">
        <f t="shared" si="523"/>
        <v>42522</v>
      </c>
      <c r="U80" s="144">
        <f t="shared" si="523"/>
        <v>42552</v>
      </c>
      <c r="V80" s="144">
        <f t="shared" si="523"/>
        <v>42583</v>
      </c>
      <c r="W80" s="104">
        <f t="shared" si="523"/>
        <v>42614</v>
      </c>
      <c r="X80" s="104">
        <f t="shared" si="523"/>
        <v>42644</v>
      </c>
      <c r="Y80" s="104">
        <f t="shared" si="523"/>
        <v>42675</v>
      </c>
      <c r="Z80" s="105">
        <f t="shared" si="523"/>
        <v>42705</v>
      </c>
      <c r="AA80" s="104">
        <f t="shared" si="523"/>
        <v>42752</v>
      </c>
      <c r="AB80" s="104">
        <f t="shared" si="523"/>
        <v>42783</v>
      </c>
      <c r="AC80" s="104">
        <f t="shared" si="523"/>
        <v>42811</v>
      </c>
      <c r="AD80" s="104">
        <f t="shared" si="523"/>
        <v>42842</v>
      </c>
      <c r="AE80" s="104">
        <f t="shared" si="523"/>
        <v>42872</v>
      </c>
      <c r="AF80" s="104">
        <f t="shared" si="523"/>
        <v>42903</v>
      </c>
      <c r="AG80" s="104">
        <f t="shared" si="523"/>
        <v>42933</v>
      </c>
      <c r="AH80" s="104">
        <f t="shared" si="523"/>
        <v>42964</v>
      </c>
      <c r="AI80" s="104">
        <f t="shared" si="523"/>
        <v>42995</v>
      </c>
      <c r="AJ80" s="104">
        <f t="shared" si="523"/>
        <v>43025</v>
      </c>
      <c r="AK80" s="104">
        <f t="shared" si="523"/>
        <v>43056</v>
      </c>
      <c r="AL80" s="105">
        <f t="shared" si="523"/>
        <v>43086</v>
      </c>
      <c r="AM80" s="104">
        <f t="shared" si="523"/>
        <v>43118</v>
      </c>
      <c r="AN80" s="104">
        <f t="shared" si="523"/>
        <v>43149</v>
      </c>
      <c r="AO80" s="104">
        <f t="shared" si="523"/>
        <v>43177</v>
      </c>
      <c r="AP80" s="104">
        <f t="shared" si="523"/>
        <v>43208</v>
      </c>
      <c r="AQ80" s="104">
        <f t="shared" si="523"/>
        <v>43238</v>
      </c>
      <c r="AR80" s="104">
        <f t="shared" si="523"/>
        <v>43269</v>
      </c>
      <c r="AS80" s="104">
        <f t="shared" si="523"/>
        <v>43299</v>
      </c>
      <c r="AT80" s="104">
        <f t="shared" si="523"/>
        <v>43330</v>
      </c>
      <c r="AU80" s="104">
        <f t="shared" si="523"/>
        <v>43361</v>
      </c>
      <c r="AV80" s="104">
        <f t="shared" si="523"/>
        <v>43391</v>
      </c>
      <c r="AW80" s="104">
        <f t="shared" si="523"/>
        <v>43422</v>
      </c>
      <c r="AX80" s="105">
        <f t="shared" si="523"/>
        <v>43452</v>
      </c>
      <c r="AY80" s="104">
        <f t="shared" si="523"/>
        <v>43483</v>
      </c>
      <c r="AZ80" s="104">
        <f t="shared" si="523"/>
        <v>43514</v>
      </c>
      <c r="BA80" s="104">
        <f t="shared" si="523"/>
        <v>43542</v>
      </c>
      <c r="BB80" s="104">
        <f t="shared" si="523"/>
        <v>43573</v>
      </c>
      <c r="BC80" s="104">
        <f t="shared" si="523"/>
        <v>43603</v>
      </c>
      <c r="BD80" s="104">
        <f t="shared" si="523"/>
        <v>43634</v>
      </c>
      <c r="BE80" s="104">
        <f t="shared" si="523"/>
        <v>43664</v>
      </c>
      <c r="BF80" s="104">
        <f t="shared" si="523"/>
        <v>43695</v>
      </c>
      <c r="BG80" s="104">
        <f t="shared" si="523"/>
        <v>43726</v>
      </c>
      <c r="BH80" s="104">
        <f t="shared" si="523"/>
        <v>43756</v>
      </c>
      <c r="BI80" s="104">
        <f t="shared" si="523"/>
        <v>43787</v>
      </c>
      <c r="BJ80" s="105">
        <f t="shared" si="523"/>
        <v>43817</v>
      </c>
      <c r="BK80" s="104">
        <f t="shared" si="523"/>
        <v>43848</v>
      </c>
      <c r="BL80" s="104">
        <f t="shared" si="523"/>
        <v>43879</v>
      </c>
      <c r="BM80" s="104">
        <f t="shared" si="523"/>
        <v>43908</v>
      </c>
      <c r="BN80" s="104">
        <f t="shared" si="523"/>
        <v>43939</v>
      </c>
      <c r="BO80" s="104">
        <f t="shared" ref="BO80:CT80" si="524">BO32</f>
        <v>43969</v>
      </c>
      <c r="BP80" s="104">
        <f t="shared" si="524"/>
        <v>44000</v>
      </c>
      <c r="BQ80" s="104">
        <f t="shared" si="524"/>
        <v>44030</v>
      </c>
      <c r="BR80" s="104">
        <f t="shared" si="524"/>
        <v>44061</v>
      </c>
      <c r="BS80" s="104">
        <f t="shared" si="524"/>
        <v>44092</v>
      </c>
      <c r="BT80" s="104">
        <f t="shared" si="524"/>
        <v>44122</v>
      </c>
      <c r="BU80" s="104">
        <f t="shared" si="524"/>
        <v>44153</v>
      </c>
      <c r="BV80" s="105">
        <f t="shared" si="524"/>
        <v>44183</v>
      </c>
      <c r="BW80" s="104">
        <f t="shared" si="524"/>
        <v>44214</v>
      </c>
      <c r="BX80" s="104">
        <f t="shared" si="524"/>
        <v>44245</v>
      </c>
      <c r="BY80" s="104">
        <f t="shared" si="524"/>
        <v>44273</v>
      </c>
      <c r="BZ80" s="104">
        <f t="shared" si="524"/>
        <v>44304</v>
      </c>
      <c r="CA80" s="104">
        <f t="shared" si="524"/>
        <v>44334</v>
      </c>
      <c r="CB80" s="104">
        <f t="shared" si="524"/>
        <v>44365</v>
      </c>
      <c r="CC80" s="104">
        <f t="shared" si="524"/>
        <v>44395</v>
      </c>
      <c r="CD80" s="104">
        <f t="shared" si="524"/>
        <v>44426</v>
      </c>
      <c r="CE80" s="104">
        <f t="shared" si="524"/>
        <v>44457</v>
      </c>
      <c r="CF80" s="104">
        <f t="shared" si="524"/>
        <v>44487</v>
      </c>
      <c r="CG80" s="104">
        <f t="shared" si="524"/>
        <v>44518</v>
      </c>
      <c r="CH80" s="105">
        <f t="shared" si="524"/>
        <v>44548</v>
      </c>
      <c r="CI80" s="104">
        <f t="shared" si="524"/>
        <v>44579</v>
      </c>
      <c r="CJ80" s="104">
        <f t="shared" si="524"/>
        <v>44610</v>
      </c>
      <c r="CK80" s="104">
        <f t="shared" si="524"/>
        <v>44638</v>
      </c>
      <c r="CL80" s="104">
        <f t="shared" si="524"/>
        <v>44669</v>
      </c>
      <c r="CM80" s="104">
        <f t="shared" si="524"/>
        <v>44699</v>
      </c>
      <c r="CN80" s="104">
        <f t="shared" si="524"/>
        <v>44730</v>
      </c>
      <c r="CO80" s="104">
        <f t="shared" si="524"/>
        <v>44760</v>
      </c>
      <c r="CP80" s="104">
        <f t="shared" si="524"/>
        <v>44791</v>
      </c>
      <c r="CQ80" s="104">
        <f t="shared" si="524"/>
        <v>44822</v>
      </c>
      <c r="CR80" s="104">
        <f t="shared" si="524"/>
        <v>44852</v>
      </c>
      <c r="CS80" s="104">
        <f t="shared" si="524"/>
        <v>44883</v>
      </c>
      <c r="CT80" s="105">
        <f t="shared" si="524"/>
        <v>44913</v>
      </c>
    </row>
    <row r="81" spans="1:98" x14ac:dyDescent="0.25">
      <c r="A81" s="4" t="s">
        <v>173</v>
      </c>
      <c r="B81" t="s">
        <v>4</v>
      </c>
      <c r="C81" s="13">
        <f>IFERROR(C70/C48,"")</f>
        <v>2</v>
      </c>
      <c r="D81" s="13">
        <f t="shared" ref="D81:T81" si="525">IFERROR(D70/D48,"")</f>
        <v>1.6</v>
      </c>
      <c r="E81" s="13">
        <f t="shared" si="525"/>
        <v>3.7272727272727271</v>
      </c>
      <c r="F81" s="13">
        <f t="shared" si="525"/>
        <v>1.7272727272727273</v>
      </c>
      <c r="G81" s="13">
        <f t="shared" si="525"/>
        <v>1.1875</v>
      </c>
      <c r="H81" s="13">
        <f t="shared" si="525"/>
        <v>2</v>
      </c>
      <c r="I81" s="13">
        <f t="shared" si="525"/>
        <v>3.2857142857142856</v>
      </c>
      <c r="J81" s="13">
        <f t="shared" si="525"/>
        <v>1.7692307692307692</v>
      </c>
      <c r="K81" s="13">
        <f t="shared" si="525"/>
        <v>3.0588235294117645</v>
      </c>
      <c r="L81" s="13">
        <f t="shared" si="525"/>
        <v>1.7894736842105263</v>
      </c>
      <c r="M81" s="13">
        <f t="shared" si="525"/>
        <v>4.5</v>
      </c>
      <c r="N81" s="100">
        <f t="shared" si="525"/>
        <v>6.666666666666667</v>
      </c>
      <c r="O81" s="171">
        <f t="shared" si="525"/>
        <v>1.4166666666666667</v>
      </c>
      <c r="P81" s="171">
        <f t="shared" si="525"/>
        <v>1.5</v>
      </c>
      <c r="Q81" s="171">
        <f t="shared" si="525"/>
        <v>2.4444444444444446</v>
      </c>
      <c r="R81" s="171">
        <f t="shared" si="525"/>
        <v>1.9230769230769231</v>
      </c>
      <c r="S81" s="171">
        <f t="shared" si="525"/>
        <v>1.8461538461538463</v>
      </c>
      <c r="T81" s="171">
        <f t="shared" si="525"/>
        <v>2.2666666666666666</v>
      </c>
      <c r="U81" s="319">
        <v>2.2666666666666666</v>
      </c>
      <c r="V81" s="319">
        <v>2.5</v>
      </c>
      <c r="W81" s="319">
        <v>2.4</v>
      </c>
      <c r="X81" s="319">
        <v>2.2000000000000002</v>
      </c>
      <c r="Y81" s="319">
        <v>2.4</v>
      </c>
      <c r="Z81" s="320">
        <v>2.6</v>
      </c>
      <c r="AA81" s="321">
        <v>1.4166666666666667</v>
      </c>
      <c r="AB81" s="321">
        <v>1.5</v>
      </c>
      <c r="AC81" s="321">
        <f>AB81*1.05</f>
        <v>1.5750000000000002</v>
      </c>
      <c r="AD81" s="321">
        <v>2</v>
      </c>
      <c r="AE81" s="321">
        <v>2</v>
      </c>
      <c r="AF81" s="321">
        <f>AE81*1.05</f>
        <v>2.1</v>
      </c>
      <c r="AG81" s="321">
        <f>AF81*0.9</f>
        <v>1.8900000000000001</v>
      </c>
      <c r="AH81" s="321">
        <v>2.1</v>
      </c>
      <c r="AI81" s="321">
        <v>2.2999999999999998</v>
      </c>
      <c r="AJ81" s="321">
        <f>AI81*0.9</f>
        <v>2.0699999999999998</v>
      </c>
      <c r="AK81" s="321">
        <v>2.2000000000000002</v>
      </c>
      <c r="AL81" s="322">
        <v>2.2999999999999998</v>
      </c>
      <c r="AM81" s="323">
        <f>AA81*1.04</f>
        <v>1.4733333333333334</v>
      </c>
      <c r="AN81" s="324">
        <f t="shared" ref="AN81:AN87" si="526">AB81*1.03</f>
        <v>1.5449999999999999</v>
      </c>
      <c r="AO81" s="324">
        <f t="shared" ref="AO81:AO87" si="527">AC81*1.03</f>
        <v>1.6222500000000002</v>
      </c>
      <c r="AP81" s="324">
        <f t="shared" ref="AP81:AP87" si="528">AD81*1.03</f>
        <v>2.06</v>
      </c>
      <c r="AQ81" s="324">
        <f t="shared" ref="AQ81:AQ87" si="529">AE81*1.03</f>
        <v>2.06</v>
      </c>
      <c r="AR81" s="324">
        <f t="shared" ref="AR81:AR87" si="530">AF81*1.03</f>
        <v>2.1630000000000003</v>
      </c>
      <c r="AS81" s="324">
        <f>AG81*1.05</f>
        <v>1.9845000000000002</v>
      </c>
      <c r="AT81" s="324">
        <f>AH81*1.05</f>
        <v>2.2050000000000001</v>
      </c>
      <c r="AU81" s="324">
        <f>AI81*1.05</f>
        <v>2.415</v>
      </c>
      <c r="AV81" s="324">
        <f>AJ81*1.07</f>
        <v>2.2149000000000001</v>
      </c>
      <c r="AW81" s="324">
        <f>AK81*1.07</f>
        <v>2.3540000000000005</v>
      </c>
      <c r="AX81" s="325">
        <f>AL81*1.07</f>
        <v>2.4609999999999999</v>
      </c>
      <c r="AY81" s="323">
        <f>AM81*1.05</f>
        <v>1.5470000000000002</v>
      </c>
      <c r="AZ81" s="324">
        <f t="shared" ref="AZ81:AZ87" si="531">AN81*1.05</f>
        <v>1.62225</v>
      </c>
      <c r="BA81" s="324">
        <f t="shared" ref="BA81:BA87" si="532">AO81*1.05</f>
        <v>1.7033625000000003</v>
      </c>
      <c r="BB81" s="324">
        <f t="shared" ref="BB81:BB87" si="533">AP81*1.05</f>
        <v>2.1630000000000003</v>
      </c>
      <c r="BC81" s="324">
        <f t="shared" ref="BC81:BC87" si="534">AQ81*1.05</f>
        <v>2.1630000000000003</v>
      </c>
      <c r="BD81" s="324">
        <f t="shared" ref="BD81:BD87" si="535">AR81*1.05</f>
        <v>2.2711500000000004</v>
      </c>
      <c r="BE81" s="324">
        <f t="shared" ref="BE81:BE87" si="536">AS81*1.05</f>
        <v>2.0837250000000003</v>
      </c>
      <c r="BF81" s="324">
        <f t="shared" ref="BF81:BF87" si="537">AT81*1.05</f>
        <v>2.3152500000000003</v>
      </c>
      <c r="BG81" s="324">
        <f t="shared" ref="BG81:BG87" si="538">AU81*1.05</f>
        <v>2.5357500000000002</v>
      </c>
      <c r="BH81" s="324">
        <f t="shared" ref="BH81:BH87" si="539">AV81*1.05</f>
        <v>2.3256450000000002</v>
      </c>
      <c r="BI81" s="324">
        <f t="shared" ref="BI81:BI87" si="540">AW81*1.05</f>
        <v>2.4717000000000007</v>
      </c>
      <c r="BJ81" s="325">
        <f t="shared" ref="BJ81:BJ87" si="541">AX81*1.05</f>
        <v>2.58405</v>
      </c>
      <c r="BK81" s="323">
        <f>AY81*1.02</f>
        <v>1.5779400000000001</v>
      </c>
      <c r="BL81" s="324">
        <f t="shared" ref="BL81:BV87" si="542">AZ81*1.02</f>
        <v>1.654695</v>
      </c>
      <c r="BM81" s="324">
        <f t="shared" si="542"/>
        <v>1.7374297500000004</v>
      </c>
      <c r="BN81" s="324">
        <f t="shared" si="542"/>
        <v>2.2062600000000003</v>
      </c>
      <c r="BO81" s="324">
        <f t="shared" si="542"/>
        <v>2.2062600000000003</v>
      </c>
      <c r="BP81" s="324">
        <f t="shared" si="542"/>
        <v>2.3165730000000004</v>
      </c>
      <c r="BQ81" s="324">
        <f t="shared" si="542"/>
        <v>2.1253995000000003</v>
      </c>
      <c r="BR81" s="324">
        <f t="shared" si="542"/>
        <v>2.3615550000000005</v>
      </c>
      <c r="BS81" s="324">
        <f t="shared" si="542"/>
        <v>2.586465</v>
      </c>
      <c r="BT81" s="324">
        <f t="shared" si="542"/>
        <v>2.3721579000000004</v>
      </c>
      <c r="BU81" s="324">
        <f t="shared" si="542"/>
        <v>2.5211340000000009</v>
      </c>
      <c r="BV81" s="325">
        <f t="shared" si="542"/>
        <v>2.6357309999999998</v>
      </c>
      <c r="BW81" s="323">
        <f>BK81*1.03</f>
        <v>1.6252782000000001</v>
      </c>
      <c r="BX81" s="324">
        <f t="shared" ref="BX81:CH87" si="543">BL81*1.03</f>
        <v>1.7043358500000001</v>
      </c>
      <c r="BY81" s="324">
        <f t="shared" si="543"/>
        <v>1.7895526425000006</v>
      </c>
      <c r="BZ81" s="324">
        <f t="shared" si="543"/>
        <v>2.2724478000000006</v>
      </c>
      <c r="CA81" s="324">
        <f t="shared" si="543"/>
        <v>2.2724478000000006</v>
      </c>
      <c r="CB81" s="324">
        <f t="shared" si="543"/>
        <v>2.3860701900000003</v>
      </c>
      <c r="CC81" s="324">
        <f t="shared" si="543"/>
        <v>2.1891614850000005</v>
      </c>
      <c r="CD81" s="324">
        <f t="shared" si="543"/>
        <v>2.4324016500000005</v>
      </c>
      <c r="CE81" s="324">
        <f t="shared" si="543"/>
        <v>2.6640589500000003</v>
      </c>
      <c r="CF81" s="324">
        <f t="shared" si="543"/>
        <v>2.4433226370000005</v>
      </c>
      <c r="CG81" s="324">
        <f t="shared" si="543"/>
        <v>2.5967680200000012</v>
      </c>
      <c r="CH81" s="325">
        <f t="shared" si="543"/>
        <v>2.7148029299999998</v>
      </c>
      <c r="CI81" s="323">
        <f>BW81*1.03</f>
        <v>1.6740365460000002</v>
      </c>
      <c r="CJ81" s="324">
        <f t="shared" ref="CJ81:CO87" si="544">BX81*1.03</f>
        <v>1.7554659255000002</v>
      </c>
      <c r="CK81" s="324">
        <f t="shared" si="544"/>
        <v>1.8432392217750007</v>
      </c>
      <c r="CL81" s="324">
        <f t="shared" si="544"/>
        <v>2.3406212340000008</v>
      </c>
      <c r="CM81" s="324">
        <f t="shared" si="544"/>
        <v>2.3406212340000008</v>
      </c>
      <c r="CN81" s="324">
        <f t="shared" si="544"/>
        <v>2.4576522957000004</v>
      </c>
      <c r="CO81" s="324">
        <f t="shared" si="544"/>
        <v>2.2548363295500007</v>
      </c>
      <c r="CP81" s="324">
        <f>CD81*1.03</f>
        <v>2.5053736995000007</v>
      </c>
      <c r="CQ81" s="324">
        <f t="shared" ref="CQ81:CQ87" si="545">CE81*1.03</f>
        <v>2.7439807185000005</v>
      </c>
      <c r="CR81" s="324">
        <f t="shared" ref="CR81:CR87" si="546">CF81*1.03</f>
        <v>2.5166223161100008</v>
      </c>
      <c r="CS81" s="324">
        <f t="shared" ref="CS81:CS87" si="547">CG81*1.03</f>
        <v>2.6746710606000015</v>
      </c>
      <c r="CT81" s="325">
        <f t="shared" ref="CT81:CT87" si="548">CH81*1.03</f>
        <v>2.7962470178999999</v>
      </c>
    </row>
    <row r="82" spans="1:98" x14ac:dyDescent="0.25">
      <c r="A82" s="4" t="s">
        <v>174</v>
      </c>
      <c r="B82" t="s">
        <v>5</v>
      </c>
      <c r="C82" s="13">
        <f t="shared" ref="C82:AA88" si="549">IFERROR(C71/C49,"")</f>
        <v>1.3116883116883118</v>
      </c>
      <c r="D82" s="13">
        <f t="shared" si="549"/>
        <v>1.1730769230769231</v>
      </c>
      <c r="E82" s="13">
        <f t="shared" si="549"/>
        <v>1.2911392405063291</v>
      </c>
      <c r="F82" s="13">
        <f t="shared" si="549"/>
        <v>1.4666666666666666</v>
      </c>
      <c r="G82" s="13">
        <f t="shared" si="549"/>
        <v>1.2383720930232558</v>
      </c>
      <c r="H82" s="13">
        <f t="shared" si="549"/>
        <v>1.3571428571428572</v>
      </c>
      <c r="I82" s="13">
        <f t="shared" si="549"/>
        <v>1.4557823129251701</v>
      </c>
      <c r="J82" s="13">
        <f t="shared" si="549"/>
        <v>1.2626262626262625</v>
      </c>
      <c r="K82" s="13">
        <f t="shared" si="549"/>
        <v>1.5</v>
      </c>
      <c r="L82" s="13">
        <f t="shared" si="549"/>
        <v>1.3206106870229009</v>
      </c>
      <c r="M82" s="13">
        <f t="shared" si="549"/>
        <v>1.68359375</v>
      </c>
      <c r="N82" s="100">
        <f t="shared" si="549"/>
        <v>1.5341614906832297</v>
      </c>
      <c r="O82" s="171">
        <f t="shared" si="549"/>
        <v>1.3695652173913044</v>
      </c>
      <c r="P82" s="171">
        <f t="shared" si="549"/>
        <v>1.175</v>
      </c>
      <c r="Q82" s="171">
        <f t="shared" si="549"/>
        <v>1.641711229946524</v>
      </c>
      <c r="R82" s="171">
        <f t="shared" si="549"/>
        <v>1.3428571428571427</v>
      </c>
      <c r="S82" s="171">
        <f t="shared" si="549"/>
        <v>1.3511111111111112</v>
      </c>
      <c r="T82" s="171">
        <f t="shared" si="549"/>
        <v>1.6413043478260869</v>
      </c>
      <c r="U82" s="319">
        <v>1.3678571428571429</v>
      </c>
      <c r="V82" s="319">
        <v>1.3173652694610778</v>
      </c>
      <c r="W82" s="319">
        <v>1.7</v>
      </c>
      <c r="X82" s="319">
        <v>1.5</v>
      </c>
      <c r="Y82" s="319">
        <v>1.5</v>
      </c>
      <c r="Z82" s="320">
        <v>1.6</v>
      </c>
      <c r="AA82" s="321">
        <v>1.3695652173913044</v>
      </c>
      <c r="AB82" s="321">
        <v>1.175</v>
      </c>
      <c r="AC82" s="321">
        <f t="shared" ref="AC82:AC87" si="550">AB82*1.04</f>
        <v>1.2220000000000002</v>
      </c>
      <c r="AD82" s="326">
        <v>1.3</v>
      </c>
      <c r="AE82" s="326">
        <v>1.4</v>
      </c>
      <c r="AF82" s="321">
        <f t="shared" ref="AF82:AF87" si="551">AE82*1.05</f>
        <v>1.47</v>
      </c>
      <c r="AG82" s="321">
        <f t="shared" ref="AG82:AG87" si="552">AF82*0.9</f>
        <v>1.323</v>
      </c>
      <c r="AH82" s="326">
        <v>1.4</v>
      </c>
      <c r="AI82" s="326">
        <v>1.5</v>
      </c>
      <c r="AJ82" s="321">
        <f t="shared" ref="AJ82:AJ87" si="553">AI82*0.9</f>
        <v>1.35</v>
      </c>
      <c r="AK82" s="326">
        <v>1.4</v>
      </c>
      <c r="AL82" s="322">
        <v>1.5</v>
      </c>
      <c r="AM82" s="327">
        <f t="shared" ref="AM82:AM87" si="554">AA82*1.04</f>
        <v>1.4243478260869566</v>
      </c>
      <c r="AN82" s="326">
        <f t="shared" si="526"/>
        <v>1.21025</v>
      </c>
      <c r="AO82" s="326">
        <f t="shared" si="527"/>
        <v>1.2586600000000003</v>
      </c>
      <c r="AP82" s="326">
        <f t="shared" si="528"/>
        <v>1.3390000000000002</v>
      </c>
      <c r="AQ82" s="326">
        <f t="shared" si="529"/>
        <v>1.4419999999999999</v>
      </c>
      <c r="AR82" s="326">
        <f t="shared" si="530"/>
        <v>1.5141</v>
      </c>
      <c r="AS82" s="326">
        <f t="shared" ref="AS82:AS87" si="555">AG82*1.05</f>
        <v>1.3891500000000001</v>
      </c>
      <c r="AT82" s="326">
        <f t="shared" ref="AT82:AT87" si="556">AH82*1.05</f>
        <v>1.47</v>
      </c>
      <c r="AU82" s="326">
        <f t="shared" ref="AU82:AU87" si="557">AI82*1.05</f>
        <v>1.5750000000000002</v>
      </c>
      <c r="AV82" s="326">
        <f t="shared" ref="AV82:AV87" si="558">AJ82*1.07</f>
        <v>1.4445000000000001</v>
      </c>
      <c r="AW82" s="326">
        <f t="shared" ref="AW82:AW87" si="559">AK82*1.07</f>
        <v>1.498</v>
      </c>
      <c r="AX82" s="322">
        <f t="shared" ref="AX82:AX87" si="560">AL82*1.07</f>
        <v>1.605</v>
      </c>
      <c r="AY82" s="327">
        <f t="shared" ref="AY82:AY87" si="561">AM82*1.05</f>
        <v>1.4955652173913045</v>
      </c>
      <c r="AZ82" s="326">
        <f t="shared" si="531"/>
        <v>1.2707625</v>
      </c>
      <c r="BA82" s="326">
        <f t="shared" si="532"/>
        <v>1.3215930000000005</v>
      </c>
      <c r="BB82" s="326">
        <f t="shared" si="533"/>
        <v>1.4059500000000003</v>
      </c>
      <c r="BC82" s="326">
        <f t="shared" si="534"/>
        <v>1.5141</v>
      </c>
      <c r="BD82" s="326">
        <f t="shared" si="535"/>
        <v>1.5898050000000001</v>
      </c>
      <c r="BE82" s="326">
        <f t="shared" si="536"/>
        <v>1.4586075000000003</v>
      </c>
      <c r="BF82" s="326">
        <f t="shared" si="537"/>
        <v>1.5435000000000001</v>
      </c>
      <c r="BG82" s="326">
        <f t="shared" si="538"/>
        <v>1.6537500000000003</v>
      </c>
      <c r="BH82" s="326">
        <f t="shared" si="539"/>
        <v>1.5167250000000001</v>
      </c>
      <c r="BI82" s="326">
        <f t="shared" si="540"/>
        <v>1.5729</v>
      </c>
      <c r="BJ82" s="322">
        <f t="shared" si="541"/>
        <v>1.6852500000000001</v>
      </c>
      <c r="BK82" s="327">
        <f t="shared" ref="BK82:BK87" si="562">AY82*1.02</f>
        <v>1.5254765217391306</v>
      </c>
      <c r="BL82" s="326">
        <f t="shared" si="542"/>
        <v>1.29617775</v>
      </c>
      <c r="BM82" s="326">
        <f t="shared" si="542"/>
        <v>1.3480248600000004</v>
      </c>
      <c r="BN82" s="326">
        <f t="shared" si="542"/>
        <v>1.4340690000000003</v>
      </c>
      <c r="BO82" s="326">
        <f t="shared" si="542"/>
        <v>1.5443819999999999</v>
      </c>
      <c r="BP82" s="326">
        <f t="shared" si="542"/>
        <v>1.6216011000000001</v>
      </c>
      <c r="BQ82" s="326">
        <f t="shared" si="542"/>
        <v>1.4877796500000002</v>
      </c>
      <c r="BR82" s="326">
        <f t="shared" si="542"/>
        <v>1.57437</v>
      </c>
      <c r="BS82" s="326">
        <f t="shared" si="542"/>
        <v>1.6868250000000002</v>
      </c>
      <c r="BT82" s="326">
        <f t="shared" si="542"/>
        <v>1.5470595</v>
      </c>
      <c r="BU82" s="326">
        <f t="shared" si="542"/>
        <v>1.604358</v>
      </c>
      <c r="BV82" s="322">
        <f t="shared" si="542"/>
        <v>1.7189550000000002</v>
      </c>
      <c r="BW82" s="327">
        <f t="shared" ref="BW82:BW87" si="563">BK82*1.03</f>
        <v>1.5712408173913046</v>
      </c>
      <c r="BX82" s="326">
        <f t="shared" si="543"/>
        <v>1.3350630825000001</v>
      </c>
      <c r="BY82" s="326">
        <f t="shared" si="543"/>
        <v>1.3884656058000004</v>
      </c>
      <c r="BZ82" s="326">
        <f t="shared" si="543"/>
        <v>1.4770910700000004</v>
      </c>
      <c r="CA82" s="326">
        <f t="shared" si="543"/>
        <v>1.5907134599999999</v>
      </c>
      <c r="CB82" s="326">
        <f t="shared" si="543"/>
        <v>1.6702491330000002</v>
      </c>
      <c r="CC82" s="326">
        <f t="shared" si="543"/>
        <v>1.5324130395000002</v>
      </c>
      <c r="CD82" s="326">
        <f t="shared" si="543"/>
        <v>1.6216011000000001</v>
      </c>
      <c r="CE82" s="326">
        <f t="shared" si="543"/>
        <v>1.7374297500000002</v>
      </c>
      <c r="CF82" s="326">
        <f t="shared" si="543"/>
        <v>1.5934712850000001</v>
      </c>
      <c r="CG82" s="326">
        <f t="shared" si="543"/>
        <v>1.6524887399999999</v>
      </c>
      <c r="CH82" s="322">
        <f t="shared" si="543"/>
        <v>1.7705236500000003</v>
      </c>
      <c r="CI82" s="327">
        <f t="shared" ref="CI82:CI87" si="564">BW82*1.03</f>
        <v>1.6183780419130438</v>
      </c>
      <c r="CJ82" s="326">
        <f t="shared" si="544"/>
        <v>1.375114974975</v>
      </c>
      <c r="CK82" s="326">
        <f t="shared" si="544"/>
        <v>1.4301195739740005</v>
      </c>
      <c r="CL82" s="326">
        <f t="shared" si="544"/>
        <v>1.5214038021000005</v>
      </c>
      <c r="CM82" s="326">
        <f t="shared" si="544"/>
        <v>1.6384348637999999</v>
      </c>
      <c r="CN82" s="326">
        <f t="shared" si="544"/>
        <v>1.7203566069900003</v>
      </c>
      <c r="CO82" s="326">
        <f t="shared" si="544"/>
        <v>1.5783854306850003</v>
      </c>
      <c r="CP82" s="326">
        <f t="shared" ref="CP82:CP87" si="565">CD82*1.03</f>
        <v>1.6702491330000002</v>
      </c>
      <c r="CQ82" s="326">
        <f t="shared" si="545"/>
        <v>1.7895526425000003</v>
      </c>
      <c r="CR82" s="326">
        <f t="shared" si="546"/>
        <v>1.6412754235500002</v>
      </c>
      <c r="CS82" s="326">
        <f t="shared" si="547"/>
        <v>1.7020634021999999</v>
      </c>
      <c r="CT82" s="322">
        <f t="shared" si="548"/>
        <v>1.8236393595000004</v>
      </c>
    </row>
    <row r="83" spans="1:98" x14ac:dyDescent="0.25">
      <c r="A83" s="4" t="s">
        <v>175</v>
      </c>
      <c r="B83" t="s">
        <v>6</v>
      </c>
      <c r="C83" s="13">
        <f t="shared" si="549"/>
        <v>1.4565217391304348</v>
      </c>
      <c r="D83" s="13">
        <f t="shared" si="549"/>
        <v>1.1875</v>
      </c>
      <c r="E83" s="13">
        <f t="shared" si="549"/>
        <v>1.6</v>
      </c>
      <c r="F83" s="13">
        <f t="shared" si="549"/>
        <v>1.2205882352941178</v>
      </c>
      <c r="G83" s="13">
        <f t="shared" si="549"/>
        <v>1.4329268292682926</v>
      </c>
      <c r="H83" s="13">
        <f t="shared" si="549"/>
        <v>1.2948717948717949</v>
      </c>
      <c r="I83" s="13">
        <f t="shared" si="549"/>
        <v>1.4831460674157304</v>
      </c>
      <c r="J83" s="13">
        <f t="shared" si="549"/>
        <v>1.2289156626506024</v>
      </c>
      <c r="K83" s="13">
        <f t="shared" si="549"/>
        <v>1.6936936936936937</v>
      </c>
      <c r="L83" s="13">
        <f t="shared" si="549"/>
        <v>1.3785714285714286</v>
      </c>
      <c r="M83" s="13">
        <f t="shared" si="549"/>
        <v>1.8082191780821917</v>
      </c>
      <c r="N83" s="100">
        <f t="shared" si="549"/>
        <v>1.8358974358974358</v>
      </c>
      <c r="O83" s="171">
        <f t="shared" si="549"/>
        <v>1.0895522388059702</v>
      </c>
      <c r="P83" s="171">
        <f t="shared" si="549"/>
        <v>1.4523809523809523</v>
      </c>
      <c r="Q83" s="171">
        <f t="shared" si="549"/>
        <v>1.56</v>
      </c>
      <c r="R83" s="171">
        <f t="shared" si="549"/>
        <v>1.2195121951219512</v>
      </c>
      <c r="S83" s="171">
        <f t="shared" si="549"/>
        <v>1.5145631067961165</v>
      </c>
      <c r="T83" s="171">
        <f t="shared" si="549"/>
        <v>1.8353658536585367</v>
      </c>
      <c r="U83" s="319">
        <v>1.2372093023255815</v>
      </c>
      <c r="V83" s="319">
        <v>1.5316455696202531</v>
      </c>
      <c r="W83" s="319">
        <v>1.6</v>
      </c>
      <c r="X83" s="319">
        <v>1.3</v>
      </c>
      <c r="Y83" s="319">
        <v>1.3</v>
      </c>
      <c r="Z83" s="320">
        <v>1.5</v>
      </c>
      <c r="AA83" s="321">
        <v>1.0895522388059702</v>
      </c>
      <c r="AB83" s="321">
        <v>1.4523809523809523</v>
      </c>
      <c r="AC83" s="321">
        <f t="shared" si="550"/>
        <v>1.5104761904761905</v>
      </c>
      <c r="AD83" s="326">
        <v>1.4</v>
      </c>
      <c r="AE83" s="326">
        <v>1.5</v>
      </c>
      <c r="AF83" s="321">
        <f t="shared" si="551"/>
        <v>1.5750000000000002</v>
      </c>
      <c r="AG83" s="321">
        <f t="shared" si="552"/>
        <v>1.4175000000000002</v>
      </c>
      <c r="AH83" s="326">
        <v>1.5</v>
      </c>
      <c r="AI83" s="326">
        <v>1.6</v>
      </c>
      <c r="AJ83" s="321">
        <f t="shared" si="553"/>
        <v>1.4400000000000002</v>
      </c>
      <c r="AK83" s="326">
        <v>1.5</v>
      </c>
      <c r="AL83" s="322">
        <v>1.6</v>
      </c>
      <c r="AM83" s="327">
        <f t="shared" si="554"/>
        <v>1.1331343283582089</v>
      </c>
      <c r="AN83" s="326">
        <f t="shared" si="526"/>
        <v>1.4959523809523809</v>
      </c>
      <c r="AO83" s="326">
        <f t="shared" si="527"/>
        <v>1.5557904761904764</v>
      </c>
      <c r="AP83" s="326">
        <f t="shared" si="528"/>
        <v>1.4419999999999999</v>
      </c>
      <c r="AQ83" s="326">
        <f t="shared" si="529"/>
        <v>1.5449999999999999</v>
      </c>
      <c r="AR83" s="326">
        <f t="shared" si="530"/>
        <v>1.6222500000000002</v>
      </c>
      <c r="AS83" s="326">
        <f t="shared" si="555"/>
        <v>1.4883750000000002</v>
      </c>
      <c r="AT83" s="326">
        <f t="shared" si="556"/>
        <v>1.5750000000000002</v>
      </c>
      <c r="AU83" s="326">
        <f t="shared" si="557"/>
        <v>1.6800000000000002</v>
      </c>
      <c r="AV83" s="326">
        <f t="shared" si="558"/>
        <v>1.5408000000000002</v>
      </c>
      <c r="AW83" s="326">
        <f t="shared" si="559"/>
        <v>1.605</v>
      </c>
      <c r="AX83" s="322">
        <f t="shared" si="560"/>
        <v>1.7120000000000002</v>
      </c>
      <c r="AY83" s="327">
        <f t="shared" si="561"/>
        <v>1.1897910447761195</v>
      </c>
      <c r="AZ83" s="326">
        <f t="shared" si="531"/>
        <v>1.5707500000000001</v>
      </c>
      <c r="BA83" s="326">
        <f t="shared" si="532"/>
        <v>1.6335800000000003</v>
      </c>
      <c r="BB83" s="326">
        <f t="shared" si="533"/>
        <v>1.5141</v>
      </c>
      <c r="BC83" s="326">
        <f t="shared" si="534"/>
        <v>1.62225</v>
      </c>
      <c r="BD83" s="326">
        <f t="shared" si="535"/>
        <v>1.7033625000000003</v>
      </c>
      <c r="BE83" s="326">
        <f t="shared" si="536"/>
        <v>1.5627937500000002</v>
      </c>
      <c r="BF83" s="326">
        <f t="shared" si="537"/>
        <v>1.6537500000000003</v>
      </c>
      <c r="BG83" s="326">
        <f t="shared" si="538"/>
        <v>1.7640000000000002</v>
      </c>
      <c r="BH83" s="326">
        <f t="shared" si="539"/>
        <v>1.6178400000000002</v>
      </c>
      <c r="BI83" s="326">
        <f t="shared" si="540"/>
        <v>1.6852500000000001</v>
      </c>
      <c r="BJ83" s="322">
        <f t="shared" si="541"/>
        <v>1.7976000000000003</v>
      </c>
      <c r="BK83" s="327">
        <f t="shared" si="562"/>
        <v>1.213586865671642</v>
      </c>
      <c r="BL83" s="326">
        <f t="shared" si="542"/>
        <v>1.6021650000000001</v>
      </c>
      <c r="BM83" s="326">
        <f t="shared" si="542"/>
        <v>1.6662516000000003</v>
      </c>
      <c r="BN83" s="326">
        <f t="shared" si="542"/>
        <v>1.5443819999999999</v>
      </c>
      <c r="BO83" s="326">
        <f t="shared" si="542"/>
        <v>1.654695</v>
      </c>
      <c r="BP83" s="326">
        <f t="shared" si="542"/>
        <v>1.7374297500000004</v>
      </c>
      <c r="BQ83" s="326">
        <f t="shared" si="542"/>
        <v>1.5940496250000002</v>
      </c>
      <c r="BR83" s="326">
        <f t="shared" si="542"/>
        <v>1.6868250000000002</v>
      </c>
      <c r="BS83" s="326">
        <f t="shared" si="542"/>
        <v>1.7992800000000002</v>
      </c>
      <c r="BT83" s="326">
        <f t="shared" si="542"/>
        <v>1.6501968000000002</v>
      </c>
      <c r="BU83" s="326">
        <f t="shared" si="542"/>
        <v>1.7189550000000002</v>
      </c>
      <c r="BV83" s="322">
        <f t="shared" si="542"/>
        <v>1.8335520000000003</v>
      </c>
      <c r="BW83" s="327">
        <f t="shared" si="563"/>
        <v>1.2499944716417912</v>
      </c>
      <c r="BX83" s="326">
        <f t="shared" si="543"/>
        <v>1.6502299500000002</v>
      </c>
      <c r="BY83" s="326">
        <f t="shared" si="543"/>
        <v>1.7162391480000003</v>
      </c>
      <c r="BZ83" s="326">
        <f t="shared" si="543"/>
        <v>1.5907134599999999</v>
      </c>
      <c r="CA83" s="326">
        <f t="shared" si="543"/>
        <v>1.7043358500000001</v>
      </c>
      <c r="CB83" s="326">
        <f t="shared" si="543"/>
        <v>1.7895526425000006</v>
      </c>
      <c r="CC83" s="326">
        <f t="shared" si="543"/>
        <v>1.6418711137500004</v>
      </c>
      <c r="CD83" s="326">
        <f t="shared" si="543"/>
        <v>1.7374297500000002</v>
      </c>
      <c r="CE83" s="326">
        <f t="shared" si="543"/>
        <v>1.8532584000000003</v>
      </c>
      <c r="CF83" s="326">
        <f t="shared" si="543"/>
        <v>1.6997027040000003</v>
      </c>
      <c r="CG83" s="326">
        <f t="shared" si="543"/>
        <v>1.7705236500000003</v>
      </c>
      <c r="CH83" s="322">
        <f t="shared" si="543"/>
        <v>1.8885585600000003</v>
      </c>
      <c r="CI83" s="327">
        <f t="shared" si="564"/>
        <v>1.2874943057910451</v>
      </c>
      <c r="CJ83" s="326">
        <f t="shared" si="544"/>
        <v>1.6997368485000002</v>
      </c>
      <c r="CK83" s="326">
        <f t="shared" si="544"/>
        <v>1.7677263224400004</v>
      </c>
      <c r="CL83" s="326">
        <f t="shared" si="544"/>
        <v>1.6384348637999999</v>
      </c>
      <c r="CM83" s="326">
        <f t="shared" si="544"/>
        <v>1.7554659255000002</v>
      </c>
      <c r="CN83" s="326">
        <f t="shared" si="544"/>
        <v>1.8432392217750007</v>
      </c>
      <c r="CO83" s="326">
        <f t="shared" si="544"/>
        <v>1.6911272471625005</v>
      </c>
      <c r="CP83" s="326">
        <f t="shared" si="565"/>
        <v>1.7895526425000003</v>
      </c>
      <c r="CQ83" s="326">
        <f t="shared" si="545"/>
        <v>1.9088561520000005</v>
      </c>
      <c r="CR83" s="326">
        <f t="shared" si="546"/>
        <v>1.7506937851200004</v>
      </c>
      <c r="CS83" s="326">
        <f t="shared" si="547"/>
        <v>1.8236393595000004</v>
      </c>
      <c r="CT83" s="322">
        <f t="shared" si="548"/>
        <v>1.9452153168000004</v>
      </c>
    </row>
    <row r="84" spans="1:98" x14ac:dyDescent="0.25">
      <c r="A84" s="4" t="s">
        <v>176</v>
      </c>
      <c r="B84" t="s">
        <v>7</v>
      </c>
      <c r="C84" s="13">
        <f t="shared" si="549"/>
        <v>1.25</v>
      </c>
      <c r="D84" s="13">
        <f t="shared" si="549"/>
        <v>1.2037037037037037</v>
      </c>
      <c r="E84" s="13">
        <f t="shared" si="549"/>
        <v>1.3809523809523809</v>
      </c>
      <c r="F84" s="13">
        <f t="shared" si="549"/>
        <v>1.2931034482758621</v>
      </c>
      <c r="G84" s="13">
        <f t="shared" si="549"/>
        <v>1.234375</v>
      </c>
      <c r="H84" s="13">
        <f t="shared" si="549"/>
        <v>1.319327731092437</v>
      </c>
      <c r="I84" s="13">
        <f t="shared" si="549"/>
        <v>1.4594594594594594</v>
      </c>
      <c r="J84" s="13">
        <f t="shared" si="549"/>
        <v>1.0930232558139534</v>
      </c>
      <c r="K84" s="13">
        <f t="shared" si="549"/>
        <v>1.53125</v>
      </c>
      <c r="L84" s="13">
        <f t="shared" si="549"/>
        <v>1.3208955223880596</v>
      </c>
      <c r="M84" s="13">
        <f t="shared" si="549"/>
        <v>1.9559748427672956</v>
      </c>
      <c r="N84" s="100">
        <f t="shared" si="549"/>
        <v>1.4822485207100591</v>
      </c>
      <c r="O84" s="171">
        <f t="shared" si="549"/>
        <v>1.134020618556701</v>
      </c>
      <c r="P84" s="171">
        <f t="shared" si="549"/>
        <v>1.2396694214876034</v>
      </c>
      <c r="Q84" s="171">
        <f t="shared" si="549"/>
        <v>1.8125</v>
      </c>
      <c r="R84" s="171">
        <f t="shared" si="549"/>
        <v>2.1081081081081079</v>
      </c>
      <c r="S84" s="171">
        <f t="shared" si="549"/>
        <v>1.8428571428571427</v>
      </c>
      <c r="T84" s="171">
        <f t="shared" si="549"/>
        <v>1.5165562913907285</v>
      </c>
      <c r="U84" s="319">
        <v>1.3615384615384616</v>
      </c>
      <c r="V84" s="319">
        <v>1.4069264069264069</v>
      </c>
      <c r="W84" s="319">
        <v>2</v>
      </c>
      <c r="X84" s="319">
        <v>1.9</v>
      </c>
      <c r="Y84" s="319">
        <v>1.9</v>
      </c>
      <c r="Z84" s="320">
        <v>2.1</v>
      </c>
      <c r="AA84" s="321">
        <v>1.134020618556701</v>
      </c>
      <c r="AB84" s="321">
        <v>1.2396694214876034</v>
      </c>
      <c r="AC84" s="321">
        <f t="shared" si="550"/>
        <v>1.2892561983471076</v>
      </c>
      <c r="AD84" s="326">
        <v>1.5</v>
      </c>
      <c r="AE84" s="326">
        <v>1.6</v>
      </c>
      <c r="AF84" s="321">
        <f t="shared" si="551"/>
        <v>1.6800000000000002</v>
      </c>
      <c r="AG84" s="321">
        <f t="shared" si="552"/>
        <v>1.5120000000000002</v>
      </c>
      <c r="AH84" s="326">
        <v>1.6</v>
      </c>
      <c r="AI84" s="326">
        <v>1.7</v>
      </c>
      <c r="AJ84" s="321">
        <f t="shared" si="553"/>
        <v>1.53</v>
      </c>
      <c r="AK84" s="326">
        <v>1.6</v>
      </c>
      <c r="AL84" s="322">
        <v>1.7</v>
      </c>
      <c r="AM84" s="327">
        <f t="shared" si="554"/>
        <v>1.1793814432989691</v>
      </c>
      <c r="AN84" s="326">
        <f t="shared" si="526"/>
        <v>1.2768595041322315</v>
      </c>
      <c r="AO84" s="326">
        <f t="shared" si="527"/>
        <v>1.3279338842975208</v>
      </c>
      <c r="AP84" s="326">
        <f t="shared" si="528"/>
        <v>1.5449999999999999</v>
      </c>
      <c r="AQ84" s="326">
        <f t="shared" si="529"/>
        <v>1.6480000000000001</v>
      </c>
      <c r="AR84" s="326">
        <f t="shared" si="530"/>
        <v>1.7304000000000002</v>
      </c>
      <c r="AS84" s="326">
        <f t="shared" si="555"/>
        <v>1.5876000000000003</v>
      </c>
      <c r="AT84" s="326">
        <f t="shared" si="556"/>
        <v>1.6800000000000002</v>
      </c>
      <c r="AU84" s="326">
        <f t="shared" si="557"/>
        <v>1.7849999999999999</v>
      </c>
      <c r="AV84" s="326">
        <f t="shared" si="558"/>
        <v>1.6371000000000002</v>
      </c>
      <c r="AW84" s="326">
        <f t="shared" si="559"/>
        <v>1.7120000000000002</v>
      </c>
      <c r="AX84" s="322">
        <f t="shared" si="560"/>
        <v>1.819</v>
      </c>
      <c r="AY84" s="327">
        <f t="shared" si="561"/>
        <v>1.2383505154639176</v>
      </c>
      <c r="AZ84" s="326">
        <f t="shared" si="531"/>
        <v>1.3407024793388431</v>
      </c>
      <c r="BA84" s="326">
        <f t="shared" si="532"/>
        <v>1.3943305785123969</v>
      </c>
      <c r="BB84" s="326">
        <f t="shared" si="533"/>
        <v>1.62225</v>
      </c>
      <c r="BC84" s="326">
        <f t="shared" si="534"/>
        <v>1.7304000000000002</v>
      </c>
      <c r="BD84" s="326">
        <f t="shared" si="535"/>
        <v>1.8169200000000003</v>
      </c>
      <c r="BE84" s="326">
        <f t="shared" si="536"/>
        <v>1.6669800000000004</v>
      </c>
      <c r="BF84" s="326">
        <f t="shared" si="537"/>
        <v>1.7640000000000002</v>
      </c>
      <c r="BG84" s="326">
        <f t="shared" si="538"/>
        <v>1.87425</v>
      </c>
      <c r="BH84" s="326">
        <f t="shared" si="539"/>
        <v>1.7189550000000002</v>
      </c>
      <c r="BI84" s="326">
        <f t="shared" si="540"/>
        <v>1.7976000000000003</v>
      </c>
      <c r="BJ84" s="322">
        <f t="shared" si="541"/>
        <v>1.90995</v>
      </c>
      <c r="BK84" s="327">
        <f t="shared" si="562"/>
        <v>1.2631175257731959</v>
      </c>
      <c r="BL84" s="326">
        <f t="shared" si="542"/>
        <v>1.3675165289256199</v>
      </c>
      <c r="BM84" s="326">
        <f t="shared" si="542"/>
        <v>1.4222171900826448</v>
      </c>
      <c r="BN84" s="326">
        <f t="shared" si="542"/>
        <v>1.654695</v>
      </c>
      <c r="BO84" s="326">
        <f t="shared" si="542"/>
        <v>1.7650080000000001</v>
      </c>
      <c r="BP84" s="326">
        <f t="shared" si="542"/>
        <v>1.8532584000000003</v>
      </c>
      <c r="BQ84" s="326">
        <f t="shared" si="542"/>
        <v>1.7003196000000005</v>
      </c>
      <c r="BR84" s="326">
        <f t="shared" si="542"/>
        <v>1.7992800000000002</v>
      </c>
      <c r="BS84" s="326">
        <f t="shared" si="542"/>
        <v>1.911735</v>
      </c>
      <c r="BT84" s="326">
        <f t="shared" si="542"/>
        <v>1.7533341000000002</v>
      </c>
      <c r="BU84" s="326">
        <f t="shared" si="542"/>
        <v>1.8335520000000003</v>
      </c>
      <c r="BV84" s="322">
        <f t="shared" si="542"/>
        <v>1.9481490000000001</v>
      </c>
      <c r="BW84" s="327">
        <f t="shared" si="563"/>
        <v>1.3010110515463917</v>
      </c>
      <c r="BX84" s="326">
        <f t="shared" si="543"/>
        <v>1.4085420247933886</v>
      </c>
      <c r="BY84" s="326">
        <f t="shared" si="543"/>
        <v>1.4648837057851243</v>
      </c>
      <c r="BZ84" s="326">
        <f t="shared" si="543"/>
        <v>1.7043358500000001</v>
      </c>
      <c r="CA84" s="326">
        <f t="shared" si="543"/>
        <v>1.8179582400000003</v>
      </c>
      <c r="CB84" s="326">
        <f t="shared" si="543"/>
        <v>1.9088561520000005</v>
      </c>
      <c r="CC84" s="326">
        <f t="shared" si="543"/>
        <v>1.7513291880000006</v>
      </c>
      <c r="CD84" s="326">
        <f t="shared" si="543"/>
        <v>1.8532584000000003</v>
      </c>
      <c r="CE84" s="326">
        <f t="shared" si="543"/>
        <v>1.9690870499999999</v>
      </c>
      <c r="CF84" s="326">
        <f t="shared" si="543"/>
        <v>1.8059341230000003</v>
      </c>
      <c r="CG84" s="326">
        <f t="shared" si="543"/>
        <v>1.8885585600000003</v>
      </c>
      <c r="CH84" s="322">
        <f t="shared" si="543"/>
        <v>2.0065934700000003</v>
      </c>
      <c r="CI84" s="327">
        <f t="shared" si="564"/>
        <v>1.3400413830927835</v>
      </c>
      <c r="CJ84" s="326">
        <f t="shared" si="544"/>
        <v>1.4507982855371904</v>
      </c>
      <c r="CK84" s="326">
        <f t="shared" si="544"/>
        <v>1.508830216958678</v>
      </c>
      <c r="CL84" s="326">
        <f t="shared" si="544"/>
        <v>1.7554659255000002</v>
      </c>
      <c r="CM84" s="326">
        <f t="shared" si="544"/>
        <v>1.8724969872000004</v>
      </c>
      <c r="CN84" s="326">
        <f t="shared" si="544"/>
        <v>1.9661218365600006</v>
      </c>
      <c r="CO84" s="326">
        <f t="shared" si="544"/>
        <v>1.8038690636400005</v>
      </c>
      <c r="CP84" s="326">
        <f t="shared" si="565"/>
        <v>1.9088561520000005</v>
      </c>
      <c r="CQ84" s="326">
        <f t="shared" si="545"/>
        <v>2.0281596615000002</v>
      </c>
      <c r="CR84" s="326">
        <f t="shared" si="546"/>
        <v>1.8601121466900004</v>
      </c>
      <c r="CS84" s="326">
        <f t="shared" si="547"/>
        <v>1.9452153168000004</v>
      </c>
      <c r="CT84" s="322">
        <f t="shared" si="548"/>
        <v>2.0667912741000003</v>
      </c>
    </row>
    <row r="85" spans="1:98" x14ac:dyDescent="0.25">
      <c r="A85" s="4" t="s">
        <v>177</v>
      </c>
      <c r="B85" t="s">
        <v>8</v>
      </c>
      <c r="C85" s="13">
        <f t="shared" si="549"/>
        <v>1.2333333333333334</v>
      </c>
      <c r="D85" s="13">
        <f t="shared" si="549"/>
        <v>1.1333333333333333</v>
      </c>
      <c r="E85" s="13">
        <f t="shared" si="549"/>
        <v>1.1666666666666667</v>
      </c>
      <c r="F85" s="13">
        <f t="shared" si="549"/>
        <v>1.6612903225806452</v>
      </c>
      <c r="G85" s="13">
        <f t="shared" si="549"/>
        <v>1.3176470588235294</v>
      </c>
      <c r="H85" s="13">
        <f t="shared" si="549"/>
        <v>1.1643835616438356</v>
      </c>
      <c r="I85" s="13">
        <f t="shared" si="549"/>
        <v>1.3114754098360655</v>
      </c>
      <c r="J85" s="13">
        <f t="shared" si="549"/>
        <v>1.0877192982456141</v>
      </c>
      <c r="K85" s="13">
        <f t="shared" si="549"/>
        <v>1.1707317073170731</v>
      </c>
      <c r="L85" s="13">
        <f t="shared" si="549"/>
        <v>1.1451612903225807</v>
      </c>
      <c r="M85" s="13">
        <f t="shared" si="549"/>
        <v>1.9074074074074074</v>
      </c>
      <c r="N85" s="100">
        <f t="shared" si="549"/>
        <v>1.9722222222222223</v>
      </c>
      <c r="O85" s="171">
        <f t="shared" si="549"/>
        <v>1.1477272727272727</v>
      </c>
      <c r="P85" s="171">
        <f t="shared" si="549"/>
        <v>1.1395348837209303</v>
      </c>
      <c r="Q85" s="171">
        <f t="shared" si="549"/>
        <v>1.4476744186046511</v>
      </c>
      <c r="R85" s="171">
        <f t="shared" si="549"/>
        <v>0.97222222222222221</v>
      </c>
      <c r="S85" s="171">
        <f t="shared" si="549"/>
        <v>1.2650602409638554</v>
      </c>
      <c r="T85" s="171">
        <f t="shared" si="549"/>
        <v>1.390625</v>
      </c>
      <c r="U85" s="319">
        <v>1.3461538461538463</v>
      </c>
      <c r="V85" s="319">
        <v>1.3066666666666666</v>
      </c>
      <c r="W85" s="319">
        <v>1.4</v>
      </c>
      <c r="X85" s="319">
        <v>1.2</v>
      </c>
      <c r="Y85" s="319">
        <v>1.2</v>
      </c>
      <c r="Z85" s="320">
        <v>1.4</v>
      </c>
      <c r="AA85" s="321">
        <v>1.1477272727272727</v>
      </c>
      <c r="AB85" s="321">
        <v>1.1395348837209303</v>
      </c>
      <c r="AC85" s="321">
        <f t="shared" si="550"/>
        <v>1.1851162790697676</v>
      </c>
      <c r="AD85" s="326">
        <v>1.2</v>
      </c>
      <c r="AE85" s="326">
        <v>1.2</v>
      </c>
      <c r="AF85" s="321">
        <f t="shared" si="551"/>
        <v>1.26</v>
      </c>
      <c r="AG85" s="321">
        <f t="shared" si="552"/>
        <v>1.1340000000000001</v>
      </c>
      <c r="AH85" s="326">
        <v>1.2</v>
      </c>
      <c r="AI85" s="326">
        <v>1.3</v>
      </c>
      <c r="AJ85" s="321">
        <f t="shared" si="553"/>
        <v>1.1700000000000002</v>
      </c>
      <c r="AK85" s="326">
        <v>1.2</v>
      </c>
      <c r="AL85" s="322">
        <v>1.3</v>
      </c>
      <c r="AM85" s="327">
        <f t="shared" si="554"/>
        <v>1.1936363636363636</v>
      </c>
      <c r="AN85" s="326">
        <f t="shared" si="526"/>
        <v>1.1737209302325582</v>
      </c>
      <c r="AO85" s="326">
        <f t="shared" si="527"/>
        <v>1.2206697674418607</v>
      </c>
      <c r="AP85" s="326">
        <f t="shared" si="528"/>
        <v>1.236</v>
      </c>
      <c r="AQ85" s="326">
        <f t="shared" si="529"/>
        <v>1.236</v>
      </c>
      <c r="AR85" s="326">
        <f t="shared" si="530"/>
        <v>1.2978000000000001</v>
      </c>
      <c r="AS85" s="326">
        <f t="shared" si="555"/>
        <v>1.1907000000000001</v>
      </c>
      <c r="AT85" s="326">
        <f t="shared" si="556"/>
        <v>1.26</v>
      </c>
      <c r="AU85" s="326">
        <f t="shared" si="557"/>
        <v>1.3650000000000002</v>
      </c>
      <c r="AV85" s="326">
        <f t="shared" si="558"/>
        <v>1.2519000000000002</v>
      </c>
      <c r="AW85" s="326">
        <f t="shared" si="559"/>
        <v>1.284</v>
      </c>
      <c r="AX85" s="322">
        <f t="shared" si="560"/>
        <v>1.3910000000000002</v>
      </c>
      <c r="AY85" s="327">
        <f t="shared" si="561"/>
        <v>1.2533181818181818</v>
      </c>
      <c r="AZ85" s="326">
        <f t="shared" si="531"/>
        <v>1.2324069767441861</v>
      </c>
      <c r="BA85" s="326">
        <f t="shared" si="532"/>
        <v>1.2817032558139538</v>
      </c>
      <c r="BB85" s="326">
        <f t="shared" si="533"/>
        <v>1.2978000000000001</v>
      </c>
      <c r="BC85" s="326">
        <f t="shared" si="534"/>
        <v>1.2978000000000001</v>
      </c>
      <c r="BD85" s="326">
        <f t="shared" si="535"/>
        <v>1.3626900000000002</v>
      </c>
      <c r="BE85" s="326">
        <f t="shared" si="536"/>
        <v>1.2502350000000002</v>
      </c>
      <c r="BF85" s="326">
        <f t="shared" si="537"/>
        <v>1.3230000000000002</v>
      </c>
      <c r="BG85" s="326">
        <f t="shared" si="538"/>
        <v>1.4332500000000004</v>
      </c>
      <c r="BH85" s="326">
        <f t="shared" si="539"/>
        <v>1.3144950000000004</v>
      </c>
      <c r="BI85" s="326">
        <f t="shared" si="540"/>
        <v>1.3482000000000001</v>
      </c>
      <c r="BJ85" s="322">
        <f t="shared" si="541"/>
        <v>1.4605500000000002</v>
      </c>
      <c r="BK85" s="327">
        <f t="shared" si="562"/>
        <v>1.2783845454545455</v>
      </c>
      <c r="BL85" s="326">
        <f t="shared" si="542"/>
        <v>1.2570551162790697</v>
      </c>
      <c r="BM85" s="326">
        <f t="shared" si="542"/>
        <v>1.307337320930233</v>
      </c>
      <c r="BN85" s="326">
        <f t="shared" si="542"/>
        <v>1.3237560000000002</v>
      </c>
      <c r="BO85" s="326">
        <f t="shared" si="542"/>
        <v>1.3237560000000002</v>
      </c>
      <c r="BP85" s="326">
        <f t="shared" si="542"/>
        <v>1.3899438000000002</v>
      </c>
      <c r="BQ85" s="326">
        <f t="shared" si="542"/>
        <v>1.2752397000000002</v>
      </c>
      <c r="BR85" s="326">
        <f t="shared" si="542"/>
        <v>1.3494600000000001</v>
      </c>
      <c r="BS85" s="326">
        <f t="shared" si="542"/>
        <v>1.4619150000000003</v>
      </c>
      <c r="BT85" s="326">
        <f t="shared" si="542"/>
        <v>1.3407849000000005</v>
      </c>
      <c r="BU85" s="326">
        <f t="shared" si="542"/>
        <v>1.3751640000000001</v>
      </c>
      <c r="BV85" s="322">
        <f t="shared" si="542"/>
        <v>1.4897610000000003</v>
      </c>
      <c r="BW85" s="327">
        <f t="shared" si="563"/>
        <v>1.3167360818181819</v>
      </c>
      <c r="BX85" s="326">
        <f t="shared" si="543"/>
        <v>1.2947667697674419</v>
      </c>
      <c r="BY85" s="326">
        <f t="shared" si="543"/>
        <v>1.34655744055814</v>
      </c>
      <c r="BZ85" s="326">
        <f t="shared" si="543"/>
        <v>1.3634686800000002</v>
      </c>
      <c r="CA85" s="326">
        <f t="shared" si="543"/>
        <v>1.3634686800000002</v>
      </c>
      <c r="CB85" s="326">
        <f t="shared" si="543"/>
        <v>1.4316421140000002</v>
      </c>
      <c r="CC85" s="326">
        <f t="shared" si="543"/>
        <v>1.3134968910000002</v>
      </c>
      <c r="CD85" s="326">
        <f t="shared" si="543"/>
        <v>1.3899438000000002</v>
      </c>
      <c r="CE85" s="326">
        <f t="shared" si="543"/>
        <v>1.5057724500000003</v>
      </c>
      <c r="CF85" s="326">
        <f t="shared" si="543"/>
        <v>1.3810084470000006</v>
      </c>
      <c r="CG85" s="326">
        <f t="shared" si="543"/>
        <v>1.4164189200000001</v>
      </c>
      <c r="CH85" s="322">
        <f t="shared" si="543"/>
        <v>1.5344538300000004</v>
      </c>
      <c r="CI85" s="327">
        <f t="shared" si="564"/>
        <v>1.3562381642727275</v>
      </c>
      <c r="CJ85" s="326">
        <f t="shared" si="544"/>
        <v>1.3336097728604652</v>
      </c>
      <c r="CK85" s="326">
        <f t="shared" si="544"/>
        <v>1.3869541637748841</v>
      </c>
      <c r="CL85" s="326">
        <f t="shared" si="544"/>
        <v>1.4043727404000002</v>
      </c>
      <c r="CM85" s="326">
        <f t="shared" si="544"/>
        <v>1.4043727404000002</v>
      </c>
      <c r="CN85" s="326">
        <f t="shared" si="544"/>
        <v>1.4745913774200001</v>
      </c>
      <c r="CO85" s="326">
        <f t="shared" si="544"/>
        <v>1.3529017977300002</v>
      </c>
      <c r="CP85" s="326">
        <f t="shared" si="565"/>
        <v>1.4316421140000002</v>
      </c>
      <c r="CQ85" s="326">
        <f t="shared" si="545"/>
        <v>1.5509456235000003</v>
      </c>
      <c r="CR85" s="326">
        <f t="shared" si="546"/>
        <v>1.4224387004100005</v>
      </c>
      <c r="CS85" s="326">
        <f t="shared" si="547"/>
        <v>1.4589114876000002</v>
      </c>
      <c r="CT85" s="322">
        <f t="shared" si="548"/>
        <v>1.5804874449000004</v>
      </c>
    </row>
    <row r="86" spans="1:98" x14ac:dyDescent="0.25">
      <c r="A86" s="4" t="s">
        <v>178</v>
      </c>
      <c r="B86" t="s">
        <v>1</v>
      </c>
      <c r="C86" s="13">
        <f t="shared" si="549"/>
        <v>1.03125</v>
      </c>
      <c r="D86" s="13">
        <f t="shared" si="549"/>
        <v>1.1481481481481481</v>
      </c>
      <c r="E86" s="13">
        <f t="shared" si="549"/>
        <v>1.5714285714285714</v>
      </c>
      <c r="F86" s="13">
        <f t="shared" si="549"/>
        <v>1.4807692307692308</v>
      </c>
      <c r="G86" s="13">
        <f t="shared" si="549"/>
        <v>1.044776119402985</v>
      </c>
      <c r="H86" s="13">
        <f t="shared" si="549"/>
        <v>1.0338983050847457</v>
      </c>
      <c r="I86" s="13">
        <f t="shared" si="549"/>
        <v>1.2666666666666666</v>
      </c>
      <c r="J86" s="13">
        <f t="shared" si="549"/>
        <v>1.1372549019607843</v>
      </c>
      <c r="K86" s="13">
        <f t="shared" si="549"/>
        <v>1.1785714285714286</v>
      </c>
      <c r="L86" s="13">
        <f t="shared" si="549"/>
        <v>1.1935483870967742</v>
      </c>
      <c r="M86" s="13">
        <f t="shared" si="549"/>
        <v>1.903225806451613</v>
      </c>
      <c r="N86" s="100">
        <f t="shared" si="549"/>
        <v>1.5363636363636364</v>
      </c>
      <c r="O86" s="171">
        <f t="shared" si="549"/>
        <v>1.037037037037037</v>
      </c>
      <c r="P86" s="171">
        <f t="shared" si="549"/>
        <v>1.2575757575757576</v>
      </c>
      <c r="Q86" s="171">
        <f t="shared" si="549"/>
        <v>1.6203703703703705</v>
      </c>
      <c r="R86" s="171">
        <f t="shared" si="549"/>
        <v>1.02803738317757</v>
      </c>
      <c r="S86" s="171">
        <f t="shared" si="549"/>
        <v>1.4615384615384615</v>
      </c>
      <c r="T86" s="171">
        <f t="shared" si="549"/>
        <v>1.6549295774647887</v>
      </c>
      <c r="U86" s="319">
        <v>1.1395348837209303</v>
      </c>
      <c r="V86" s="319">
        <v>1.1904761904761905</v>
      </c>
      <c r="W86" s="319">
        <v>1.6</v>
      </c>
      <c r="X86" s="319">
        <v>1.4</v>
      </c>
      <c r="Y86" s="319">
        <v>1.4</v>
      </c>
      <c r="Z86" s="320">
        <v>1.6</v>
      </c>
      <c r="AA86" s="321">
        <v>1.037037037037037</v>
      </c>
      <c r="AB86" s="321">
        <v>1.2575757575757576</v>
      </c>
      <c r="AC86" s="321">
        <f t="shared" si="550"/>
        <v>1.3078787878787879</v>
      </c>
      <c r="AD86" s="326">
        <v>1.3</v>
      </c>
      <c r="AE86" s="326">
        <v>1.4</v>
      </c>
      <c r="AF86" s="321">
        <f t="shared" si="551"/>
        <v>1.47</v>
      </c>
      <c r="AG86" s="321">
        <f t="shared" si="552"/>
        <v>1.323</v>
      </c>
      <c r="AH86" s="326">
        <v>1.4</v>
      </c>
      <c r="AI86" s="326">
        <v>1.5</v>
      </c>
      <c r="AJ86" s="321">
        <f t="shared" si="553"/>
        <v>1.35</v>
      </c>
      <c r="AK86" s="326">
        <v>1.4</v>
      </c>
      <c r="AL86" s="322">
        <v>1.5</v>
      </c>
      <c r="AM86" s="327">
        <f t="shared" si="554"/>
        <v>1.0785185185185184</v>
      </c>
      <c r="AN86" s="326">
        <f t="shared" si="526"/>
        <v>1.2953030303030304</v>
      </c>
      <c r="AO86" s="326">
        <f t="shared" si="527"/>
        <v>1.3471151515151516</v>
      </c>
      <c r="AP86" s="326">
        <f t="shared" si="528"/>
        <v>1.3390000000000002</v>
      </c>
      <c r="AQ86" s="326">
        <f t="shared" si="529"/>
        <v>1.4419999999999999</v>
      </c>
      <c r="AR86" s="326">
        <f t="shared" si="530"/>
        <v>1.5141</v>
      </c>
      <c r="AS86" s="326">
        <f t="shared" si="555"/>
        <v>1.3891500000000001</v>
      </c>
      <c r="AT86" s="326">
        <f t="shared" si="556"/>
        <v>1.47</v>
      </c>
      <c r="AU86" s="326">
        <f t="shared" si="557"/>
        <v>1.5750000000000002</v>
      </c>
      <c r="AV86" s="326">
        <f t="shared" si="558"/>
        <v>1.4445000000000001</v>
      </c>
      <c r="AW86" s="326">
        <f t="shared" si="559"/>
        <v>1.498</v>
      </c>
      <c r="AX86" s="322">
        <f t="shared" si="560"/>
        <v>1.605</v>
      </c>
      <c r="AY86" s="327">
        <f t="shared" si="561"/>
        <v>1.1324444444444444</v>
      </c>
      <c r="AZ86" s="326">
        <f t="shared" si="531"/>
        <v>1.3600681818181819</v>
      </c>
      <c r="BA86" s="326">
        <f t="shared" si="532"/>
        <v>1.4144709090909093</v>
      </c>
      <c r="BB86" s="326">
        <f t="shared" si="533"/>
        <v>1.4059500000000003</v>
      </c>
      <c r="BC86" s="326">
        <f t="shared" si="534"/>
        <v>1.5141</v>
      </c>
      <c r="BD86" s="326">
        <f t="shared" si="535"/>
        <v>1.5898050000000001</v>
      </c>
      <c r="BE86" s="326">
        <f t="shared" si="536"/>
        <v>1.4586075000000003</v>
      </c>
      <c r="BF86" s="326">
        <f t="shared" si="537"/>
        <v>1.5435000000000001</v>
      </c>
      <c r="BG86" s="326">
        <f t="shared" si="538"/>
        <v>1.6537500000000003</v>
      </c>
      <c r="BH86" s="326">
        <f t="shared" si="539"/>
        <v>1.5167250000000001</v>
      </c>
      <c r="BI86" s="326">
        <f t="shared" si="540"/>
        <v>1.5729</v>
      </c>
      <c r="BJ86" s="322">
        <f t="shared" si="541"/>
        <v>1.6852500000000001</v>
      </c>
      <c r="BK86" s="327">
        <f t="shared" si="562"/>
        <v>1.1550933333333333</v>
      </c>
      <c r="BL86" s="326">
        <f t="shared" si="542"/>
        <v>1.3872695454545456</v>
      </c>
      <c r="BM86" s="326">
        <f t="shared" si="542"/>
        <v>1.4427603272727276</v>
      </c>
      <c r="BN86" s="326">
        <f t="shared" si="542"/>
        <v>1.4340690000000003</v>
      </c>
      <c r="BO86" s="326">
        <f t="shared" si="542"/>
        <v>1.5443819999999999</v>
      </c>
      <c r="BP86" s="326">
        <f t="shared" si="542"/>
        <v>1.6216011000000001</v>
      </c>
      <c r="BQ86" s="326">
        <f t="shared" si="542"/>
        <v>1.4877796500000002</v>
      </c>
      <c r="BR86" s="326">
        <f t="shared" si="542"/>
        <v>1.57437</v>
      </c>
      <c r="BS86" s="326">
        <f t="shared" si="542"/>
        <v>1.6868250000000002</v>
      </c>
      <c r="BT86" s="326">
        <f t="shared" si="542"/>
        <v>1.5470595</v>
      </c>
      <c r="BU86" s="326">
        <f t="shared" si="542"/>
        <v>1.604358</v>
      </c>
      <c r="BV86" s="322">
        <f t="shared" si="542"/>
        <v>1.7189550000000002</v>
      </c>
      <c r="BW86" s="327">
        <f t="shared" si="563"/>
        <v>1.1897461333333332</v>
      </c>
      <c r="BX86" s="326">
        <f t="shared" si="543"/>
        <v>1.428887631818182</v>
      </c>
      <c r="BY86" s="326">
        <f t="shared" si="543"/>
        <v>1.4860431370909095</v>
      </c>
      <c r="BZ86" s="326">
        <f t="shared" si="543"/>
        <v>1.4770910700000004</v>
      </c>
      <c r="CA86" s="326">
        <f t="shared" si="543"/>
        <v>1.5907134599999999</v>
      </c>
      <c r="CB86" s="326">
        <f t="shared" si="543"/>
        <v>1.6702491330000002</v>
      </c>
      <c r="CC86" s="326">
        <f t="shared" si="543"/>
        <v>1.5324130395000002</v>
      </c>
      <c r="CD86" s="326">
        <f t="shared" si="543"/>
        <v>1.6216011000000001</v>
      </c>
      <c r="CE86" s="326">
        <f t="shared" si="543"/>
        <v>1.7374297500000002</v>
      </c>
      <c r="CF86" s="326">
        <f t="shared" si="543"/>
        <v>1.5934712850000001</v>
      </c>
      <c r="CG86" s="326">
        <f t="shared" si="543"/>
        <v>1.6524887399999999</v>
      </c>
      <c r="CH86" s="322">
        <f t="shared" si="543"/>
        <v>1.7705236500000003</v>
      </c>
      <c r="CI86" s="327">
        <f t="shared" si="564"/>
        <v>1.2254385173333333</v>
      </c>
      <c r="CJ86" s="326">
        <f t="shared" si="544"/>
        <v>1.4717542607727274</v>
      </c>
      <c r="CK86" s="326">
        <f t="shared" si="544"/>
        <v>1.5306244312036368</v>
      </c>
      <c r="CL86" s="326">
        <f t="shared" si="544"/>
        <v>1.5214038021000005</v>
      </c>
      <c r="CM86" s="326">
        <f t="shared" si="544"/>
        <v>1.6384348637999999</v>
      </c>
      <c r="CN86" s="326">
        <f t="shared" si="544"/>
        <v>1.7203566069900003</v>
      </c>
      <c r="CO86" s="326">
        <f t="shared" si="544"/>
        <v>1.5783854306850003</v>
      </c>
      <c r="CP86" s="326">
        <f t="shared" si="565"/>
        <v>1.6702491330000002</v>
      </c>
      <c r="CQ86" s="326">
        <f t="shared" si="545"/>
        <v>1.7895526425000003</v>
      </c>
      <c r="CR86" s="326">
        <f t="shared" si="546"/>
        <v>1.6412754235500002</v>
      </c>
      <c r="CS86" s="326">
        <f t="shared" si="547"/>
        <v>1.7020634021999999</v>
      </c>
      <c r="CT86" s="322">
        <f t="shared" si="548"/>
        <v>1.8236393595000004</v>
      </c>
    </row>
    <row r="87" spans="1:98" x14ac:dyDescent="0.25">
      <c r="A87" s="4" t="s">
        <v>179</v>
      </c>
      <c r="B87" t="s">
        <v>2</v>
      </c>
      <c r="C87" s="13">
        <f t="shared" si="549"/>
        <v>1</v>
      </c>
      <c r="D87" s="13">
        <f t="shared" si="549"/>
        <v>1.1666666666666667</v>
      </c>
      <c r="E87" s="13">
        <f t="shared" si="549"/>
        <v>1</v>
      </c>
      <c r="F87" s="13">
        <f t="shared" si="549"/>
        <v>1</v>
      </c>
      <c r="G87" s="13">
        <f t="shared" si="549"/>
        <v>1</v>
      </c>
      <c r="H87" s="13">
        <f t="shared" si="549"/>
        <v>1.1538461538461537</v>
      </c>
      <c r="I87" s="13">
        <f t="shared" si="549"/>
        <v>1</v>
      </c>
      <c r="J87" s="13">
        <f t="shared" si="549"/>
        <v>0.86363636363636365</v>
      </c>
      <c r="K87" s="13">
        <f t="shared" si="549"/>
        <v>1.1538461538461537</v>
      </c>
      <c r="L87" s="13">
        <f t="shared" si="549"/>
        <v>0.86538461538461542</v>
      </c>
      <c r="M87" s="13">
        <f t="shared" si="549"/>
        <v>2.2962962962962963</v>
      </c>
      <c r="N87" s="100">
        <f t="shared" si="549"/>
        <v>1.83</v>
      </c>
      <c r="O87" s="171">
        <f t="shared" si="549"/>
        <v>1.6</v>
      </c>
      <c r="P87" s="171">
        <f t="shared" si="549"/>
        <v>1.3333333333333333</v>
      </c>
      <c r="Q87" s="171">
        <f t="shared" si="549"/>
        <v>1.8571428571428572</v>
      </c>
      <c r="R87" s="171">
        <f t="shared" si="549"/>
        <v>1.3870967741935485</v>
      </c>
      <c r="S87" s="171">
        <f t="shared" si="549"/>
        <v>1.3076923076923077</v>
      </c>
      <c r="T87" s="171">
        <f t="shared" si="549"/>
        <v>1.6956521739130435</v>
      </c>
      <c r="U87" s="319">
        <v>1.0943396226415094</v>
      </c>
      <c r="V87" s="319">
        <v>1.3373493975903614</v>
      </c>
      <c r="W87" s="319">
        <v>1.6</v>
      </c>
      <c r="X87" s="319">
        <v>1.5</v>
      </c>
      <c r="Y87" s="319">
        <v>1.5</v>
      </c>
      <c r="Z87" s="320">
        <v>1.7</v>
      </c>
      <c r="AA87" s="321">
        <v>1.6</v>
      </c>
      <c r="AB87" s="321">
        <v>1.3333333333333333</v>
      </c>
      <c r="AC87" s="321">
        <f t="shared" si="550"/>
        <v>1.3866666666666667</v>
      </c>
      <c r="AD87" s="326">
        <v>1.4</v>
      </c>
      <c r="AE87" s="326">
        <v>1.6</v>
      </c>
      <c r="AF87" s="321">
        <f t="shared" si="551"/>
        <v>1.6800000000000002</v>
      </c>
      <c r="AG87" s="321">
        <f t="shared" si="552"/>
        <v>1.5120000000000002</v>
      </c>
      <c r="AH87" s="326">
        <v>1.6</v>
      </c>
      <c r="AI87" s="326">
        <v>1.7</v>
      </c>
      <c r="AJ87" s="321">
        <f t="shared" si="553"/>
        <v>1.53</v>
      </c>
      <c r="AK87" s="326">
        <v>1.6</v>
      </c>
      <c r="AL87" s="322">
        <v>1.7</v>
      </c>
      <c r="AM87" s="327">
        <f t="shared" si="554"/>
        <v>1.6640000000000001</v>
      </c>
      <c r="AN87" s="326">
        <f t="shared" si="526"/>
        <v>1.3733333333333333</v>
      </c>
      <c r="AO87" s="326">
        <f t="shared" si="527"/>
        <v>1.4282666666666668</v>
      </c>
      <c r="AP87" s="326">
        <f t="shared" si="528"/>
        <v>1.4419999999999999</v>
      </c>
      <c r="AQ87" s="326">
        <f t="shared" si="529"/>
        <v>1.6480000000000001</v>
      </c>
      <c r="AR87" s="326">
        <f t="shared" si="530"/>
        <v>1.7304000000000002</v>
      </c>
      <c r="AS87" s="326">
        <f t="shared" si="555"/>
        <v>1.5876000000000003</v>
      </c>
      <c r="AT87" s="326">
        <f t="shared" si="556"/>
        <v>1.6800000000000002</v>
      </c>
      <c r="AU87" s="326">
        <f t="shared" si="557"/>
        <v>1.7849999999999999</v>
      </c>
      <c r="AV87" s="326">
        <f t="shared" si="558"/>
        <v>1.6371000000000002</v>
      </c>
      <c r="AW87" s="326">
        <f t="shared" si="559"/>
        <v>1.7120000000000002</v>
      </c>
      <c r="AX87" s="322">
        <f t="shared" si="560"/>
        <v>1.819</v>
      </c>
      <c r="AY87" s="327">
        <f t="shared" si="561"/>
        <v>1.7472000000000003</v>
      </c>
      <c r="AZ87" s="326">
        <f t="shared" si="531"/>
        <v>1.4419999999999999</v>
      </c>
      <c r="BA87" s="326">
        <f t="shared" si="532"/>
        <v>1.4996800000000001</v>
      </c>
      <c r="BB87" s="326">
        <f t="shared" si="533"/>
        <v>1.5141</v>
      </c>
      <c r="BC87" s="326">
        <f t="shared" si="534"/>
        <v>1.7304000000000002</v>
      </c>
      <c r="BD87" s="326">
        <f t="shared" si="535"/>
        <v>1.8169200000000003</v>
      </c>
      <c r="BE87" s="326">
        <f t="shared" si="536"/>
        <v>1.6669800000000004</v>
      </c>
      <c r="BF87" s="326">
        <f t="shared" si="537"/>
        <v>1.7640000000000002</v>
      </c>
      <c r="BG87" s="326">
        <f t="shared" si="538"/>
        <v>1.87425</v>
      </c>
      <c r="BH87" s="326">
        <f t="shared" si="539"/>
        <v>1.7189550000000002</v>
      </c>
      <c r="BI87" s="326">
        <f t="shared" si="540"/>
        <v>1.7976000000000003</v>
      </c>
      <c r="BJ87" s="322">
        <f t="shared" si="541"/>
        <v>1.90995</v>
      </c>
      <c r="BK87" s="327">
        <f t="shared" si="562"/>
        <v>1.7821440000000004</v>
      </c>
      <c r="BL87" s="326">
        <f t="shared" si="542"/>
        <v>1.4708399999999999</v>
      </c>
      <c r="BM87" s="326">
        <f t="shared" si="542"/>
        <v>1.5296736000000002</v>
      </c>
      <c r="BN87" s="326">
        <f t="shared" si="542"/>
        <v>1.5443819999999999</v>
      </c>
      <c r="BO87" s="326">
        <f t="shared" si="542"/>
        <v>1.7650080000000001</v>
      </c>
      <c r="BP87" s="326">
        <f t="shared" si="542"/>
        <v>1.8532584000000003</v>
      </c>
      <c r="BQ87" s="326">
        <f t="shared" si="542"/>
        <v>1.7003196000000005</v>
      </c>
      <c r="BR87" s="326">
        <f t="shared" si="542"/>
        <v>1.7992800000000002</v>
      </c>
      <c r="BS87" s="326">
        <f t="shared" si="542"/>
        <v>1.911735</v>
      </c>
      <c r="BT87" s="326">
        <f t="shared" si="542"/>
        <v>1.7533341000000002</v>
      </c>
      <c r="BU87" s="326">
        <f t="shared" si="542"/>
        <v>1.8335520000000003</v>
      </c>
      <c r="BV87" s="322">
        <f t="shared" si="542"/>
        <v>1.9481490000000001</v>
      </c>
      <c r="BW87" s="327">
        <f t="shared" si="563"/>
        <v>1.8356083200000004</v>
      </c>
      <c r="BX87" s="326">
        <f t="shared" si="543"/>
        <v>1.5149652</v>
      </c>
      <c r="BY87" s="326">
        <f t="shared" si="543"/>
        <v>1.5755638080000003</v>
      </c>
      <c r="BZ87" s="326">
        <f t="shared" si="543"/>
        <v>1.5907134599999999</v>
      </c>
      <c r="CA87" s="326">
        <f t="shared" si="543"/>
        <v>1.8179582400000003</v>
      </c>
      <c r="CB87" s="326">
        <f t="shared" si="543"/>
        <v>1.9088561520000005</v>
      </c>
      <c r="CC87" s="326">
        <f t="shared" si="543"/>
        <v>1.7513291880000006</v>
      </c>
      <c r="CD87" s="326">
        <f t="shared" si="543"/>
        <v>1.8532584000000003</v>
      </c>
      <c r="CE87" s="326">
        <f t="shared" si="543"/>
        <v>1.9690870499999999</v>
      </c>
      <c r="CF87" s="326">
        <f t="shared" si="543"/>
        <v>1.8059341230000003</v>
      </c>
      <c r="CG87" s="326">
        <f t="shared" si="543"/>
        <v>1.8885585600000003</v>
      </c>
      <c r="CH87" s="322">
        <f t="shared" si="543"/>
        <v>2.0065934700000003</v>
      </c>
      <c r="CI87" s="327">
        <f t="shared" si="564"/>
        <v>1.8906765696000005</v>
      </c>
      <c r="CJ87" s="326">
        <f t="shared" si="544"/>
        <v>1.560414156</v>
      </c>
      <c r="CK87" s="326">
        <f t="shared" si="544"/>
        <v>1.6228307222400002</v>
      </c>
      <c r="CL87" s="326">
        <f t="shared" si="544"/>
        <v>1.6384348637999999</v>
      </c>
      <c r="CM87" s="326">
        <f t="shared" si="544"/>
        <v>1.8724969872000004</v>
      </c>
      <c r="CN87" s="326">
        <f t="shared" si="544"/>
        <v>1.9661218365600006</v>
      </c>
      <c r="CO87" s="326">
        <f t="shared" si="544"/>
        <v>1.8038690636400005</v>
      </c>
      <c r="CP87" s="326">
        <f t="shared" si="565"/>
        <v>1.9088561520000005</v>
      </c>
      <c r="CQ87" s="326">
        <f t="shared" si="545"/>
        <v>2.0281596615000002</v>
      </c>
      <c r="CR87" s="326">
        <f t="shared" si="546"/>
        <v>1.8601121466900004</v>
      </c>
      <c r="CS87" s="326">
        <f t="shared" si="547"/>
        <v>1.9452153168000004</v>
      </c>
      <c r="CT87" s="322">
        <f t="shared" si="548"/>
        <v>2.0667912741000003</v>
      </c>
    </row>
    <row r="88" spans="1:98" s="5" customFormat="1" x14ac:dyDescent="0.25">
      <c r="B88" s="1" t="s">
        <v>3</v>
      </c>
      <c r="C88" s="14">
        <f t="shared" si="549"/>
        <v>1.2749003984063745</v>
      </c>
      <c r="D88" s="14">
        <f t="shared" si="549"/>
        <v>1.1759656652360515</v>
      </c>
      <c r="E88" s="14">
        <f t="shared" si="549"/>
        <v>1.3692307692307693</v>
      </c>
      <c r="F88" s="14">
        <f t="shared" si="549"/>
        <v>1.4204204204204205</v>
      </c>
      <c r="G88" s="14">
        <f t="shared" si="549"/>
        <v>1.2531328320802004</v>
      </c>
      <c r="H88" s="14">
        <f t="shared" si="549"/>
        <v>1.2545454545454546</v>
      </c>
      <c r="I88" s="14">
        <f t="shared" si="549"/>
        <v>1.401639344262295</v>
      </c>
      <c r="J88" s="14">
        <f t="shared" si="549"/>
        <v>1.1557788944723617</v>
      </c>
      <c r="K88" s="14">
        <f t="shared" si="549"/>
        <v>1.4090909090909092</v>
      </c>
      <c r="L88" s="14">
        <f t="shared" si="549"/>
        <v>1.2690437601296596</v>
      </c>
      <c r="M88" s="14">
        <f t="shared" si="549"/>
        <v>1.8586810228802153</v>
      </c>
      <c r="N88" s="101">
        <f t="shared" si="549"/>
        <v>1.6759142496847415</v>
      </c>
      <c r="O88" s="179">
        <f t="shared" si="549"/>
        <v>1.1806282722513088</v>
      </c>
      <c r="P88" s="179">
        <f t="shared" si="549"/>
        <v>1.2427440633245384</v>
      </c>
      <c r="Q88" s="179">
        <f t="shared" si="549"/>
        <v>1.6248037676609106</v>
      </c>
      <c r="R88" s="179">
        <f t="shared" si="549"/>
        <v>1.2425925925925927</v>
      </c>
      <c r="S88" s="179">
        <f t="shared" si="549"/>
        <v>1.4353846153846155</v>
      </c>
      <c r="T88" s="179">
        <f t="shared" si="549"/>
        <v>1.6438095238095238</v>
      </c>
      <c r="U88" s="180">
        <f t="shared" si="549"/>
        <v>1.2892156862745099</v>
      </c>
      <c r="V88" s="180">
        <f t="shared" si="549"/>
        <v>1.3675847457627119</v>
      </c>
      <c r="W88" s="180">
        <f t="shared" si="549"/>
        <v>1.6368500937286776</v>
      </c>
      <c r="X88" s="180">
        <f t="shared" si="549"/>
        <v>1.427486364223542</v>
      </c>
      <c r="Y88" s="180">
        <f t="shared" si="549"/>
        <v>1.4364560437052709</v>
      </c>
      <c r="Z88" s="181">
        <f t="shared" si="549"/>
        <v>1.6043673552436939</v>
      </c>
      <c r="AA88" s="5">
        <f t="shared" si="549"/>
        <v>1.1613378034946595</v>
      </c>
      <c r="AB88" s="5">
        <f t="shared" ref="AB88:CM88" si="566">IFERROR(AB77/AB55,"")</f>
        <v>1.2290714657486863</v>
      </c>
      <c r="AC88" s="5">
        <f t="shared" si="566"/>
        <v>1.2664807993603686</v>
      </c>
      <c r="AD88" s="5">
        <f t="shared" si="566"/>
        <v>1.3083715743237243</v>
      </c>
      <c r="AE88" s="5">
        <f t="shared" si="566"/>
        <v>1.4247153853457415</v>
      </c>
      <c r="AF88" s="5">
        <f t="shared" si="566"/>
        <v>1.5016102287119126</v>
      </c>
      <c r="AG88" s="5">
        <f t="shared" si="566"/>
        <v>1.3538199829752888</v>
      </c>
      <c r="AH88" s="5">
        <f t="shared" si="566"/>
        <v>1.4271968356973785</v>
      </c>
      <c r="AI88" s="5">
        <f t="shared" si="566"/>
        <v>1.5180669828110449</v>
      </c>
      <c r="AJ88" s="5">
        <f t="shared" si="566"/>
        <v>1.3761724665099209</v>
      </c>
      <c r="AK88" s="5">
        <f t="shared" si="566"/>
        <v>1.4322424818299253</v>
      </c>
      <c r="AL88" s="109">
        <f t="shared" si="566"/>
        <v>1.5316190306767123</v>
      </c>
      <c r="AM88" s="5">
        <f t="shared" si="566"/>
        <v>1.2506728045083457</v>
      </c>
      <c r="AN88" s="5">
        <f t="shared" si="566"/>
        <v>1.2828660146419233</v>
      </c>
      <c r="AO88" s="5">
        <f t="shared" si="566"/>
        <v>1.320562422871526</v>
      </c>
      <c r="AP88" s="5">
        <f t="shared" si="566"/>
        <v>1.3607030813965573</v>
      </c>
      <c r="AQ88" s="5">
        <f t="shared" si="566"/>
        <v>1.4863803047140329</v>
      </c>
      <c r="AR88" s="5">
        <f t="shared" si="566"/>
        <v>1.5561111292950609</v>
      </c>
      <c r="AS88" s="5">
        <f t="shared" si="566"/>
        <v>1.423086984192474</v>
      </c>
      <c r="AT88" s="5">
        <f t="shared" si="566"/>
        <v>1.4970622344603717</v>
      </c>
      <c r="AU88" s="5">
        <f t="shared" si="566"/>
        <v>1.6028744638898333</v>
      </c>
      <c r="AV88" s="5">
        <f t="shared" si="566"/>
        <v>1.4755458831930943</v>
      </c>
      <c r="AW88" s="5">
        <f t="shared" si="566"/>
        <v>1.5306576336971682</v>
      </c>
      <c r="AX88" s="109">
        <f t="shared" si="566"/>
        <v>1.6354588170525211</v>
      </c>
      <c r="AY88" s="5">
        <f t="shared" si="566"/>
        <v>1.3158153092792864</v>
      </c>
      <c r="AZ88" s="5">
        <f t="shared" si="566"/>
        <v>1.3481119647036892</v>
      </c>
      <c r="BA88" s="5">
        <f t="shared" si="566"/>
        <v>1.3867612612605078</v>
      </c>
      <c r="BB88" s="5">
        <f t="shared" si="566"/>
        <v>1.4299860541093059</v>
      </c>
      <c r="BC88" s="5">
        <f t="shared" si="566"/>
        <v>1.5658714399253282</v>
      </c>
      <c r="BD88" s="5">
        <f t="shared" si="566"/>
        <v>1.6370672833361828</v>
      </c>
      <c r="BE88" s="5">
        <f t="shared" si="566"/>
        <v>1.4899847795591212</v>
      </c>
      <c r="BF88" s="5">
        <f t="shared" si="566"/>
        <v>1.5698222706638592</v>
      </c>
      <c r="BG88" s="5">
        <f t="shared" si="566"/>
        <v>1.6822887156914133</v>
      </c>
      <c r="BH88" s="5">
        <f t="shared" si="566"/>
        <v>1.5427945129925502</v>
      </c>
      <c r="BI88" s="5">
        <f t="shared" si="566"/>
        <v>1.6023109141950405</v>
      </c>
      <c r="BJ88" s="109">
        <f t="shared" si="566"/>
        <v>1.7136049393546342</v>
      </c>
      <c r="BK88" s="5">
        <f t="shared" si="566"/>
        <v>1.3298286962526711</v>
      </c>
      <c r="BL88" s="5">
        <f t="shared" si="566"/>
        <v>1.3711886646474876</v>
      </c>
      <c r="BM88" s="5">
        <f t="shared" si="566"/>
        <v>1.4119186127225889</v>
      </c>
      <c r="BN88" s="5">
        <f t="shared" si="566"/>
        <v>1.4567195661882446</v>
      </c>
      <c r="BO88" s="5">
        <f t="shared" si="566"/>
        <v>1.5950586811782785</v>
      </c>
      <c r="BP88" s="5">
        <f t="shared" si="566"/>
        <v>1.6694401219971664</v>
      </c>
      <c r="BQ88" s="5">
        <f t="shared" si="566"/>
        <v>1.5220062719226344</v>
      </c>
      <c r="BR88" s="5">
        <f t="shared" si="566"/>
        <v>1.6042135567141427</v>
      </c>
      <c r="BS88" s="5">
        <f t="shared" si="566"/>
        <v>1.7191077588755936</v>
      </c>
      <c r="BT88" s="5">
        <f t="shared" si="566"/>
        <v>1.5778432823896629</v>
      </c>
      <c r="BU88" s="5">
        <f t="shared" si="566"/>
        <v>1.6386392960953937</v>
      </c>
      <c r="BV88" s="109">
        <f t="shared" si="566"/>
        <v>1.7522230848115379</v>
      </c>
      <c r="BW88" s="5">
        <f t="shared" si="566"/>
        <v>1.381401970642677</v>
      </c>
      <c r="BX88" s="5">
        <f t="shared" si="566"/>
        <v>1.4150788936289176</v>
      </c>
      <c r="BY88" s="5">
        <f t="shared" si="566"/>
        <v>1.4571030956209579</v>
      </c>
      <c r="BZ88" s="5">
        <f t="shared" si="566"/>
        <v>1.5022381965765266</v>
      </c>
      <c r="CA88" s="5">
        <f t="shared" si="566"/>
        <v>1.6450251214235356</v>
      </c>
      <c r="CB88" s="5">
        <f t="shared" si="566"/>
        <v>1.7211825096848559</v>
      </c>
      <c r="CC88" s="5">
        <f t="shared" si="566"/>
        <v>1.5682814832446224</v>
      </c>
      <c r="CD88" s="5">
        <f t="shared" si="566"/>
        <v>1.6527650833442253</v>
      </c>
      <c r="CE88" s="5">
        <f t="shared" si="566"/>
        <v>1.7709796712577619</v>
      </c>
      <c r="CF88" s="5">
        <f t="shared" si="566"/>
        <v>1.6248165572547337</v>
      </c>
      <c r="CG88" s="5">
        <f t="shared" si="566"/>
        <v>1.6870522814098283</v>
      </c>
      <c r="CH88" s="109">
        <f t="shared" si="566"/>
        <v>1.8039192324931745</v>
      </c>
      <c r="CI88" s="5">
        <f t="shared" si="566"/>
        <v>1.419699323021524</v>
      </c>
      <c r="CJ88" s="5">
        <f t="shared" si="566"/>
        <v>1.4565250633762665</v>
      </c>
      <c r="CK88" s="5">
        <f t="shared" si="566"/>
        <v>1.499607623460242</v>
      </c>
      <c r="CL88" s="5">
        <f t="shared" si="566"/>
        <v>1.5466072022167063</v>
      </c>
      <c r="CM88" s="5">
        <f t="shared" si="566"/>
        <v>1.693324908759839</v>
      </c>
      <c r="CN88" s="5">
        <f t="shared" ref="CN88:CT88" si="567">IFERROR(CN77/CN55,"")</f>
        <v>1.7719125227833539</v>
      </c>
      <c r="CO88" s="5">
        <f t="shared" si="567"/>
        <v>1.6147388447578825</v>
      </c>
      <c r="CP88" s="5">
        <f t="shared" si="567"/>
        <v>1.7017619328619589</v>
      </c>
      <c r="CQ88" s="5">
        <f t="shared" si="567"/>
        <v>1.8236043195040239</v>
      </c>
      <c r="CR88" s="5">
        <f t="shared" si="567"/>
        <v>1.6733267020579221</v>
      </c>
      <c r="CS88" s="5">
        <f t="shared" si="567"/>
        <v>1.7375552556659228</v>
      </c>
      <c r="CT88" s="109">
        <f t="shared" si="567"/>
        <v>1.8580696048699821</v>
      </c>
    </row>
    <row r="89" spans="1:98" x14ac:dyDescent="0.25">
      <c r="AB89" s="19"/>
    </row>
    <row r="90" spans="1:98" s="116" customFormat="1" x14ac:dyDescent="0.25">
      <c r="B90" s="63"/>
      <c r="C90" s="63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5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5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5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5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5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5"/>
      <c r="BW90" s="114"/>
      <c r="BX90" s="114"/>
      <c r="BY90" s="114"/>
      <c r="BZ90" s="114"/>
      <c r="CA90" s="114"/>
      <c r="CB90" s="114"/>
      <c r="CC90" s="114"/>
      <c r="CD90" s="114"/>
      <c r="CE90" s="114"/>
      <c r="CF90" s="114"/>
      <c r="CG90" s="114"/>
      <c r="CH90" s="115"/>
      <c r="CI90" s="114"/>
      <c r="CJ90" s="114"/>
      <c r="CK90" s="114"/>
      <c r="CL90" s="114"/>
      <c r="CM90" s="114"/>
      <c r="CN90" s="114"/>
      <c r="CO90" s="114"/>
      <c r="CP90" s="114"/>
      <c r="CQ90" s="114"/>
      <c r="CR90" s="114"/>
      <c r="CS90" s="114"/>
      <c r="CT90" s="115"/>
    </row>
    <row r="91" spans="1:98" s="104" customFormat="1" x14ac:dyDescent="0.25">
      <c r="B91" s="104" t="s">
        <v>14</v>
      </c>
      <c r="C91" s="104">
        <f t="shared" ref="C91:BN91" si="568">C32</f>
        <v>42005</v>
      </c>
      <c r="D91" s="104">
        <f t="shared" si="568"/>
        <v>42036</v>
      </c>
      <c r="E91" s="104">
        <f t="shared" si="568"/>
        <v>42064</v>
      </c>
      <c r="F91" s="104">
        <f t="shared" si="568"/>
        <v>42095</v>
      </c>
      <c r="G91" s="104">
        <f t="shared" si="568"/>
        <v>42125</v>
      </c>
      <c r="H91" s="104">
        <f t="shared" si="568"/>
        <v>42156</v>
      </c>
      <c r="I91" s="104">
        <f t="shared" si="568"/>
        <v>42186</v>
      </c>
      <c r="J91" s="104">
        <f t="shared" si="568"/>
        <v>42217</v>
      </c>
      <c r="K91" s="104">
        <f t="shared" si="568"/>
        <v>42248</v>
      </c>
      <c r="L91" s="104">
        <f t="shared" si="568"/>
        <v>42278</v>
      </c>
      <c r="M91" s="104">
        <f t="shared" si="568"/>
        <v>42309</v>
      </c>
      <c r="N91" s="105">
        <f t="shared" si="568"/>
        <v>42339</v>
      </c>
      <c r="O91" s="144">
        <f t="shared" si="568"/>
        <v>42370</v>
      </c>
      <c r="P91" s="144">
        <f t="shared" si="568"/>
        <v>42401</v>
      </c>
      <c r="Q91" s="144">
        <f t="shared" si="568"/>
        <v>42430</v>
      </c>
      <c r="R91" s="144">
        <f t="shared" si="568"/>
        <v>42461</v>
      </c>
      <c r="S91" s="144">
        <f t="shared" si="568"/>
        <v>42491</v>
      </c>
      <c r="T91" s="144">
        <f t="shared" si="568"/>
        <v>42522</v>
      </c>
      <c r="U91" s="104">
        <f t="shared" si="568"/>
        <v>42552</v>
      </c>
      <c r="V91" s="104">
        <f t="shared" si="568"/>
        <v>42583</v>
      </c>
      <c r="W91" s="104">
        <f t="shared" si="568"/>
        <v>42614</v>
      </c>
      <c r="X91" s="104">
        <f t="shared" si="568"/>
        <v>42644</v>
      </c>
      <c r="Y91" s="104">
        <f t="shared" si="568"/>
        <v>42675</v>
      </c>
      <c r="Z91" s="105">
        <f t="shared" si="568"/>
        <v>42705</v>
      </c>
      <c r="AA91" s="104">
        <f t="shared" si="568"/>
        <v>42752</v>
      </c>
      <c r="AB91" s="104">
        <f t="shared" si="568"/>
        <v>42783</v>
      </c>
      <c r="AC91" s="104">
        <f t="shared" si="568"/>
        <v>42811</v>
      </c>
      <c r="AD91" s="104">
        <f t="shared" si="568"/>
        <v>42842</v>
      </c>
      <c r="AE91" s="104">
        <f t="shared" si="568"/>
        <v>42872</v>
      </c>
      <c r="AF91" s="104">
        <f t="shared" si="568"/>
        <v>42903</v>
      </c>
      <c r="AG91" s="104">
        <f t="shared" si="568"/>
        <v>42933</v>
      </c>
      <c r="AH91" s="104">
        <f t="shared" si="568"/>
        <v>42964</v>
      </c>
      <c r="AI91" s="104">
        <f t="shared" si="568"/>
        <v>42995</v>
      </c>
      <c r="AJ91" s="104">
        <f t="shared" si="568"/>
        <v>43025</v>
      </c>
      <c r="AK91" s="104">
        <f t="shared" si="568"/>
        <v>43056</v>
      </c>
      <c r="AL91" s="105">
        <f t="shared" si="568"/>
        <v>43086</v>
      </c>
      <c r="AM91" s="104">
        <f t="shared" si="568"/>
        <v>43118</v>
      </c>
      <c r="AN91" s="104">
        <f t="shared" si="568"/>
        <v>43149</v>
      </c>
      <c r="AO91" s="104">
        <f t="shared" si="568"/>
        <v>43177</v>
      </c>
      <c r="AP91" s="104">
        <f t="shared" si="568"/>
        <v>43208</v>
      </c>
      <c r="AQ91" s="104">
        <f t="shared" si="568"/>
        <v>43238</v>
      </c>
      <c r="AR91" s="104">
        <f t="shared" si="568"/>
        <v>43269</v>
      </c>
      <c r="AS91" s="104">
        <f t="shared" si="568"/>
        <v>43299</v>
      </c>
      <c r="AT91" s="104">
        <f t="shared" si="568"/>
        <v>43330</v>
      </c>
      <c r="AU91" s="104">
        <f t="shared" si="568"/>
        <v>43361</v>
      </c>
      <c r="AV91" s="104">
        <f t="shared" si="568"/>
        <v>43391</v>
      </c>
      <c r="AW91" s="104">
        <f t="shared" si="568"/>
        <v>43422</v>
      </c>
      <c r="AX91" s="105">
        <f t="shared" si="568"/>
        <v>43452</v>
      </c>
      <c r="AY91" s="104">
        <f t="shared" si="568"/>
        <v>43483</v>
      </c>
      <c r="AZ91" s="104">
        <f t="shared" si="568"/>
        <v>43514</v>
      </c>
      <c r="BA91" s="104">
        <f t="shared" si="568"/>
        <v>43542</v>
      </c>
      <c r="BB91" s="104">
        <f t="shared" si="568"/>
        <v>43573</v>
      </c>
      <c r="BC91" s="104">
        <f t="shared" si="568"/>
        <v>43603</v>
      </c>
      <c r="BD91" s="104">
        <f t="shared" si="568"/>
        <v>43634</v>
      </c>
      <c r="BE91" s="104">
        <f t="shared" si="568"/>
        <v>43664</v>
      </c>
      <c r="BF91" s="104">
        <f t="shared" si="568"/>
        <v>43695</v>
      </c>
      <c r="BG91" s="104">
        <f t="shared" si="568"/>
        <v>43726</v>
      </c>
      <c r="BH91" s="104">
        <f t="shared" si="568"/>
        <v>43756</v>
      </c>
      <c r="BI91" s="104">
        <f t="shared" si="568"/>
        <v>43787</v>
      </c>
      <c r="BJ91" s="105">
        <f t="shared" si="568"/>
        <v>43817</v>
      </c>
      <c r="BK91" s="104">
        <f t="shared" si="568"/>
        <v>43848</v>
      </c>
      <c r="BL91" s="104">
        <f t="shared" si="568"/>
        <v>43879</v>
      </c>
      <c r="BM91" s="104">
        <f t="shared" si="568"/>
        <v>43908</v>
      </c>
      <c r="BN91" s="104">
        <f t="shared" si="568"/>
        <v>43939</v>
      </c>
      <c r="BO91" s="104">
        <f t="shared" ref="BO91:CT91" si="569">BO32</f>
        <v>43969</v>
      </c>
      <c r="BP91" s="104">
        <f t="shared" si="569"/>
        <v>44000</v>
      </c>
      <c r="BQ91" s="104">
        <f t="shared" si="569"/>
        <v>44030</v>
      </c>
      <c r="BR91" s="104">
        <f t="shared" si="569"/>
        <v>44061</v>
      </c>
      <c r="BS91" s="104">
        <f t="shared" si="569"/>
        <v>44092</v>
      </c>
      <c r="BT91" s="104">
        <f t="shared" si="569"/>
        <v>44122</v>
      </c>
      <c r="BU91" s="104">
        <f t="shared" si="569"/>
        <v>44153</v>
      </c>
      <c r="BV91" s="105">
        <f t="shared" si="569"/>
        <v>44183</v>
      </c>
      <c r="BW91" s="104">
        <f t="shared" si="569"/>
        <v>44214</v>
      </c>
      <c r="BX91" s="104">
        <f t="shared" si="569"/>
        <v>44245</v>
      </c>
      <c r="BY91" s="104">
        <f t="shared" si="569"/>
        <v>44273</v>
      </c>
      <c r="BZ91" s="104">
        <f t="shared" si="569"/>
        <v>44304</v>
      </c>
      <c r="CA91" s="104">
        <f t="shared" si="569"/>
        <v>44334</v>
      </c>
      <c r="CB91" s="104">
        <f t="shared" si="569"/>
        <v>44365</v>
      </c>
      <c r="CC91" s="104">
        <f t="shared" si="569"/>
        <v>44395</v>
      </c>
      <c r="CD91" s="104">
        <f t="shared" si="569"/>
        <v>44426</v>
      </c>
      <c r="CE91" s="104">
        <f t="shared" si="569"/>
        <v>44457</v>
      </c>
      <c r="CF91" s="104">
        <f t="shared" si="569"/>
        <v>44487</v>
      </c>
      <c r="CG91" s="104">
        <f t="shared" si="569"/>
        <v>44518</v>
      </c>
      <c r="CH91" s="105">
        <f t="shared" si="569"/>
        <v>44548</v>
      </c>
      <c r="CI91" s="104">
        <f t="shared" si="569"/>
        <v>44579</v>
      </c>
      <c r="CJ91" s="104">
        <f t="shared" si="569"/>
        <v>44610</v>
      </c>
      <c r="CK91" s="104">
        <f t="shared" si="569"/>
        <v>44638</v>
      </c>
      <c r="CL91" s="104">
        <f t="shared" si="569"/>
        <v>44669</v>
      </c>
      <c r="CM91" s="104">
        <f t="shared" si="569"/>
        <v>44699</v>
      </c>
      <c r="CN91" s="104">
        <f t="shared" si="569"/>
        <v>44730</v>
      </c>
      <c r="CO91" s="104">
        <f t="shared" si="569"/>
        <v>44760</v>
      </c>
      <c r="CP91" s="104">
        <f t="shared" si="569"/>
        <v>44791</v>
      </c>
      <c r="CQ91" s="104">
        <f t="shared" si="569"/>
        <v>44822</v>
      </c>
      <c r="CR91" s="104">
        <f t="shared" si="569"/>
        <v>44852</v>
      </c>
      <c r="CS91" s="104">
        <f t="shared" si="569"/>
        <v>44883</v>
      </c>
      <c r="CT91" s="105">
        <f t="shared" si="569"/>
        <v>44913</v>
      </c>
    </row>
    <row r="92" spans="1:98" s="13" customFormat="1" x14ac:dyDescent="0.25">
      <c r="A92" s="13" t="s">
        <v>138</v>
      </c>
      <c r="B92" s="13" t="s">
        <v>4</v>
      </c>
      <c r="C92" s="13">
        <f>IFERROR(C22/C70,"")</f>
        <v>26.30713636363636</v>
      </c>
      <c r="D92" s="13">
        <f t="shared" ref="D92:T92" si="570">IFERROR(D22/D70,"")</f>
        <v>28.190874999999998</v>
      </c>
      <c r="E92" s="13">
        <f t="shared" si="570"/>
        <v>47.249829268292679</v>
      </c>
      <c r="F92" s="13">
        <f t="shared" si="570"/>
        <v>44.29642105263158</v>
      </c>
      <c r="G92" s="13">
        <f t="shared" si="570"/>
        <v>31.103526315789473</v>
      </c>
      <c r="H92" s="13">
        <f t="shared" si="570"/>
        <v>19.682884615384616</v>
      </c>
      <c r="I92" s="13">
        <f t="shared" si="570"/>
        <v>58.362652173913041</v>
      </c>
      <c r="J92" s="13">
        <f t="shared" si="570"/>
        <v>22.092565217391304</v>
      </c>
      <c r="K92" s="13">
        <f t="shared" si="570"/>
        <v>25.36646153846154</v>
      </c>
      <c r="L92" s="13">
        <f t="shared" si="570"/>
        <v>21.27864705882353</v>
      </c>
      <c r="M92" s="13">
        <f t="shared" si="570"/>
        <v>24.353574074074075</v>
      </c>
      <c r="N92" s="100">
        <f t="shared" si="570"/>
        <v>31.791135000000001</v>
      </c>
      <c r="O92" s="13">
        <f t="shared" si="570"/>
        <v>39.548705882352941</v>
      </c>
      <c r="P92" s="13">
        <f>IFERROR(P22/P70,"")</f>
        <v>36.599166666666669</v>
      </c>
      <c r="Q92" s="13">
        <f t="shared" si="570"/>
        <v>17.288068181818179</v>
      </c>
      <c r="R92" s="13">
        <f t="shared" si="570"/>
        <v>45.611800000000002</v>
      </c>
      <c r="S92" s="13">
        <f t="shared" si="570"/>
        <v>45.190708333333333</v>
      </c>
      <c r="T92" s="13">
        <f t="shared" si="570"/>
        <v>39.544058823529411</v>
      </c>
      <c r="U92" s="328">
        <v>30.750441176470591</v>
      </c>
      <c r="V92" s="328">
        <v>22.620833333333334</v>
      </c>
      <c r="W92" s="328">
        <v>35</v>
      </c>
      <c r="X92" s="328">
        <v>35</v>
      </c>
      <c r="Y92" s="328">
        <v>35</v>
      </c>
      <c r="Z92" s="329">
        <v>35</v>
      </c>
      <c r="AA92" s="330">
        <f>AVERAGE(O92:Z92)*1.02</f>
        <v>35.458071503787878</v>
      </c>
      <c r="AB92" s="331">
        <f>AA92</f>
        <v>35.458071503787878</v>
      </c>
      <c r="AC92" s="331">
        <f t="shared" ref="AC92:AL92" si="571">AB92</f>
        <v>35.458071503787878</v>
      </c>
      <c r="AD92" s="331">
        <f t="shared" si="571"/>
        <v>35.458071503787878</v>
      </c>
      <c r="AE92" s="331">
        <f t="shared" si="571"/>
        <v>35.458071503787878</v>
      </c>
      <c r="AF92" s="331">
        <f t="shared" si="571"/>
        <v>35.458071503787878</v>
      </c>
      <c r="AG92" s="331">
        <f t="shared" si="571"/>
        <v>35.458071503787878</v>
      </c>
      <c r="AH92" s="331">
        <f t="shared" si="571"/>
        <v>35.458071503787878</v>
      </c>
      <c r="AI92" s="331">
        <f t="shared" si="571"/>
        <v>35.458071503787878</v>
      </c>
      <c r="AJ92" s="331">
        <f t="shared" si="571"/>
        <v>35.458071503787878</v>
      </c>
      <c r="AK92" s="331">
        <f t="shared" si="571"/>
        <v>35.458071503787878</v>
      </c>
      <c r="AL92" s="332">
        <f t="shared" si="571"/>
        <v>35.458071503787878</v>
      </c>
      <c r="AM92" s="333">
        <f>AVERAGE(AA92:AL92)*1.05</f>
        <v>37.230975078977281</v>
      </c>
      <c r="AN92" s="331">
        <f>AM92</f>
        <v>37.230975078977281</v>
      </c>
      <c r="AO92" s="331">
        <f t="shared" ref="AO92:AW92" si="572">AN92</f>
        <v>37.230975078977281</v>
      </c>
      <c r="AP92" s="331">
        <f t="shared" si="572"/>
        <v>37.230975078977281</v>
      </c>
      <c r="AQ92" s="331">
        <f t="shared" si="572"/>
        <v>37.230975078977281</v>
      </c>
      <c r="AR92" s="331">
        <f t="shared" si="572"/>
        <v>37.230975078977281</v>
      </c>
      <c r="AS92" s="331">
        <f t="shared" si="572"/>
        <v>37.230975078977281</v>
      </c>
      <c r="AT92" s="331">
        <f t="shared" si="572"/>
        <v>37.230975078977281</v>
      </c>
      <c r="AU92" s="331">
        <f t="shared" si="572"/>
        <v>37.230975078977281</v>
      </c>
      <c r="AV92" s="331">
        <f t="shared" si="572"/>
        <v>37.230975078977281</v>
      </c>
      <c r="AW92" s="331">
        <f t="shared" si="572"/>
        <v>37.230975078977281</v>
      </c>
      <c r="AX92" s="332">
        <v>35.218745010109338</v>
      </c>
      <c r="AY92" s="333">
        <f>AVERAGE(AM92:AX92)*1.07</f>
        <v>39.657719486698305</v>
      </c>
      <c r="AZ92" s="331">
        <f>AY92</f>
        <v>39.657719486698305</v>
      </c>
      <c r="BA92" s="331">
        <f t="shared" ref="BA92:BJ92" si="573">AZ92</f>
        <v>39.657719486698305</v>
      </c>
      <c r="BB92" s="331">
        <f t="shared" si="573"/>
        <v>39.657719486698305</v>
      </c>
      <c r="BC92" s="331">
        <f t="shared" si="573"/>
        <v>39.657719486698305</v>
      </c>
      <c r="BD92" s="331">
        <f t="shared" si="573"/>
        <v>39.657719486698305</v>
      </c>
      <c r="BE92" s="331">
        <f t="shared" si="573"/>
        <v>39.657719486698305</v>
      </c>
      <c r="BF92" s="331">
        <f t="shared" si="573"/>
        <v>39.657719486698305</v>
      </c>
      <c r="BG92" s="331">
        <f t="shared" si="573"/>
        <v>39.657719486698305</v>
      </c>
      <c r="BH92" s="331">
        <f t="shared" si="573"/>
        <v>39.657719486698305</v>
      </c>
      <c r="BI92" s="331">
        <f t="shared" si="573"/>
        <v>39.657719486698305</v>
      </c>
      <c r="BJ92" s="332">
        <f t="shared" si="573"/>
        <v>39.657719486698305</v>
      </c>
      <c r="BK92" s="333">
        <f>AVERAGE(AY92:BJ92)*1.06</f>
        <v>42.037182655900196</v>
      </c>
      <c r="BL92" s="331">
        <f>BK92</f>
        <v>42.037182655900196</v>
      </c>
      <c r="BM92" s="331">
        <f t="shared" ref="BM92:BV92" si="574">BL92</f>
        <v>42.037182655900196</v>
      </c>
      <c r="BN92" s="331">
        <f t="shared" si="574"/>
        <v>42.037182655900196</v>
      </c>
      <c r="BO92" s="331">
        <f t="shared" si="574"/>
        <v>42.037182655900196</v>
      </c>
      <c r="BP92" s="331">
        <f t="shared" si="574"/>
        <v>42.037182655900196</v>
      </c>
      <c r="BQ92" s="331">
        <f t="shared" si="574"/>
        <v>42.037182655900196</v>
      </c>
      <c r="BR92" s="331">
        <f t="shared" si="574"/>
        <v>42.037182655900196</v>
      </c>
      <c r="BS92" s="331">
        <f t="shared" si="574"/>
        <v>42.037182655900196</v>
      </c>
      <c r="BT92" s="331">
        <f t="shared" si="574"/>
        <v>42.037182655900196</v>
      </c>
      <c r="BU92" s="331">
        <f t="shared" si="574"/>
        <v>42.037182655900196</v>
      </c>
      <c r="BV92" s="332">
        <f t="shared" si="574"/>
        <v>42.037182655900196</v>
      </c>
      <c r="BW92" s="333">
        <f>AVERAGE(BK92:BV92)*1.08</f>
        <v>45.400157268372226</v>
      </c>
      <c r="BX92" s="331">
        <f>BW92</f>
        <v>45.400157268372226</v>
      </c>
      <c r="BY92" s="331">
        <f t="shared" ref="BY92:CH92" si="575">BX92</f>
        <v>45.400157268372226</v>
      </c>
      <c r="BZ92" s="331">
        <f t="shared" si="575"/>
        <v>45.400157268372226</v>
      </c>
      <c r="CA92" s="331">
        <f t="shared" si="575"/>
        <v>45.400157268372226</v>
      </c>
      <c r="CB92" s="331">
        <f t="shared" si="575"/>
        <v>45.400157268372226</v>
      </c>
      <c r="CC92" s="331">
        <f t="shared" si="575"/>
        <v>45.400157268372226</v>
      </c>
      <c r="CD92" s="331">
        <f t="shared" si="575"/>
        <v>45.400157268372226</v>
      </c>
      <c r="CE92" s="331">
        <f t="shared" si="575"/>
        <v>45.400157268372226</v>
      </c>
      <c r="CF92" s="331">
        <f t="shared" si="575"/>
        <v>45.400157268372226</v>
      </c>
      <c r="CG92" s="331">
        <f t="shared" si="575"/>
        <v>45.400157268372226</v>
      </c>
      <c r="CH92" s="332">
        <f t="shared" si="575"/>
        <v>45.400157268372226</v>
      </c>
      <c r="CI92" s="333">
        <f>AVERAGE(BW92:CH92)*1.09</f>
        <v>49.486171422525736</v>
      </c>
      <c r="CJ92" s="331">
        <f>CI92</f>
        <v>49.486171422525736</v>
      </c>
      <c r="CK92" s="331">
        <f t="shared" ref="CK92:CT92" si="576">CJ92</f>
        <v>49.486171422525736</v>
      </c>
      <c r="CL92" s="331">
        <f t="shared" si="576"/>
        <v>49.486171422525736</v>
      </c>
      <c r="CM92" s="331">
        <f t="shared" si="576"/>
        <v>49.486171422525736</v>
      </c>
      <c r="CN92" s="331">
        <f t="shared" si="576"/>
        <v>49.486171422525736</v>
      </c>
      <c r="CO92" s="331">
        <f t="shared" si="576"/>
        <v>49.486171422525736</v>
      </c>
      <c r="CP92" s="331">
        <f t="shared" si="576"/>
        <v>49.486171422525736</v>
      </c>
      <c r="CQ92" s="331">
        <f t="shared" si="576"/>
        <v>49.486171422525736</v>
      </c>
      <c r="CR92" s="331">
        <f t="shared" si="576"/>
        <v>49.486171422525736</v>
      </c>
      <c r="CS92" s="331">
        <f t="shared" si="576"/>
        <v>49.486171422525736</v>
      </c>
      <c r="CT92" s="332">
        <f t="shared" si="576"/>
        <v>49.486171422525736</v>
      </c>
    </row>
    <row r="93" spans="1:98" s="13" customFormat="1" x14ac:dyDescent="0.25">
      <c r="A93" s="13" t="s">
        <v>139</v>
      </c>
      <c r="B93" s="13" t="s">
        <v>5</v>
      </c>
      <c r="C93" s="13">
        <f t="shared" ref="C93:T93" si="577">IFERROR(C23/C71,"")</f>
        <v>14.291</v>
      </c>
      <c r="D93" s="13">
        <f t="shared" si="577"/>
        <v>12.264639344262296</v>
      </c>
      <c r="E93" s="13">
        <f t="shared" si="577"/>
        <v>13.721019607843138</v>
      </c>
      <c r="F93" s="13">
        <f t="shared" si="577"/>
        <v>18.990310606060607</v>
      </c>
      <c r="G93" s="13">
        <f t="shared" si="577"/>
        <v>16.552014084507043</v>
      </c>
      <c r="H93" s="13">
        <f t="shared" si="577"/>
        <v>13.411503759398496</v>
      </c>
      <c r="I93" s="13">
        <f t="shared" si="577"/>
        <v>12.273387850467291</v>
      </c>
      <c r="J93" s="13">
        <f t="shared" si="577"/>
        <v>12.617048</v>
      </c>
      <c r="K93" s="13">
        <f t="shared" si="577"/>
        <v>15.188284210526316</v>
      </c>
      <c r="L93" s="13">
        <f t="shared" si="577"/>
        <v>13.283150289017343</v>
      </c>
      <c r="M93" s="13">
        <f t="shared" si="577"/>
        <v>13.998921113689164</v>
      </c>
      <c r="N93" s="100">
        <f t="shared" si="577"/>
        <v>12.906109311740892</v>
      </c>
      <c r="O93" s="13">
        <f t="shared" si="577"/>
        <v>16.773777777777777</v>
      </c>
      <c r="P93" s="13">
        <f t="shared" si="577"/>
        <v>12.862638297872341</v>
      </c>
      <c r="Q93" s="13">
        <f t="shared" si="577"/>
        <v>14.514312703583062</v>
      </c>
      <c r="R93" s="13">
        <f t="shared" si="577"/>
        <v>22.127795744680895</v>
      </c>
      <c r="S93" s="13">
        <f t="shared" si="577"/>
        <v>14.617838815789474</v>
      </c>
      <c r="T93" s="13">
        <f t="shared" si="577"/>
        <v>12.915735099337841</v>
      </c>
      <c r="U93" s="328">
        <v>12.430647519582271</v>
      </c>
      <c r="V93" s="328">
        <v>12.895561363636409</v>
      </c>
      <c r="W93" s="328">
        <v>15</v>
      </c>
      <c r="X93" s="328">
        <v>15</v>
      </c>
      <c r="Y93" s="328">
        <v>15</v>
      </c>
      <c r="Z93" s="329">
        <v>15</v>
      </c>
      <c r="AA93" s="333">
        <f>AVERAGE(O93:Z93)*0.9</f>
        <v>13.435373049169506</v>
      </c>
      <c r="AB93" s="334">
        <f>AA93</f>
        <v>13.435373049169506</v>
      </c>
      <c r="AC93" s="334">
        <f t="shared" ref="AC93:AL93" si="578">AB93</f>
        <v>13.435373049169506</v>
      </c>
      <c r="AD93" s="334">
        <f t="shared" si="578"/>
        <v>13.435373049169506</v>
      </c>
      <c r="AE93" s="334">
        <f t="shared" si="578"/>
        <v>13.435373049169506</v>
      </c>
      <c r="AF93" s="334">
        <f t="shared" si="578"/>
        <v>13.435373049169506</v>
      </c>
      <c r="AG93" s="334">
        <f t="shared" si="578"/>
        <v>13.435373049169506</v>
      </c>
      <c r="AH93" s="334">
        <f t="shared" si="578"/>
        <v>13.435373049169506</v>
      </c>
      <c r="AI93" s="334">
        <f t="shared" si="578"/>
        <v>13.435373049169506</v>
      </c>
      <c r="AJ93" s="334">
        <f t="shared" si="578"/>
        <v>13.435373049169506</v>
      </c>
      <c r="AK93" s="334">
        <f t="shared" si="578"/>
        <v>13.435373049169506</v>
      </c>
      <c r="AL93" s="335">
        <f t="shared" si="578"/>
        <v>13.435373049169506</v>
      </c>
      <c r="AM93" s="333">
        <f>AVERAGE(AA93:AL93)*1</f>
        <v>13.435373049169501</v>
      </c>
      <c r="AN93" s="334">
        <f t="shared" ref="AN93:AX98" si="579">AM93</f>
        <v>13.435373049169501</v>
      </c>
      <c r="AO93" s="334">
        <f t="shared" si="579"/>
        <v>13.435373049169501</v>
      </c>
      <c r="AP93" s="334">
        <f t="shared" si="579"/>
        <v>13.435373049169501</v>
      </c>
      <c r="AQ93" s="334">
        <f t="shared" si="579"/>
        <v>13.435373049169501</v>
      </c>
      <c r="AR93" s="334">
        <f t="shared" si="579"/>
        <v>13.435373049169501</v>
      </c>
      <c r="AS93" s="334">
        <f t="shared" si="579"/>
        <v>13.435373049169501</v>
      </c>
      <c r="AT93" s="334">
        <f t="shared" si="579"/>
        <v>13.435373049169501</v>
      </c>
      <c r="AU93" s="334">
        <f t="shared" si="579"/>
        <v>13.435373049169501</v>
      </c>
      <c r="AV93" s="334">
        <f t="shared" si="579"/>
        <v>13.435373049169501</v>
      </c>
      <c r="AW93" s="334">
        <f t="shared" si="579"/>
        <v>13.435373049169501</v>
      </c>
      <c r="AX93" s="335">
        <f t="shared" si="579"/>
        <v>13.435373049169501</v>
      </c>
      <c r="AY93" s="333">
        <f>AVERAGE(AM93:AX93)*1.05</f>
        <v>14.107141701627976</v>
      </c>
      <c r="AZ93" s="334">
        <f t="shared" ref="AZ93:BJ93" si="580">AY93</f>
        <v>14.107141701627976</v>
      </c>
      <c r="BA93" s="334">
        <f t="shared" si="580"/>
        <v>14.107141701627976</v>
      </c>
      <c r="BB93" s="334">
        <f t="shared" si="580"/>
        <v>14.107141701627976</v>
      </c>
      <c r="BC93" s="334">
        <f t="shared" si="580"/>
        <v>14.107141701627976</v>
      </c>
      <c r="BD93" s="334">
        <f t="shared" si="580"/>
        <v>14.107141701627976</v>
      </c>
      <c r="BE93" s="334">
        <f t="shared" si="580"/>
        <v>14.107141701627976</v>
      </c>
      <c r="BF93" s="334">
        <f t="shared" si="580"/>
        <v>14.107141701627976</v>
      </c>
      <c r="BG93" s="334">
        <f t="shared" si="580"/>
        <v>14.107141701627976</v>
      </c>
      <c r="BH93" s="334">
        <f t="shared" si="580"/>
        <v>14.107141701627976</v>
      </c>
      <c r="BI93" s="334">
        <f t="shared" si="580"/>
        <v>14.107141701627976</v>
      </c>
      <c r="BJ93" s="335">
        <f t="shared" si="580"/>
        <v>14.107141701627976</v>
      </c>
      <c r="BK93" s="333">
        <f t="shared" ref="BK93:BK98" si="581">AVERAGE(AY93:BJ93)*1.06</f>
        <v>14.953570203725654</v>
      </c>
      <c r="BL93" s="334">
        <f t="shared" ref="BL93:BV93" si="582">BK93</f>
        <v>14.953570203725654</v>
      </c>
      <c r="BM93" s="334">
        <f t="shared" si="582"/>
        <v>14.953570203725654</v>
      </c>
      <c r="BN93" s="334">
        <f t="shared" si="582"/>
        <v>14.953570203725654</v>
      </c>
      <c r="BO93" s="334">
        <f t="shared" si="582"/>
        <v>14.953570203725654</v>
      </c>
      <c r="BP93" s="334">
        <f t="shared" si="582"/>
        <v>14.953570203725654</v>
      </c>
      <c r="BQ93" s="334">
        <f t="shared" si="582"/>
        <v>14.953570203725654</v>
      </c>
      <c r="BR93" s="334">
        <f t="shared" si="582"/>
        <v>14.953570203725654</v>
      </c>
      <c r="BS93" s="334">
        <f t="shared" si="582"/>
        <v>14.953570203725654</v>
      </c>
      <c r="BT93" s="334">
        <f t="shared" si="582"/>
        <v>14.953570203725654</v>
      </c>
      <c r="BU93" s="334">
        <f t="shared" si="582"/>
        <v>14.953570203725654</v>
      </c>
      <c r="BV93" s="335">
        <f t="shared" si="582"/>
        <v>14.953570203725654</v>
      </c>
      <c r="BW93" s="333">
        <f t="shared" ref="BW93:BW98" si="583">AVERAGE(BK93:BV93)*1.08</f>
        <v>16.149855820023713</v>
      </c>
      <c r="BX93" s="334">
        <f t="shared" ref="BX93:CH93" si="584">BW93</f>
        <v>16.149855820023713</v>
      </c>
      <c r="BY93" s="334">
        <f t="shared" si="584"/>
        <v>16.149855820023713</v>
      </c>
      <c r="BZ93" s="334">
        <f t="shared" si="584"/>
        <v>16.149855820023713</v>
      </c>
      <c r="CA93" s="334">
        <f t="shared" si="584"/>
        <v>16.149855820023713</v>
      </c>
      <c r="CB93" s="334">
        <f t="shared" si="584"/>
        <v>16.149855820023713</v>
      </c>
      <c r="CC93" s="334">
        <f t="shared" si="584"/>
        <v>16.149855820023713</v>
      </c>
      <c r="CD93" s="334">
        <f t="shared" si="584"/>
        <v>16.149855820023713</v>
      </c>
      <c r="CE93" s="334">
        <f t="shared" si="584"/>
        <v>16.149855820023713</v>
      </c>
      <c r="CF93" s="334">
        <f t="shared" si="584"/>
        <v>16.149855820023713</v>
      </c>
      <c r="CG93" s="334">
        <f t="shared" si="584"/>
        <v>16.149855820023713</v>
      </c>
      <c r="CH93" s="335">
        <f t="shared" si="584"/>
        <v>16.149855820023713</v>
      </c>
      <c r="CI93" s="333">
        <f t="shared" ref="CI93:CI98" si="585">AVERAGE(BW93:CH93)*1.09</f>
        <v>17.603342843825846</v>
      </c>
      <c r="CJ93" s="334">
        <f t="shared" ref="CJ93:CT93" si="586">CI93</f>
        <v>17.603342843825846</v>
      </c>
      <c r="CK93" s="334">
        <f t="shared" si="586"/>
        <v>17.603342843825846</v>
      </c>
      <c r="CL93" s="334">
        <f t="shared" si="586"/>
        <v>17.603342843825846</v>
      </c>
      <c r="CM93" s="334">
        <f t="shared" si="586"/>
        <v>17.603342843825846</v>
      </c>
      <c r="CN93" s="334">
        <f t="shared" si="586"/>
        <v>17.603342843825846</v>
      </c>
      <c r="CO93" s="334">
        <f t="shared" si="586"/>
        <v>17.603342843825846</v>
      </c>
      <c r="CP93" s="334">
        <f t="shared" si="586"/>
        <v>17.603342843825846</v>
      </c>
      <c r="CQ93" s="334">
        <f t="shared" si="586"/>
        <v>17.603342843825846</v>
      </c>
      <c r="CR93" s="334">
        <f t="shared" si="586"/>
        <v>17.603342843825846</v>
      </c>
      <c r="CS93" s="334">
        <f t="shared" si="586"/>
        <v>17.603342843825846</v>
      </c>
      <c r="CT93" s="335">
        <f t="shared" si="586"/>
        <v>17.603342843825846</v>
      </c>
    </row>
    <row r="94" spans="1:98" s="13" customFormat="1" x14ac:dyDescent="0.25">
      <c r="A94" s="13" t="s">
        <v>140</v>
      </c>
      <c r="B94" s="13" t="s">
        <v>6</v>
      </c>
      <c r="C94" s="13">
        <f t="shared" ref="C94:T94" si="587">IFERROR(C24/C72,"")</f>
        <v>13.443238805970148</v>
      </c>
      <c r="D94" s="13">
        <f t="shared" si="587"/>
        <v>12.978</v>
      </c>
      <c r="E94" s="13">
        <f t="shared" si="587"/>
        <v>14.086987500000001</v>
      </c>
      <c r="F94" s="13">
        <f t="shared" si="587"/>
        <v>13.371373493975904</v>
      </c>
      <c r="G94" s="13">
        <f t="shared" si="587"/>
        <v>13.507051063829788</v>
      </c>
      <c r="H94" s="13">
        <f t="shared" si="587"/>
        <v>15.468089108910892</v>
      </c>
      <c r="I94" s="13">
        <f t="shared" si="587"/>
        <v>14.562409090909091</v>
      </c>
      <c r="J94" s="13">
        <f t="shared" si="587"/>
        <v>13.340843137254902</v>
      </c>
      <c r="K94" s="13">
        <f t="shared" si="587"/>
        <v>13.446340425531913</v>
      </c>
      <c r="L94" s="13">
        <f t="shared" si="587"/>
        <v>14.598518134715027</v>
      </c>
      <c r="M94" s="13">
        <f t="shared" si="587"/>
        <v>12.332295454545456</v>
      </c>
      <c r="N94" s="100">
        <f t="shared" si="587"/>
        <v>14.40502793296095</v>
      </c>
      <c r="O94" s="13">
        <f t="shared" si="587"/>
        <v>12.682178082191767</v>
      </c>
      <c r="P94" s="13">
        <f t="shared" si="587"/>
        <v>12.40044262295082</v>
      </c>
      <c r="Q94" s="13">
        <f t="shared" si="587"/>
        <v>12.884282051282051</v>
      </c>
      <c r="R94" s="13">
        <f t="shared" si="587"/>
        <v>14.84295</v>
      </c>
      <c r="S94" s="13">
        <f t="shared" si="587"/>
        <v>11.007173076923076</v>
      </c>
      <c r="T94" s="13">
        <f t="shared" si="587"/>
        <v>14.137019933554818</v>
      </c>
      <c r="U94" s="328">
        <v>12.947330827067669</v>
      </c>
      <c r="V94" s="328">
        <v>11.47652479338843</v>
      </c>
      <c r="W94" s="328">
        <v>13</v>
      </c>
      <c r="X94" s="328">
        <v>13</v>
      </c>
      <c r="Y94" s="328">
        <v>13</v>
      </c>
      <c r="Z94" s="329">
        <v>13</v>
      </c>
      <c r="AA94" s="333">
        <f>AVERAGE(O94:Z94)*0.9</f>
        <v>11.578342604051898</v>
      </c>
      <c r="AB94" s="334">
        <f t="shared" ref="AB94:AL98" si="588">AA94</f>
        <v>11.578342604051898</v>
      </c>
      <c r="AC94" s="334">
        <f t="shared" si="588"/>
        <v>11.578342604051898</v>
      </c>
      <c r="AD94" s="334">
        <f t="shared" si="588"/>
        <v>11.578342604051898</v>
      </c>
      <c r="AE94" s="334">
        <f t="shared" si="588"/>
        <v>11.578342604051898</v>
      </c>
      <c r="AF94" s="334">
        <f t="shared" si="588"/>
        <v>11.578342604051898</v>
      </c>
      <c r="AG94" s="334">
        <f t="shared" si="588"/>
        <v>11.578342604051898</v>
      </c>
      <c r="AH94" s="334">
        <f t="shared" si="588"/>
        <v>11.578342604051898</v>
      </c>
      <c r="AI94" s="334">
        <f t="shared" si="588"/>
        <v>11.578342604051898</v>
      </c>
      <c r="AJ94" s="334">
        <f t="shared" si="588"/>
        <v>11.578342604051898</v>
      </c>
      <c r="AK94" s="334">
        <f t="shared" si="588"/>
        <v>11.578342604051898</v>
      </c>
      <c r="AL94" s="335">
        <f t="shared" si="588"/>
        <v>11.578342604051898</v>
      </c>
      <c r="AM94" s="333">
        <f>AVERAGE(AA94:AL94)*1</f>
        <v>11.578342604051898</v>
      </c>
      <c r="AN94" s="334">
        <f t="shared" si="579"/>
        <v>11.578342604051898</v>
      </c>
      <c r="AO94" s="334">
        <f t="shared" si="579"/>
        <v>11.578342604051898</v>
      </c>
      <c r="AP94" s="334">
        <f t="shared" si="579"/>
        <v>11.578342604051898</v>
      </c>
      <c r="AQ94" s="334">
        <f t="shared" si="579"/>
        <v>11.578342604051898</v>
      </c>
      <c r="AR94" s="334">
        <f t="shared" si="579"/>
        <v>11.578342604051898</v>
      </c>
      <c r="AS94" s="334">
        <f t="shared" si="579"/>
        <v>11.578342604051898</v>
      </c>
      <c r="AT94" s="334">
        <f t="shared" si="579"/>
        <v>11.578342604051898</v>
      </c>
      <c r="AU94" s="334">
        <f t="shared" si="579"/>
        <v>11.578342604051898</v>
      </c>
      <c r="AV94" s="334">
        <f t="shared" si="579"/>
        <v>11.578342604051898</v>
      </c>
      <c r="AW94" s="334">
        <f t="shared" si="579"/>
        <v>11.578342604051898</v>
      </c>
      <c r="AX94" s="335">
        <f t="shared" si="579"/>
        <v>11.578342604051898</v>
      </c>
      <c r="AY94" s="333">
        <f t="shared" ref="AY94:AY98" si="589">AVERAGE(AM94:AX94)*1.05</f>
        <v>12.157259734254493</v>
      </c>
      <c r="AZ94" s="334">
        <f t="shared" ref="AZ94:BJ94" si="590">AY94</f>
        <v>12.157259734254493</v>
      </c>
      <c r="BA94" s="334">
        <f t="shared" si="590"/>
        <v>12.157259734254493</v>
      </c>
      <c r="BB94" s="334">
        <f t="shared" si="590"/>
        <v>12.157259734254493</v>
      </c>
      <c r="BC94" s="334">
        <f t="shared" si="590"/>
        <v>12.157259734254493</v>
      </c>
      <c r="BD94" s="334">
        <f t="shared" si="590"/>
        <v>12.157259734254493</v>
      </c>
      <c r="BE94" s="334">
        <f t="shared" si="590"/>
        <v>12.157259734254493</v>
      </c>
      <c r="BF94" s="334">
        <f t="shared" si="590"/>
        <v>12.157259734254493</v>
      </c>
      <c r="BG94" s="334">
        <f t="shared" si="590"/>
        <v>12.157259734254493</v>
      </c>
      <c r="BH94" s="334">
        <f t="shared" si="590"/>
        <v>12.157259734254493</v>
      </c>
      <c r="BI94" s="334">
        <f t="shared" si="590"/>
        <v>12.157259734254493</v>
      </c>
      <c r="BJ94" s="335">
        <f t="shared" si="590"/>
        <v>12.157259734254493</v>
      </c>
      <c r="BK94" s="333">
        <f t="shared" si="581"/>
        <v>12.886695318309764</v>
      </c>
      <c r="BL94" s="334">
        <f t="shared" ref="BL94:BV94" si="591">BK94</f>
        <v>12.886695318309764</v>
      </c>
      <c r="BM94" s="334">
        <f t="shared" si="591"/>
        <v>12.886695318309764</v>
      </c>
      <c r="BN94" s="334">
        <f t="shared" si="591"/>
        <v>12.886695318309764</v>
      </c>
      <c r="BO94" s="334">
        <f t="shared" si="591"/>
        <v>12.886695318309764</v>
      </c>
      <c r="BP94" s="334">
        <f t="shared" si="591"/>
        <v>12.886695318309764</v>
      </c>
      <c r="BQ94" s="334">
        <f t="shared" si="591"/>
        <v>12.886695318309764</v>
      </c>
      <c r="BR94" s="334">
        <f t="shared" si="591"/>
        <v>12.886695318309764</v>
      </c>
      <c r="BS94" s="334">
        <f t="shared" si="591"/>
        <v>12.886695318309764</v>
      </c>
      <c r="BT94" s="334">
        <f t="shared" si="591"/>
        <v>12.886695318309764</v>
      </c>
      <c r="BU94" s="334">
        <f t="shared" si="591"/>
        <v>12.886695318309764</v>
      </c>
      <c r="BV94" s="335">
        <f t="shared" si="591"/>
        <v>12.886695318309764</v>
      </c>
      <c r="BW94" s="333">
        <f t="shared" si="583"/>
        <v>13.917630943774546</v>
      </c>
      <c r="BX94" s="334">
        <f t="shared" ref="BX94:CH94" si="592">BW94</f>
        <v>13.917630943774546</v>
      </c>
      <c r="BY94" s="334">
        <f t="shared" si="592"/>
        <v>13.917630943774546</v>
      </c>
      <c r="BZ94" s="334">
        <f t="shared" si="592"/>
        <v>13.917630943774546</v>
      </c>
      <c r="CA94" s="334">
        <f t="shared" si="592"/>
        <v>13.917630943774546</v>
      </c>
      <c r="CB94" s="334">
        <f t="shared" si="592"/>
        <v>13.917630943774546</v>
      </c>
      <c r="CC94" s="334">
        <f t="shared" si="592"/>
        <v>13.917630943774546</v>
      </c>
      <c r="CD94" s="334">
        <f t="shared" si="592"/>
        <v>13.917630943774546</v>
      </c>
      <c r="CE94" s="334">
        <f t="shared" si="592"/>
        <v>13.917630943774546</v>
      </c>
      <c r="CF94" s="334">
        <f t="shared" si="592"/>
        <v>13.917630943774546</v>
      </c>
      <c r="CG94" s="334">
        <f t="shared" si="592"/>
        <v>13.917630943774546</v>
      </c>
      <c r="CH94" s="335">
        <f t="shared" si="592"/>
        <v>13.917630943774546</v>
      </c>
      <c r="CI94" s="333">
        <f t="shared" si="585"/>
        <v>15.170217728714256</v>
      </c>
      <c r="CJ94" s="334">
        <f t="shared" ref="CJ94:CT94" si="593">CI94</f>
        <v>15.170217728714256</v>
      </c>
      <c r="CK94" s="334">
        <f t="shared" si="593"/>
        <v>15.170217728714256</v>
      </c>
      <c r="CL94" s="334">
        <f t="shared" si="593"/>
        <v>15.170217728714256</v>
      </c>
      <c r="CM94" s="334">
        <f t="shared" si="593"/>
        <v>15.170217728714256</v>
      </c>
      <c r="CN94" s="334">
        <f t="shared" si="593"/>
        <v>15.170217728714256</v>
      </c>
      <c r="CO94" s="334">
        <f t="shared" si="593"/>
        <v>15.170217728714256</v>
      </c>
      <c r="CP94" s="334">
        <f t="shared" si="593"/>
        <v>15.170217728714256</v>
      </c>
      <c r="CQ94" s="334">
        <f t="shared" si="593"/>
        <v>15.170217728714256</v>
      </c>
      <c r="CR94" s="334">
        <f t="shared" si="593"/>
        <v>15.170217728714256</v>
      </c>
      <c r="CS94" s="334">
        <f t="shared" si="593"/>
        <v>15.170217728714256</v>
      </c>
      <c r="CT94" s="335">
        <f t="shared" si="593"/>
        <v>15.170217728714256</v>
      </c>
    </row>
    <row r="95" spans="1:98" s="13" customFormat="1" x14ac:dyDescent="0.25">
      <c r="A95" s="13" t="s">
        <v>141</v>
      </c>
      <c r="B95" s="13" t="s">
        <v>7</v>
      </c>
      <c r="C95" s="13">
        <f t="shared" ref="C95:T95" si="594">IFERROR(C25/C73,"")</f>
        <v>14.0415375</v>
      </c>
      <c r="D95" s="13">
        <f t="shared" si="594"/>
        <v>13.919492307692309</v>
      </c>
      <c r="E95" s="13">
        <f t="shared" si="594"/>
        <v>13.928612068965517</v>
      </c>
      <c r="F95" s="13">
        <f t="shared" si="594"/>
        <v>13.356906666666667</v>
      </c>
      <c r="G95" s="13">
        <f t="shared" si="594"/>
        <v>12.324620253164557</v>
      </c>
      <c r="H95" s="13">
        <f t="shared" si="594"/>
        <v>13.983312101910828</v>
      </c>
      <c r="I95" s="13">
        <f t="shared" si="594"/>
        <v>13.493135802469135</v>
      </c>
      <c r="J95" s="13">
        <f t="shared" si="594"/>
        <v>12.78872340425532</v>
      </c>
      <c r="K95" s="13">
        <f t="shared" si="594"/>
        <v>13.802342857142857</v>
      </c>
      <c r="L95" s="13">
        <f t="shared" si="594"/>
        <v>14.327853107344634</v>
      </c>
      <c r="M95" s="13">
        <f t="shared" si="594"/>
        <v>13.960453376205788</v>
      </c>
      <c r="N95" s="100">
        <f t="shared" si="594"/>
        <v>15.715616766467067</v>
      </c>
      <c r="O95" s="13">
        <f t="shared" si="594"/>
        <v>11.609454545454545</v>
      </c>
      <c r="P95" s="13">
        <f t="shared" si="594"/>
        <v>12.460513333333333</v>
      </c>
      <c r="Q95" s="13">
        <f t="shared" si="594"/>
        <v>15.932471264367816</v>
      </c>
      <c r="R95" s="13">
        <f t="shared" si="594"/>
        <v>16.21570512820513</v>
      </c>
      <c r="S95" s="13">
        <f t="shared" si="594"/>
        <v>13.593325581395348</v>
      </c>
      <c r="T95" s="13">
        <f t="shared" si="594"/>
        <v>13.730288209606986</v>
      </c>
      <c r="U95" s="328">
        <v>15.101141242937853</v>
      </c>
      <c r="V95" s="328">
        <v>11.596215384615416</v>
      </c>
      <c r="W95" s="328">
        <v>14</v>
      </c>
      <c r="X95" s="328">
        <v>14</v>
      </c>
      <c r="Y95" s="328">
        <v>14</v>
      </c>
      <c r="Z95" s="329">
        <v>14</v>
      </c>
      <c r="AA95" s="333">
        <f>AVERAGE(O95:Z95)*0.9</f>
        <v>12.467933601743734</v>
      </c>
      <c r="AB95" s="334">
        <f t="shared" si="588"/>
        <v>12.467933601743734</v>
      </c>
      <c r="AC95" s="334">
        <f t="shared" si="588"/>
        <v>12.467933601743734</v>
      </c>
      <c r="AD95" s="334">
        <f t="shared" si="588"/>
        <v>12.467933601743734</v>
      </c>
      <c r="AE95" s="334">
        <f t="shared" si="588"/>
        <v>12.467933601743734</v>
      </c>
      <c r="AF95" s="334">
        <f t="shared" si="588"/>
        <v>12.467933601743734</v>
      </c>
      <c r="AG95" s="334">
        <f t="shared" si="588"/>
        <v>12.467933601743734</v>
      </c>
      <c r="AH95" s="334">
        <f t="shared" si="588"/>
        <v>12.467933601743734</v>
      </c>
      <c r="AI95" s="334">
        <f t="shared" si="588"/>
        <v>12.467933601743734</v>
      </c>
      <c r="AJ95" s="334">
        <f t="shared" si="588"/>
        <v>12.467933601743734</v>
      </c>
      <c r="AK95" s="334">
        <f t="shared" si="588"/>
        <v>12.467933601743734</v>
      </c>
      <c r="AL95" s="335">
        <f t="shared" si="588"/>
        <v>12.467933601743734</v>
      </c>
      <c r="AM95" s="333">
        <f>AVERAGE(AA95:AL95)*1</f>
        <v>12.467933601743736</v>
      </c>
      <c r="AN95" s="334">
        <f t="shared" si="579"/>
        <v>12.467933601743736</v>
      </c>
      <c r="AO95" s="334">
        <f t="shared" si="579"/>
        <v>12.467933601743736</v>
      </c>
      <c r="AP95" s="334">
        <f t="shared" si="579"/>
        <v>12.467933601743736</v>
      </c>
      <c r="AQ95" s="334">
        <f t="shared" si="579"/>
        <v>12.467933601743736</v>
      </c>
      <c r="AR95" s="334">
        <f t="shared" si="579"/>
        <v>12.467933601743736</v>
      </c>
      <c r="AS95" s="334">
        <f t="shared" si="579"/>
        <v>12.467933601743736</v>
      </c>
      <c r="AT95" s="334">
        <f t="shared" si="579"/>
        <v>12.467933601743736</v>
      </c>
      <c r="AU95" s="334">
        <f t="shared" si="579"/>
        <v>12.467933601743736</v>
      </c>
      <c r="AV95" s="334">
        <f t="shared" si="579"/>
        <v>12.467933601743736</v>
      </c>
      <c r="AW95" s="334">
        <f t="shared" si="579"/>
        <v>12.467933601743736</v>
      </c>
      <c r="AX95" s="335">
        <f t="shared" si="579"/>
        <v>12.467933601743736</v>
      </c>
      <c r="AY95" s="333">
        <f t="shared" si="589"/>
        <v>13.091330281830924</v>
      </c>
      <c r="AZ95" s="334">
        <f t="shared" ref="AZ95:BJ95" si="595">AY95</f>
        <v>13.091330281830924</v>
      </c>
      <c r="BA95" s="334">
        <f t="shared" si="595"/>
        <v>13.091330281830924</v>
      </c>
      <c r="BB95" s="334">
        <f t="shared" si="595"/>
        <v>13.091330281830924</v>
      </c>
      <c r="BC95" s="334">
        <f t="shared" si="595"/>
        <v>13.091330281830924</v>
      </c>
      <c r="BD95" s="334">
        <f t="shared" si="595"/>
        <v>13.091330281830924</v>
      </c>
      <c r="BE95" s="334">
        <f t="shared" si="595"/>
        <v>13.091330281830924</v>
      </c>
      <c r="BF95" s="334">
        <f t="shared" si="595"/>
        <v>13.091330281830924</v>
      </c>
      <c r="BG95" s="334">
        <f t="shared" si="595"/>
        <v>13.091330281830924</v>
      </c>
      <c r="BH95" s="334">
        <f t="shared" si="595"/>
        <v>13.091330281830924</v>
      </c>
      <c r="BI95" s="334">
        <f t="shared" si="595"/>
        <v>13.091330281830924</v>
      </c>
      <c r="BJ95" s="335">
        <f t="shared" si="595"/>
        <v>13.091330281830924</v>
      </c>
      <c r="BK95" s="333">
        <f t="shared" si="581"/>
        <v>13.876810098740778</v>
      </c>
      <c r="BL95" s="334">
        <f t="shared" ref="BL95:BV95" si="596">BK95</f>
        <v>13.876810098740778</v>
      </c>
      <c r="BM95" s="334">
        <f t="shared" si="596"/>
        <v>13.876810098740778</v>
      </c>
      <c r="BN95" s="334">
        <f t="shared" si="596"/>
        <v>13.876810098740778</v>
      </c>
      <c r="BO95" s="334">
        <f t="shared" si="596"/>
        <v>13.876810098740778</v>
      </c>
      <c r="BP95" s="334">
        <f t="shared" si="596"/>
        <v>13.876810098740778</v>
      </c>
      <c r="BQ95" s="334">
        <f t="shared" si="596"/>
        <v>13.876810098740778</v>
      </c>
      <c r="BR95" s="334">
        <f t="shared" si="596"/>
        <v>13.876810098740778</v>
      </c>
      <c r="BS95" s="334">
        <f t="shared" si="596"/>
        <v>13.876810098740778</v>
      </c>
      <c r="BT95" s="334">
        <f t="shared" si="596"/>
        <v>13.876810098740778</v>
      </c>
      <c r="BU95" s="334">
        <f t="shared" si="596"/>
        <v>13.876810098740778</v>
      </c>
      <c r="BV95" s="335">
        <f t="shared" si="596"/>
        <v>13.876810098740778</v>
      </c>
      <c r="BW95" s="333">
        <f t="shared" si="583"/>
        <v>14.986954906640042</v>
      </c>
      <c r="BX95" s="334">
        <f t="shared" ref="BX95:CH95" si="597">BW95</f>
        <v>14.986954906640042</v>
      </c>
      <c r="BY95" s="334">
        <f t="shared" si="597"/>
        <v>14.986954906640042</v>
      </c>
      <c r="BZ95" s="334">
        <f t="shared" si="597"/>
        <v>14.986954906640042</v>
      </c>
      <c r="CA95" s="334">
        <f t="shared" si="597"/>
        <v>14.986954906640042</v>
      </c>
      <c r="CB95" s="334">
        <f t="shared" si="597"/>
        <v>14.986954906640042</v>
      </c>
      <c r="CC95" s="334">
        <f t="shared" si="597"/>
        <v>14.986954906640042</v>
      </c>
      <c r="CD95" s="334">
        <f t="shared" si="597"/>
        <v>14.986954906640042</v>
      </c>
      <c r="CE95" s="334">
        <f t="shared" si="597"/>
        <v>14.986954906640042</v>
      </c>
      <c r="CF95" s="334">
        <f t="shared" si="597"/>
        <v>14.986954906640042</v>
      </c>
      <c r="CG95" s="334">
        <f t="shared" si="597"/>
        <v>14.986954906640042</v>
      </c>
      <c r="CH95" s="335">
        <f t="shared" si="597"/>
        <v>14.986954906640042</v>
      </c>
      <c r="CI95" s="333">
        <f t="shared" si="585"/>
        <v>16.335780848237651</v>
      </c>
      <c r="CJ95" s="334">
        <f t="shared" ref="CJ95:CT95" si="598">CI95</f>
        <v>16.335780848237651</v>
      </c>
      <c r="CK95" s="334">
        <f t="shared" si="598"/>
        <v>16.335780848237651</v>
      </c>
      <c r="CL95" s="334">
        <f t="shared" si="598"/>
        <v>16.335780848237651</v>
      </c>
      <c r="CM95" s="334">
        <f t="shared" si="598"/>
        <v>16.335780848237651</v>
      </c>
      <c r="CN95" s="334">
        <f t="shared" si="598"/>
        <v>16.335780848237651</v>
      </c>
      <c r="CO95" s="334">
        <f t="shared" si="598"/>
        <v>16.335780848237651</v>
      </c>
      <c r="CP95" s="334">
        <f t="shared" si="598"/>
        <v>16.335780848237651</v>
      </c>
      <c r="CQ95" s="334">
        <f t="shared" si="598"/>
        <v>16.335780848237651</v>
      </c>
      <c r="CR95" s="334">
        <f t="shared" si="598"/>
        <v>16.335780848237651</v>
      </c>
      <c r="CS95" s="334">
        <f t="shared" si="598"/>
        <v>16.335780848237651</v>
      </c>
      <c r="CT95" s="335">
        <f t="shared" si="598"/>
        <v>16.335780848237651</v>
      </c>
    </row>
    <row r="96" spans="1:98" s="13" customFormat="1" x14ac:dyDescent="0.25">
      <c r="A96" s="13" t="s">
        <v>142</v>
      </c>
      <c r="B96" s="13" t="s">
        <v>8</v>
      </c>
      <c r="C96" s="13">
        <f t="shared" ref="C96:T96" si="599">IFERROR(C26/C74,"")</f>
        <v>14.326594594594592</v>
      </c>
      <c r="D96" s="13">
        <f t="shared" si="599"/>
        <v>13.277911764705882</v>
      </c>
      <c r="E96" s="13">
        <f t="shared" si="599"/>
        <v>12.615961038961039</v>
      </c>
      <c r="F96" s="13">
        <f t="shared" si="599"/>
        <v>23.001364077669901</v>
      </c>
      <c r="G96" s="13">
        <f t="shared" si="599"/>
        <v>12.360366071428572</v>
      </c>
      <c r="H96" s="13">
        <f t="shared" si="599"/>
        <v>13.583870588235293</v>
      </c>
      <c r="I96" s="13">
        <f t="shared" si="599"/>
        <v>17.750412499999999</v>
      </c>
      <c r="J96" s="13">
        <f t="shared" si="599"/>
        <v>13.863290322580646</v>
      </c>
      <c r="K96" s="13">
        <f t="shared" si="599"/>
        <v>14.494885416666667</v>
      </c>
      <c r="L96" s="13">
        <f t="shared" si="599"/>
        <v>13.429901408450704</v>
      </c>
      <c r="M96" s="13">
        <f t="shared" si="599"/>
        <v>14.589820388349516</v>
      </c>
      <c r="N96" s="100">
        <f t="shared" si="599"/>
        <v>16.079436619718312</v>
      </c>
      <c r="O96" s="13">
        <f t="shared" si="599"/>
        <v>13.176663366336635</v>
      </c>
      <c r="P96" s="13">
        <f t="shared" si="599"/>
        <v>12.236357142857143</v>
      </c>
      <c r="Q96" s="13">
        <f t="shared" si="599"/>
        <v>13.167722891566264</v>
      </c>
      <c r="R96" s="13">
        <f t="shared" si="599"/>
        <v>11.816342857142857</v>
      </c>
      <c r="S96" s="13">
        <f t="shared" si="599"/>
        <v>13.432971428571429</v>
      </c>
      <c r="T96" s="13">
        <f t="shared" si="599"/>
        <v>13.403011235955056</v>
      </c>
      <c r="U96" s="328">
        <v>15.650157142857143</v>
      </c>
      <c r="V96" s="328">
        <v>14.438734693877551</v>
      </c>
      <c r="W96" s="328">
        <v>13</v>
      </c>
      <c r="X96" s="328">
        <v>13</v>
      </c>
      <c r="Y96" s="328">
        <v>13</v>
      </c>
      <c r="Z96" s="329">
        <v>13</v>
      </c>
      <c r="AA96" s="333">
        <f>AVERAGE(O96:Z96)*0.9</f>
        <v>11.949147056937306</v>
      </c>
      <c r="AB96" s="334">
        <f t="shared" si="588"/>
        <v>11.949147056937306</v>
      </c>
      <c r="AC96" s="334">
        <f t="shared" si="588"/>
        <v>11.949147056937306</v>
      </c>
      <c r="AD96" s="334">
        <f t="shared" si="588"/>
        <v>11.949147056937306</v>
      </c>
      <c r="AE96" s="334">
        <f t="shared" si="588"/>
        <v>11.949147056937306</v>
      </c>
      <c r="AF96" s="334">
        <f t="shared" si="588"/>
        <v>11.949147056937306</v>
      </c>
      <c r="AG96" s="334">
        <f t="shared" si="588"/>
        <v>11.949147056937306</v>
      </c>
      <c r="AH96" s="334">
        <f t="shared" si="588"/>
        <v>11.949147056937306</v>
      </c>
      <c r="AI96" s="334">
        <f t="shared" si="588"/>
        <v>11.949147056937306</v>
      </c>
      <c r="AJ96" s="334">
        <f t="shared" si="588"/>
        <v>11.949147056937306</v>
      </c>
      <c r="AK96" s="334">
        <f t="shared" si="588"/>
        <v>11.949147056937306</v>
      </c>
      <c r="AL96" s="335">
        <f t="shared" si="588"/>
        <v>11.949147056937306</v>
      </c>
      <c r="AM96" s="333">
        <f t="shared" ref="AM96:AM98" si="600">AVERAGE(AA96:AL96)*1.05</f>
        <v>12.546604409784171</v>
      </c>
      <c r="AN96" s="334">
        <f t="shared" si="579"/>
        <v>12.546604409784171</v>
      </c>
      <c r="AO96" s="334">
        <f t="shared" si="579"/>
        <v>12.546604409784171</v>
      </c>
      <c r="AP96" s="334">
        <f t="shared" si="579"/>
        <v>12.546604409784171</v>
      </c>
      <c r="AQ96" s="334">
        <f t="shared" si="579"/>
        <v>12.546604409784171</v>
      </c>
      <c r="AR96" s="334">
        <f t="shared" si="579"/>
        <v>12.546604409784171</v>
      </c>
      <c r="AS96" s="334">
        <f t="shared" si="579"/>
        <v>12.546604409784171</v>
      </c>
      <c r="AT96" s="334">
        <f t="shared" si="579"/>
        <v>12.546604409784171</v>
      </c>
      <c r="AU96" s="334">
        <f t="shared" si="579"/>
        <v>12.546604409784171</v>
      </c>
      <c r="AV96" s="334">
        <f t="shared" si="579"/>
        <v>12.546604409784171</v>
      </c>
      <c r="AW96" s="334">
        <f t="shared" si="579"/>
        <v>12.546604409784171</v>
      </c>
      <c r="AX96" s="335">
        <f t="shared" si="579"/>
        <v>12.546604409784171</v>
      </c>
      <c r="AY96" s="333">
        <f t="shared" si="589"/>
        <v>13.173934630273381</v>
      </c>
      <c r="AZ96" s="334">
        <f t="shared" ref="AZ96:BJ96" si="601">AY96</f>
        <v>13.173934630273381</v>
      </c>
      <c r="BA96" s="334">
        <f t="shared" si="601"/>
        <v>13.173934630273381</v>
      </c>
      <c r="BB96" s="334">
        <f t="shared" si="601"/>
        <v>13.173934630273381</v>
      </c>
      <c r="BC96" s="334">
        <f t="shared" si="601"/>
        <v>13.173934630273381</v>
      </c>
      <c r="BD96" s="334">
        <f t="shared" si="601"/>
        <v>13.173934630273381</v>
      </c>
      <c r="BE96" s="334">
        <f t="shared" si="601"/>
        <v>13.173934630273381</v>
      </c>
      <c r="BF96" s="334">
        <f t="shared" si="601"/>
        <v>13.173934630273381</v>
      </c>
      <c r="BG96" s="334">
        <f t="shared" si="601"/>
        <v>13.173934630273381</v>
      </c>
      <c r="BH96" s="334">
        <f t="shared" si="601"/>
        <v>13.173934630273381</v>
      </c>
      <c r="BI96" s="334">
        <f t="shared" si="601"/>
        <v>13.173934630273381</v>
      </c>
      <c r="BJ96" s="335">
        <f t="shared" si="601"/>
        <v>13.173934630273381</v>
      </c>
      <c r="BK96" s="333">
        <f t="shared" si="581"/>
        <v>13.964370708089785</v>
      </c>
      <c r="BL96" s="334">
        <f t="shared" ref="BL96:BV96" si="602">BK96</f>
        <v>13.964370708089785</v>
      </c>
      <c r="BM96" s="334">
        <f t="shared" si="602"/>
        <v>13.964370708089785</v>
      </c>
      <c r="BN96" s="334">
        <f t="shared" si="602"/>
        <v>13.964370708089785</v>
      </c>
      <c r="BO96" s="334">
        <f t="shared" si="602"/>
        <v>13.964370708089785</v>
      </c>
      <c r="BP96" s="334">
        <f t="shared" si="602"/>
        <v>13.964370708089785</v>
      </c>
      <c r="BQ96" s="334">
        <f t="shared" si="602"/>
        <v>13.964370708089785</v>
      </c>
      <c r="BR96" s="334">
        <f t="shared" si="602"/>
        <v>13.964370708089785</v>
      </c>
      <c r="BS96" s="334">
        <f t="shared" si="602"/>
        <v>13.964370708089785</v>
      </c>
      <c r="BT96" s="334">
        <f t="shared" si="602"/>
        <v>13.964370708089785</v>
      </c>
      <c r="BU96" s="334">
        <f t="shared" si="602"/>
        <v>13.964370708089785</v>
      </c>
      <c r="BV96" s="335">
        <f t="shared" si="602"/>
        <v>13.964370708089785</v>
      </c>
      <c r="BW96" s="333">
        <f t="shared" si="583"/>
        <v>15.081520364736967</v>
      </c>
      <c r="BX96" s="334">
        <f t="shared" ref="BX96:CH96" si="603">BW96</f>
        <v>15.081520364736967</v>
      </c>
      <c r="BY96" s="334">
        <f t="shared" si="603"/>
        <v>15.081520364736967</v>
      </c>
      <c r="BZ96" s="334">
        <f t="shared" si="603"/>
        <v>15.081520364736967</v>
      </c>
      <c r="CA96" s="334">
        <f t="shared" si="603"/>
        <v>15.081520364736967</v>
      </c>
      <c r="CB96" s="334">
        <f t="shared" si="603"/>
        <v>15.081520364736967</v>
      </c>
      <c r="CC96" s="334">
        <f t="shared" si="603"/>
        <v>15.081520364736967</v>
      </c>
      <c r="CD96" s="334">
        <f t="shared" si="603"/>
        <v>15.081520364736967</v>
      </c>
      <c r="CE96" s="334">
        <f t="shared" si="603"/>
        <v>15.081520364736967</v>
      </c>
      <c r="CF96" s="334">
        <f t="shared" si="603"/>
        <v>15.081520364736967</v>
      </c>
      <c r="CG96" s="334">
        <f t="shared" si="603"/>
        <v>15.081520364736967</v>
      </c>
      <c r="CH96" s="335">
        <f t="shared" si="603"/>
        <v>15.081520364736967</v>
      </c>
      <c r="CI96" s="333">
        <f t="shared" si="585"/>
        <v>16.438857197563301</v>
      </c>
      <c r="CJ96" s="334">
        <f t="shared" ref="CJ96:CT96" si="604">CI96</f>
        <v>16.438857197563301</v>
      </c>
      <c r="CK96" s="334">
        <f t="shared" si="604"/>
        <v>16.438857197563301</v>
      </c>
      <c r="CL96" s="334">
        <f t="shared" si="604"/>
        <v>16.438857197563301</v>
      </c>
      <c r="CM96" s="334">
        <f t="shared" si="604"/>
        <v>16.438857197563301</v>
      </c>
      <c r="CN96" s="334">
        <f t="shared" si="604"/>
        <v>16.438857197563301</v>
      </c>
      <c r="CO96" s="334">
        <f t="shared" si="604"/>
        <v>16.438857197563301</v>
      </c>
      <c r="CP96" s="334">
        <f t="shared" si="604"/>
        <v>16.438857197563301</v>
      </c>
      <c r="CQ96" s="334">
        <f t="shared" si="604"/>
        <v>16.438857197563301</v>
      </c>
      <c r="CR96" s="334">
        <f t="shared" si="604"/>
        <v>16.438857197563301</v>
      </c>
      <c r="CS96" s="334">
        <f t="shared" si="604"/>
        <v>16.438857197563301</v>
      </c>
      <c r="CT96" s="335">
        <f t="shared" si="604"/>
        <v>16.438857197563301</v>
      </c>
    </row>
    <row r="97" spans="1:98" s="13" customFormat="1" x14ac:dyDescent="0.25">
      <c r="A97" s="13" t="s">
        <v>143</v>
      </c>
      <c r="B97" s="13" t="s">
        <v>1</v>
      </c>
      <c r="C97" s="13">
        <f t="shared" ref="C97:T97" si="605">IFERROR(C27/C75,"")</f>
        <v>17.450212121212122</v>
      </c>
      <c r="D97" s="13">
        <f t="shared" si="605"/>
        <v>21.493322580645163</v>
      </c>
      <c r="E97" s="13">
        <f t="shared" si="605"/>
        <v>14.916863636363637</v>
      </c>
      <c r="F97" s="13">
        <f t="shared" si="605"/>
        <v>25.259331168831167</v>
      </c>
      <c r="G97" s="13">
        <f t="shared" si="605"/>
        <v>13.783142857142858</v>
      </c>
      <c r="H97" s="13">
        <f t="shared" si="605"/>
        <v>14.781901639344262</v>
      </c>
      <c r="I97" s="13">
        <f t="shared" si="605"/>
        <v>18.225328947368421</v>
      </c>
      <c r="J97" s="13">
        <f t="shared" si="605"/>
        <v>14.662344827586208</v>
      </c>
      <c r="K97" s="13">
        <f t="shared" si="605"/>
        <v>13.745799242424242</v>
      </c>
      <c r="L97" s="13">
        <f t="shared" si="605"/>
        <v>15.212297297297297</v>
      </c>
      <c r="M97" s="13">
        <f t="shared" si="605"/>
        <v>15.120005649717514</v>
      </c>
      <c r="N97" s="100">
        <f t="shared" si="605"/>
        <v>17.680094674556212</v>
      </c>
      <c r="O97" s="13">
        <f t="shared" si="605"/>
        <v>12.852678571428571</v>
      </c>
      <c r="P97" s="13">
        <f t="shared" si="605"/>
        <v>15.046590361445782</v>
      </c>
      <c r="Q97" s="13">
        <f t="shared" si="605"/>
        <v>16.188942857142859</v>
      </c>
      <c r="R97" s="13">
        <f t="shared" si="605"/>
        <v>16.416063636363639</v>
      </c>
      <c r="S97" s="13">
        <f t="shared" si="605"/>
        <v>16.652473684210527</v>
      </c>
      <c r="T97" s="13">
        <f t="shared" si="605"/>
        <v>13.862693617021277</v>
      </c>
      <c r="U97" s="336">
        <v>20.47034693877551</v>
      </c>
      <c r="V97" s="336">
        <v>16.644986666666668</v>
      </c>
      <c r="W97" s="336">
        <v>15</v>
      </c>
      <c r="X97" s="336">
        <v>15</v>
      </c>
      <c r="Y97" s="336">
        <v>15</v>
      </c>
      <c r="Z97" s="329">
        <v>15</v>
      </c>
      <c r="AA97" s="333">
        <f>AVERAGE(O97:Z97)*1</f>
        <v>15.677898027754571</v>
      </c>
      <c r="AB97" s="334">
        <f t="shared" si="588"/>
        <v>15.677898027754571</v>
      </c>
      <c r="AC97" s="334">
        <f t="shared" si="588"/>
        <v>15.677898027754571</v>
      </c>
      <c r="AD97" s="334">
        <f t="shared" si="588"/>
        <v>15.677898027754571</v>
      </c>
      <c r="AE97" s="334">
        <f t="shared" si="588"/>
        <v>15.677898027754571</v>
      </c>
      <c r="AF97" s="334">
        <f t="shared" si="588"/>
        <v>15.677898027754571</v>
      </c>
      <c r="AG97" s="334">
        <f t="shared" si="588"/>
        <v>15.677898027754571</v>
      </c>
      <c r="AH97" s="334">
        <f t="shared" si="588"/>
        <v>15.677898027754571</v>
      </c>
      <c r="AI97" s="334">
        <f t="shared" si="588"/>
        <v>15.677898027754571</v>
      </c>
      <c r="AJ97" s="334">
        <f t="shared" si="588"/>
        <v>15.677898027754571</v>
      </c>
      <c r="AK97" s="334">
        <f t="shared" si="588"/>
        <v>15.677898027754571</v>
      </c>
      <c r="AL97" s="335">
        <f t="shared" si="588"/>
        <v>15.677898027754571</v>
      </c>
      <c r="AM97" s="333">
        <f t="shared" si="600"/>
        <v>16.461792929142298</v>
      </c>
      <c r="AN97" s="334">
        <f t="shared" si="579"/>
        <v>16.461792929142298</v>
      </c>
      <c r="AO97" s="334">
        <f t="shared" si="579"/>
        <v>16.461792929142298</v>
      </c>
      <c r="AP97" s="334">
        <f t="shared" si="579"/>
        <v>16.461792929142298</v>
      </c>
      <c r="AQ97" s="334">
        <f t="shared" si="579"/>
        <v>16.461792929142298</v>
      </c>
      <c r="AR97" s="334">
        <f t="shared" si="579"/>
        <v>16.461792929142298</v>
      </c>
      <c r="AS97" s="334">
        <f t="shared" si="579"/>
        <v>16.461792929142298</v>
      </c>
      <c r="AT97" s="334">
        <f t="shared" si="579"/>
        <v>16.461792929142298</v>
      </c>
      <c r="AU97" s="334">
        <f t="shared" si="579"/>
        <v>16.461792929142298</v>
      </c>
      <c r="AV97" s="334">
        <f t="shared" si="579"/>
        <v>16.461792929142298</v>
      </c>
      <c r="AW97" s="334">
        <f t="shared" si="579"/>
        <v>16.461792929142298</v>
      </c>
      <c r="AX97" s="335">
        <f t="shared" si="579"/>
        <v>16.461792929142298</v>
      </c>
      <c r="AY97" s="333">
        <f t="shared" si="589"/>
        <v>17.284882575599411</v>
      </c>
      <c r="AZ97" s="334">
        <f t="shared" ref="AZ97:BJ97" si="606">AY97</f>
        <v>17.284882575599411</v>
      </c>
      <c r="BA97" s="334">
        <f t="shared" si="606"/>
        <v>17.284882575599411</v>
      </c>
      <c r="BB97" s="334">
        <f t="shared" si="606"/>
        <v>17.284882575599411</v>
      </c>
      <c r="BC97" s="334">
        <f t="shared" si="606"/>
        <v>17.284882575599411</v>
      </c>
      <c r="BD97" s="334">
        <f t="shared" si="606"/>
        <v>17.284882575599411</v>
      </c>
      <c r="BE97" s="334">
        <f t="shared" si="606"/>
        <v>17.284882575599411</v>
      </c>
      <c r="BF97" s="334">
        <f t="shared" si="606"/>
        <v>17.284882575599411</v>
      </c>
      <c r="BG97" s="334">
        <f t="shared" si="606"/>
        <v>17.284882575599411</v>
      </c>
      <c r="BH97" s="334">
        <f t="shared" si="606"/>
        <v>17.284882575599411</v>
      </c>
      <c r="BI97" s="334">
        <f t="shared" si="606"/>
        <v>17.284882575599411</v>
      </c>
      <c r="BJ97" s="335">
        <f t="shared" si="606"/>
        <v>17.284882575599411</v>
      </c>
      <c r="BK97" s="333">
        <f t="shared" si="581"/>
        <v>18.321975530135372</v>
      </c>
      <c r="BL97" s="334">
        <f t="shared" ref="BL97:BV97" si="607">BK97</f>
        <v>18.321975530135372</v>
      </c>
      <c r="BM97" s="334">
        <f t="shared" si="607"/>
        <v>18.321975530135372</v>
      </c>
      <c r="BN97" s="334">
        <f t="shared" si="607"/>
        <v>18.321975530135372</v>
      </c>
      <c r="BO97" s="334">
        <f t="shared" si="607"/>
        <v>18.321975530135372</v>
      </c>
      <c r="BP97" s="334">
        <f t="shared" si="607"/>
        <v>18.321975530135372</v>
      </c>
      <c r="BQ97" s="334">
        <f t="shared" si="607"/>
        <v>18.321975530135372</v>
      </c>
      <c r="BR97" s="334">
        <f t="shared" si="607"/>
        <v>18.321975530135372</v>
      </c>
      <c r="BS97" s="334">
        <f t="shared" si="607"/>
        <v>18.321975530135372</v>
      </c>
      <c r="BT97" s="334">
        <f t="shared" si="607"/>
        <v>18.321975530135372</v>
      </c>
      <c r="BU97" s="334">
        <f t="shared" si="607"/>
        <v>18.321975530135372</v>
      </c>
      <c r="BV97" s="335">
        <f t="shared" si="607"/>
        <v>18.321975530135372</v>
      </c>
      <c r="BW97" s="333">
        <f t="shared" si="583"/>
        <v>19.787733572546202</v>
      </c>
      <c r="BX97" s="334">
        <f t="shared" ref="BX97:CH97" si="608">BW97</f>
        <v>19.787733572546202</v>
      </c>
      <c r="BY97" s="334">
        <f t="shared" si="608"/>
        <v>19.787733572546202</v>
      </c>
      <c r="BZ97" s="334">
        <f t="shared" si="608"/>
        <v>19.787733572546202</v>
      </c>
      <c r="CA97" s="334">
        <f t="shared" si="608"/>
        <v>19.787733572546202</v>
      </c>
      <c r="CB97" s="334">
        <f t="shared" si="608"/>
        <v>19.787733572546202</v>
      </c>
      <c r="CC97" s="334">
        <f t="shared" si="608"/>
        <v>19.787733572546202</v>
      </c>
      <c r="CD97" s="334">
        <f t="shared" si="608"/>
        <v>19.787733572546202</v>
      </c>
      <c r="CE97" s="334">
        <f t="shared" si="608"/>
        <v>19.787733572546202</v>
      </c>
      <c r="CF97" s="334">
        <f t="shared" si="608"/>
        <v>19.787733572546202</v>
      </c>
      <c r="CG97" s="334">
        <f t="shared" si="608"/>
        <v>19.787733572546202</v>
      </c>
      <c r="CH97" s="335">
        <f t="shared" si="608"/>
        <v>19.787733572546202</v>
      </c>
      <c r="CI97" s="333">
        <f t="shared" si="585"/>
        <v>21.568629594075357</v>
      </c>
      <c r="CJ97" s="334">
        <f t="shared" ref="CJ97:CT97" si="609">CI97</f>
        <v>21.568629594075357</v>
      </c>
      <c r="CK97" s="334">
        <f t="shared" si="609"/>
        <v>21.568629594075357</v>
      </c>
      <c r="CL97" s="334">
        <f t="shared" si="609"/>
        <v>21.568629594075357</v>
      </c>
      <c r="CM97" s="334">
        <f t="shared" si="609"/>
        <v>21.568629594075357</v>
      </c>
      <c r="CN97" s="334">
        <f t="shared" si="609"/>
        <v>21.568629594075357</v>
      </c>
      <c r="CO97" s="334">
        <f t="shared" si="609"/>
        <v>21.568629594075357</v>
      </c>
      <c r="CP97" s="334">
        <f t="shared" si="609"/>
        <v>21.568629594075357</v>
      </c>
      <c r="CQ97" s="334">
        <f t="shared" si="609"/>
        <v>21.568629594075357</v>
      </c>
      <c r="CR97" s="334">
        <f t="shared" si="609"/>
        <v>21.568629594075357</v>
      </c>
      <c r="CS97" s="334">
        <f t="shared" si="609"/>
        <v>21.568629594075357</v>
      </c>
      <c r="CT97" s="335">
        <f t="shared" si="609"/>
        <v>21.568629594075357</v>
      </c>
    </row>
    <row r="98" spans="1:98" s="13" customFormat="1" x14ac:dyDescent="0.25">
      <c r="A98" s="13" t="s">
        <v>144</v>
      </c>
      <c r="B98" s="13" t="s">
        <v>2</v>
      </c>
      <c r="C98" s="13">
        <f t="shared" ref="C98:T98" si="610">IFERROR(C28/C76,"")</f>
        <v>18.035</v>
      </c>
      <c r="D98" s="13">
        <f t="shared" si="610"/>
        <v>16.153142857142857</v>
      </c>
      <c r="E98" s="13">
        <f t="shared" si="610"/>
        <v>25.133749999999999</v>
      </c>
      <c r="F98" s="13">
        <f t="shared" si="610"/>
        <v>15.746666666666668</v>
      </c>
      <c r="G98" s="13">
        <f t="shared" si="610"/>
        <v>-2.3321333333333332</v>
      </c>
      <c r="H98" s="13">
        <f t="shared" si="610"/>
        <v>22.924933333333335</v>
      </c>
      <c r="I98" s="13">
        <f t="shared" si="610"/>
        <v>19.643999999999998</v>
      </c>
      <c r="J98" s="13">
        <f t="shared" si="610"/>
        <v>20.519526315789474</v>
      </c>
      <c r="K98" s="13">
        <f t="shared" si="610"/>
        <v>24.327249999999999</v>
      </c>
      <c r="L98" s="13">
        <f t="shared" si="610"/>
        <v>19.109044444444446</v>
      </c>
      <c r="M98" s="13">
        <f t="shared" si="610"/>
        <v>17.160306451612904</v>
      </c>
      <c r="N98" s="100">
        <f t="shared" si="610"/>
        <v>23.862016393442623</v>
      </c>
      <c r="O98" s="13">
        <f t="shared" si="610"/>
        <v>16.526125</v>
      </c>
      <c r="P98" s="13">
        <f t="shared" si="610"/>
        <v>26.7690625</v>
      </c>
      <c r="Q98" s="13">
        <f t="shared" si="610"/>
        <v>19.275043956043955</v>
      </c>
      <c r="R98" s="13">
        <f t="shared" si="610"/>
        <v>9.7587441860465116</v>
      </c>
      <c r="S98" s="13">
        <f t="shared" si="610"/>
        <v>17.981029411764705</v>
      </c>
      <c r="T98" s="13">
        <f t="shared" si="610"/>
        <v>14.970957264957265</v>
      </c>
      <c r="U98" s="336">
        <v>14.095689655172412</v>
      </c>
      <c r="V98" s="336">
        <v>20.192837837837839</v>
      </c>
      <c r="W98" s="336">
        <v>17.5</v>
      </c>
      <c r="X98" s="336">
        <v>17.5</v>
      </c>
      <c r="Y98" s="336">
        <v>17.5</v>
      </c>
      <c r="Z98" s="329">
        <v>17.5</v>
      </c>
      <c r="AA98" s="337">
        <f>AVERAGE(O98:Z98)*1.02</f>
        <v>17.813406634004931</v>
      </c>
      <c r="AB98" s="334">
        <f t="shared" si="588"/>
        <v>17.813406634004931</v>
      </c>
      <c r="AC98" s="334">
        <f t="shared" si="588"/>
        <v>17.813406634004931</v>
      </c>
      <c r="AD98" s="334">
        <f t="shared" si="588"/>
        <v>17.813406634004931</v>
      </c>
      <c r="AE98" s="334">
        <f t="shared" si="588"/>
        <v>17.813406634004931</v>
      </c>
      <c r="AF98" s="334">
        <f t="shared" si="588"/>
        <v>17.813406634004931</v>
      </c>
      <c r="AG98" s="334">
        <f t="shared" si="588"/>
        <v>17.813406634004931</v>
      </c>
      <c r="AH98" s="334">
        <f t="shared" si="588"/>
        <v>17.813406634004931</v>
      </c>
      <c r="AI98" s="334">
        <f t="shared" si="588"/>
        <v>17.813406634004931</v>
      </c>
      <c r="AJ98" s="334">
        <f t="shared" si="588"/>
        <v>17.813406634004931</v>
      </c>
      <c r="AK98" s="334">
        <f t="shared" si="588"/>
        <v>17.813406634004931</v>
      </c>
      <c r="AL98" s="335">
        <f t="shared" si="588"/>
        <v>17.813406634004931</v>
      </c>
      <c r="AM98" s="333">
        <f t="shared" si="600"/>
        <v>18.704076965705177</v>
      </c>
      <c r="AN98" s="334">
        <f t="shared" si="579"/>
        <v>18.704076965705177</v>
      </c>
      <c r="AO98" s="334">
        <f t="shared" si="579"/>
        <v>18.704076965705177</v>
      </c>
      <c r="AP98" s="334">
        <f t="shared" si="579"/>
        <v>18.704076965705177</v>
      </c>
      <c r="AQ98" s="334">
        <f t="shared" si="579"/>
        <v>18.704076965705177</v>
      </c>
      <c r="AR98" s="334">
        <f t="shared" si="579"/>
        <v>18.704076965705177</v>
      </c>
      <c r="AS98" s="334">
        <f t="shared" si="579"/>
        <v>18.704076965705177</v>
      </c>
      <c r="AT98" s="334">
        <f t="shared" si="579"/>
        <v>18.704076965705177</v>
      </c>
      <c r="AU98" s="334">
        <f t="shared" si="579"/>
        <v>18.704076965705177</v>
      </c>
      <c r="AV98" s="334">
        <f t="shared" si="579"/>
        <v>18.704076965705177</v>
      </c>
      <c r="AW98" s="334">
        <f t="shared" si="579"/>
        <v>18.704076965705177</v>
      </c>
      <c r="AX98" s="335">
        <f t="shared" si="579"/>
        <v>18.704076965705177</v>
      </c>
      <c r="AY98" s="333">
        <f t="shared" si="589"/>
        <v>19.639280813990439</v>
      </c>
      <c r="AZ98" s="334">
        <f t="shared" ref="AZ98:BJ98" si="611">AY98</f>
        <v>19.639280813990439</v>
      </c>
      <c r="BA98" s="334">
        <f t="shared" si="611"/>
        <v>19.639280813990439</v>
      </c>
      <c r="BB98" s="334">
        <f t="shared" si="611"/>
        <v>19.639280813990439</v>
      </c>
      <c r="BC98" s="334">
        <f t="shared" si="611"/>
        <v>19.639280813990439</v>
      </c>
      <c r="BD98" s="334">
        <f t="shared" si="611"/>
        <v>19.639280813990439</v>
      </c>
      <c r="BE98" s="334">
        <f t="shared" si="611"/>
        <v>19.639280813990439</v>
      </c>
      <c r="BF98" s="334">
        <f t="shared" si="611"/>
        <v>19.639280813990439</v>
      </c>
      <c r="BG98" s="334">
        <f t="shared" si="611"/>
        <v>19.639280813990439</v>
      </c>
      <c r="BH98" s="334">
        <f t="shared" si="611"/>
        <v>19.639280813990439</v>
      </c>
      <c r="BI98" s="334">
        <f t="shared" si="611"/>
        <v>19.639280813990439</v>
      </c>
      <c r="BJ98" s="335">
        <f t="shared" si="611"/>
        <v>19.639280813990439</v>
      </c>
      <c r="BK98" s="333">
        <f t="shared" si="581"/>
        <v>20.817637662829867</v>
      </c>
      <c r="BL98" s="334">
        <f t="shared" ref="BL98:BV98" si="612">BK98</f>
        <v>20.817637662829867</v>
      </c>
      <c r="BM98" s="334">
        <f t="shared" si="612"/>
        <v>20.817637662829867</v>
      </c>
      <c r="BN98" s="334">
        <f t="shared" si="612"/>
        <v>20.817637662829867</v>
      </c>
      <c r="BO98" s="334">
        <f t="shared" si="612"/>
        <v>20.817637662829867</v>
      </c>
      <c r="BP98" s="334">
        <f t="shared" si="612"/>
        <v>20.817637662829867</v>
      </c>
      <c r="BQ98" s="334">
        <f t="shared" si="612"/>
        <v>20.817637662829867</v>
      </c>
      <c r="BR98" s="334">
        <f t="shared" si="612"/>
        <v>20.817637662829867</v>
      </c>
      <c r="BS98" s="334">
        <f t="shared" si="612"/>
        <v>20.817637662829867</v>
      </c>
      <c r="BT98" s="334">
        <f t="shared" si="612"/>
        <v>20.817637662829867</v>
      </c>
      <c r="BU98" s="334">
        <f t="shared" si="612"/>
        <v>20.817637662829867</v>
      </c>
      <c r="BV98" s="335">
        <f t="shared" si="612"/>
        <v>20.817637662829867</v>
      </c>
      <c r="BW98" s="333">
        <f t="shared" si="583"/>
        <v>22.483048675856256</v>
      </c>
      <c r="BX98" s="334">
        <f t="shared" ref="BX98:CH98" si="613">BW98</f>
        <v>22.483048675856256</v>
      </c>
      <c r="BY98" s="334">
        <f t="shared" si="613"/>
        <v>22.483048675856256</v>
      </c>
      <c r="BZ98" s="334">
        <f t="shared" si="613"/>
        <v>22.483048675856256</v>
      </c>
      <c r="CA98" s="334">
        <f t="shared" si="613"/>
        <v>22.483048675856256</v>
      </c>
      <c r="CB98" s="334">
        <f t="shared" si="613"/>
        <v>22.483048675856256</v>
      </c>
      <c r="CC98" s="334">
        <f t="shared" si="613"/>
        <v>22.483048675856256</v>
      </c>
      <c r="CD98" s="334">
        <f t="shared" si="613"/>
        <v>22.483048675856256</v>
      </c>
      <c r="CE98" s="334">
        <f t="shared" si="613"/>
        <v>22.483048675856256</v>
      </c>
      <c r="CF98" s="334">
        <f t="shared" si="613"/>
        <v>22.483048675856256</v>
      </c>
      <c r="CG98" s="334">
        <f t="shared" si="613"/>
        <v>22.483048675856256</v>
      </c>
      <c r="CH98" s="335">
        <f t="shared" si="613"/>
        <v>22.483048675856256</v>
      </c>
      <c r="CI98" s="333">
        <f t="shared" si="585"/>
        <v>24.506523056683321</v>
      </c>
      <c r="CJ98" s="334">
        <f t="shared" ref="CJ98:CT98" si="614">CI98</f>
        <v>24.506523056683321</v>
      </c>
      <c r="CK98" s="334">
        <f t="shared" si="614"/>
        <v>24.506523056683321</v>
      </c>
      <c r="CL98" s="334">
        <f t="shared" si="614"/>
        <v>24.506523056683321</v>
      </c>
      <c r="CM98" s="334">
        <f t="shared" si="614"/>
        <v>24.506523056683321</v>
      </c>
      <c r="CN98" s="334">
        <f t="shared" si="614"/>
        <v>24.506523056683321</v>
      </c>
      <c r="CO98" s="334">
        <f t="shared" si="614"/>
        <v>24.506523056683321</v>
      </c>
      <c r="CP98" s="334">
        <f t="shared" si="614"/>
        <v>24.506523056683321</v>
      </c>
      <c r="CQ98" s="334">
        <f t="shared" si="614"/>
        <v>24.506523056683321</v>
      </c>
      <c r="CR98" s="334">
        <f t="shared" si="614"/>
        <v>24.506523056683321</v>
      </c>
      <c r="CS98" s="334">
        <f t="shared" si="614"/>
        <v>24.506523056683321</v>
      </c>
      <c r="CT98" s="335">
        <f t="shared" si="614"/>
        <v>24.506523056683321</v>
      </c>
    </row>
    <row r="99" spans="1:98" s="14" customFormat="1" x14ac:dyDescent="0.25">
      <c r="B99" s="14" t="s">
        <v>3</v>
      </c>
      <c r="C99" s="14">
        <f t="shared" ref="C99:BN99" si="615">IFERROR(C29/C77,"")</f>
        <v>16.213059375</v>
      </c>
      <c r="D99" s="14">
        <f t="shared" si="615"/>
        <v>14.947368613138689</v>
      </c>
      <c r="E99" s="14">
        <f t="shared" si="615"/>
        <v>18.28301573033708</v>
      </c>
      <c r="F99" s="14">
        <f t="shared" si="615"/>
        <v>20.76383509513742</v>
      </c>
      <c r="G99" s="14">
        <f t="shared" si="615"/>
        <v>14.457357999999997</v>
      </c>
      <c r="H99" s="14">
        <f t="shared" si="615"/>
        <v>15.314023550724638</v>
      </c>
      <c r="I99" s="14">
        <f t="shared" si="615"/>
        <v>18.446419590643274</v>
      </c>
      <c r="J99" s="14">
        <f t="shared" si="615"/>
        <v>14.669515217391305</v>
      </c>
      <c r="K99" s="14">
        <f t="shared" si="615"/>
        <v>16.05175237191651</v>
      </c>
      <c r="L99" s="14">
        <f t="shared" si="615"/>
        <v>15.228360153256705</v>
      </c>
      <c r="M99" s="14">
        <f t="shared" si="615"/>
        <v>15.298923968139052</v>
      </c>
      <c r="N99" s="101">
        <f t="shared" si="615"/>
        <v>18.101516177577142</v>
      </c>
      <c r="O99" s="14">
        <f t="shared" si="615"/>
        <v>15.023862527716183</v>
      </c>
      <c r="P99" s="14">
        <f t="shared" si="615"/>
        <v>14.806535031847133</v>
      </c>
      <c r="Q99" s="14">
        <f t="shared" si="615"/>
        <v>15.804022222222223</v>
      </c>
      <c r="R99" s="14">
        <f t="shared" si="615"/>
        <v>18.711707898658734</v>
      </c>
      <c r="S99" s="14">
        <f t="shared" si="615"/>
        <v>15.519617363344052</v>
      </c>
      <c r="T99" s="14">
        <f t="shared" si="615"/>
        <v>14.309130938586366</v>
      </c>
      <c r="U99" s="160">
        <f t="shared" si="615"/>
        <v>15.059410646387843</v>
      </c>
      <c r="V99" s="160">
        <f t="shared" si="615"/>
        <v>13.790500387296692</v>
      </c>
      <c r="W99" s="160">
        <f t="shared" si="615"/>
        <v>14.744482230799994</v>
      </c>
      <c r="X99" s="160">
        <f t="shared" si="615"/>
        <v>14.715787234063798</v>
      </c>
      <c r="Y99" s="160">
        <f t="shared" si="615"/>
        <v>14.717923948390039</v>
      </c>
      <c r="Z99" s="161">
        <f t="shared" si="615"/>
        <v>14.671004340755898</v>
      </c>
      <c r="AA99" s="14">
        <f t="shared" si="615"/>
        <v>14.054920496126799</v>
      </c>
      <c r="AB99" s="14">
        <f t="shared" si="615"/>
        <v>14.466743806520842</v>
      </c>
      <c r="AC99" s="14">
        <f>IFERROR(AC29/AC77,"")</f>
        <v>14.282462091132462</v>
      </c>
      <c r="AD99" s="14">
        <f t="shared" si="615"/>
        <v>14.341484139473657</v>
      </c>
      <c r="AE99" s="14">
        <f t="shared" si="615"/>
        <v>14.420672457928784</v>
      </c>
      <c r="AF99" s="14">
        <f t="shared" si="615"/>
        <v>14.409086698532111</v>
      </c>
      <c r="AG99" s="14">
        <f t="shared" si="615"/>
        <v>14.241468658595402</v>
      </c>
      <c r="AH99" s="14">
        <f t="shared" si="615"/>
        <v>14.281087276687014</v>
      </c>
      <c r="AI99" s="14">
        <f t="shared" si="615"/>
        <v>14.331686461041484</v>
      </c>
      <c r="AJ99" s="14">
        <f t="shared" si="615"/>
        <v>14.370923874672972</v>
      </c>
      <c r="AK99" s="14">
        <f t="shared" si="615"/>
        <v>14.517088637997231</v>
      </c>
      <c r="AL99" s="101">
        <f t="shared" si="615"/>
        <v>14.56549650468671</v>
      </c>
      <c r="AM99" s="14">
        <f t="shared" si="615"/>
        <v>15.505312048811419</v>
      </c>
      <c r="AN99" s="14">
        <f t="shared" si="615"/>
        <v>15.827398121478902</v>
      </c>
      <c r="AO99" s="14">
        <f t="shared" si="615"/>
        <v>15.42457929410997</v>
      </c>
      <c r="AP99" s="14">
        <f t="shared" si="615"/>
        <v>15.271552160283434</v>
      </c>
      <c r="AQ99" s="14">
        <f t="shared" si="615"/>
        <v>15.201676884846773</v>
      </c>
      <c r="AR99" s="14">
        <f t="shared" si="615"/>
        <v>15.165143174594096</v>
      </c>
      <c r="AS99" s="14">
        <f t="shared" si="615"/>
        <v>14.98019214195855</v>
      </c>
      <c r="AT99" s="14">
        <f t="shared" si="615"/>
        <v>14.97426162629057</v>
      </c>
      <c r="AU99" s="14">
        <f t="shared" si="615"/>
        <v>15.040513496643909</v>
      </c>
      <c r="AV99" s="14">
        <f t="shared" si="615"/>
        <v>15.039536286527747</v>
      </c>
      <c r="AW99" s="14">
        <f t="shared" si="615"/>
        <v>15.116406705756093</v>
      </c>
      <c r="AX99" s="101">
        <f t="shared" si="615"/>
        <v>15.062591705577487</v>
      </c>
      <c r="AY99" s="14">
        <f t="shared" si="615"/>
        <v>16.544582319558305</v>
      </c>
      <c r="AZ99" s="14">
        <f t="shared" si="615"/>
        <v>16.869161841774044</v>
      </c>
      <c r="BA99" s="14">
        <f t="shared" si="615"/>
        <v>16.257756430650037</v>
      </c>
      <c r="BB99" s="14">
        <f t="shared" si="615"/>
        <v>16.007096958890934</v>
      </c>
      <c r="BC99" s="14">
        <f t="shared" si="615"/>
        <v>15.898080269496786</v>
      </c>
      <c r="BD99" s="14">
        <f t="shared" si="615"/>
        <v>15.851699162923502</v>
      </c>
      <c r="BE99" s="14">
        <f t="shared" si="615"/>
        <v>15.643678193910072</v>
      </c>
      <c r="BF99" s="14">
        <f t="shared" si="615"/>
        <v>15.609684246484871</v>
      </c>
      <c r="BG99" s="14">
        <f t="shared" si="615"/>
        <v>15.701869851266865</v>
      </c>
      <c r="BH99" s="14">
        <f t="shared" si="615"/>
        <v>15.685530440310414</v>
      </c>
      <c r="BI99" s="14">
        <f t="shared" si="615"/>
        <v>15.732775044910152</v>
      </c>
      <c r="BJ99" s="101">
        <f t="shared" si="615"/>
        <v>15.723289939011959</v>
      </c>
      <c r="BK99" s="14">
        <f t="shared" si="615"/>
        <v>17.430796044910497</v>
      </c>
      <c r="BL99" s="14">
        <f t="shared" si="615"/>
        <v>17.813958642047133</v>
      </c>
      <c r="BM99" s="14">
        <f t="shared" si="615"/>
        <v>17.201974691871911</v>
      </c>
      <c r="BN99" s="14">
        <f t="shared" si="615"/>
        <v>17.050453888851244</v>
      </c>
      <c r="BO99" s="14">
        <f t="shared" ref="BO99:CT99" si="616">IFERROR(BO29/BO77,"")</f>
        <v>16.966544515211602</v>
      </c>
      <c r="BP99" s="14">
        <f t="shared" si="616"/>
        <v>16.942256607084921</v>
      </c>
      <c r="BQ99" s="14">
        <f t="shared" si="616"/>
        <v>16.765833102785034</v>
      </c>
      <c r="BR99" s="14">
        <f t="shared" si="616"/>
        <v>16.741251298160755</v>
      </c>
      <c r="BS99" s="14">
        <f t="shared" si="616"/>
        <v>16.840694693264748</v>
      </c>
      <c r="BT99" s="14">
        <f t="shared" si="616"/>
        <v>16.840419287240834</v>
      </c>
      <c r="BU99" s="14">
        <f t="shared" si="616"/>
        <v>16.883956007203139</v>
      </c>
      <c r="BV99" s="101">
        <f t="shared" si="616"/>
        <v>16.877707246317406</v>
      </c>
      <c r="BW99" s="14">
        <f t="shared" si="616"/>
        <v>19.076516109612228</v>
      </c>
      <c r="BX99" s="14">
        <f t="shared" si="616"/>
        <v>19.449756139878403</v>
      </c>
      <c r="BY99" s="14">
        <f t="shared" si="616"/>
        <v>18.72303566705607</v>
      </c>
      <c r="BZ99" s="14">
        <f t="shared" si="616"/>
        <v>18.539803145599581</v>
      </c>
      <c r="CA99" s="14">
        <f t="shared" si="616"/>
        <v>18.398600757783445</v>
      </c>
      <c r="CB99" s="14">
        <f t="shared" si="616"/>
        <v>18.346569392765563</v>
      </c>
      <c r="CC99" s="14">
        <f t="shared" si="616"/>
        <v>18.136746302186914</v>
      </c>
      <c r="CD99" s="14">
        <f t="shared" si="616"/>
        <v>18.100874496006483</v>
      </c>
      <c r="CE99" s="14">
        <f t="shared" si="616"/>
        <v>18.199328682568844</v>
      </c>
      <c r="CF99" s="14">
        <f t="shared" si="616"/>
        <v>18.188119045604878</v>
      </c>
      <c r="CG99" s="14">
        <f t="shared" si="616"/>
        <v>18.223050355370134</v>
      </c>
      <c r="CH99" s="101">
        <f t="shared" si="616"/>
        <v>18.240165860089174</v>
      </c>
      <c r="CI99" s="14">
        <f t="shared" si="616"/>
        <v>20.759666265618307</v>
      </c>
      <c r="CJ99" s="14">
        <f t="shared" si="616"/>
        <v>21.179933327337185</v>
      </c>
      <c r="CK99" s="14">
        <f t="shared" si="616"/>
        <v>20.373156204736496</v>
      </c>
      <c r="CL99" s="14">
        <f t="shared" si="616"/>
        <v>20.182909685850138</v>
      </c>
      <c r="CM99" s="14">
        <f t="shared" si="616"/>
        <v>20.035775631311022</v>
      </c>
      <c r="CN99" s="14">
        <f t="shared" si="616"/>
        <v>19.987530368471401</v>
      </c>
      <c r="CO99" s="14">
        <f t="shared" si="616"/>
        <v>19.766973362051516</v>
      </c>
      <c r="CP99" s="14">
        <f t="shared" si="616"/>
        <v>19.73024925172647</v>
      </c>
      <c r="CQ99" s="14">
        <f t="shared" si="616"/>
        <v>19.840216421443792</v>
      </c>
      <c r="CR99" s="14">
        <f t="shared" si="616"/>
        <v>19.833794391068722</v>
      </c>
      <c r="CS99" s="14">
        <f t="shared" si="616"/>
        <v>19.875360907084808</v>
      </c>
      <c r="CT99" s="101">
        <f t="shared" si="616"/>
        <v>19.897508356930931</v>
      </c>
    </row>
    <row r="101" spans="1:98" s="116" customFormat="1" x14ac:dyDescent="0.25">
      <c r="B101" s="63"/>
      <c r="C101" s="63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5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5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5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5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5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5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4"/>
      <c r="CH101" s="115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4"/>
      <c r="CT101" s="115"/>
    </row>
    <row r="102" spans="1:98" s="104" customFormat="1" x14ac:dyDescent="0.25">
      <c r="B102" s="104" t="s">
        <v>15</v>
      </c>
      <c r="C102" s="104">
        <f t="shared" ref="C102:BN102" si="617">C47</f>
        <v>42005</v>
      </c>
      <c r="D102" s="104">
        <f t="shared" si="617"/>
        <v>42036</v>
      </c>
      <c r="E102" s="104">
        <f t="shared" si="617"/>
        <v>42064</v>
      </c>
      <c r="F102" s="104">
        <f t="shared" si="617"/>
        <v>42095</v>
      </c>
      <c r="G102" s="104">
        <f t="shared" si="617"/>
        <v>42125</v>
      </c>
      <c r="H102" s="104">
        <f t="shared" si="617"/>
        <v>42156</v>
      </c>
      <c r="I102" s="104">
        <f t="shared" si="617"/>
        <v>42186</v>
      </c>
      <c r="J102" s="104">
        <f t="shared" si="617"/>
        <v>42217</v>
      </c>
      <c r="K102" s="104">
        <f t="shared" si="617"/>
        <v>42248</v>
      </c>
      <c r="L102" s="104">
        <f t="shared" si="617"/>
        <v>42278</v>
      </c>
      <c r="M102" s="104">
        <f t="shared" si="617"/>
        <v>42309</v>
      </c>
      <c r="N102" s="105">
        <f t="shared" si="617"/>
        <v>42339</v>
      </c>
      <c r="O102" s="144">
        <f t="shared" si="617"/>
        <v>42370</v>
      </c>
      <c r="P102" s="144">
        <f t="shared" si="617"/>
        <v>42401</v>
      </c>
      <c r="Q102" s="144">
        <f t="shared" si="617"/>
        <v>42430</v>
      </c>
      <c r="R102" s="144">
        <f t="shared" si="617"/>
        <v>42461</v>
      </c>
      <c r="S102" s="144">
        <f t="shared" si="617"/>
        <v>42491</v>
      </c>
      <c r="T102" s="144">
        <f t="shared" si="617"/>
        <v>42522</v>
      </c>
      <c r="U102" s="104">
        <f t="shared" si="617"/>
        <v>42552</v>
      </c>
      <c r="V102" s="104">
        <f t="shared" si="617"/>
        <v>42583</v>
      </c>
      <c r="W102" s="104">
        <f t="shared" si="617"/>
        <v>42614</v>
      </c>
      <c r="X102" s="104">
        <f t="shared" si="617"/>
        <v>42644</v>
      </c>
      <c r="Y102" s="104">
        <f t="shared" si="617"/>
        <v>42675</v>
      </c>
      <c r="Z102" s="105">
        <f t="shared" si="617"/>
        <v>42705</v>
      </c>
      <c r="AA102" s="104">
        <f t="shared" si="617"/>
        <v>42752</v>
      </c>
      <c r="AB102" s="104">
        <f t="shared" si="617"/>
        <v>42783</v>
      </c>
      <c r="AC102" s="104">
        <f t="shared" si="617"/>
        <v>42811</v>
      </c>
      <c r="AD102" s="104">
        <f t="shared" si="617"/>
        <v>42842</v>
      </c>
      <c r="AE102" s="104">
        <f t="shared" si="617"/>
        <v>42872</v>
      </c>
      <c r="AF102" s="104">
        <f t="shared" si="617"/>
        <v>42903</v>
      </c>
      <c r="AG102" s="104">
        <f t="shared" si="617"/>
        <v>42933</v>
      </c>
      <c r="AH102" s="104">
        <f t="shared" si="617"/>
        <v>42964</v>
      </c>
      <c r="AI102" s="104">
        <f t="shared" si="617"/>
        <v>42995</v>
      </c>
      <c r="AJ102" s="104">
        <f t="shared" si="617"/>
        <v>43025</v>
      </c>
      <c r="AK102" s="104">
        <f t="shared" si="617"/>
        <v>43056</v>
      </c>
      <c r="AL102" s="105">
        <f t="shared" si="617"/>
        <v>43086</v>
      </c>
      <c r="AM102" s="104">
        <f t="shared" si="617"/>
        <v>43118</v>
      </c>
      <c r="AN102" s="104">
        <f t="shared" si="617"/>
        <v>43149</v>
      </c>
      <c r="AO102" s="104">
        <f t="shared" si="617"/>
        <v>43177</v>
      </c>
      <c r="AP102" s="104">
        <f t="shared" si="617"/>
        <v>43208</v>
      </c>
      <c r="AQ102" s="104">
        <f t="shared" si="617"/>
        <v>43238</v>
      </c>
      <c r="AR102" s="104">
        <f t="shared" si="617"/>
        <v>43269</v>
      </c>
      <c r="AS102" s="104">
        <f t="shared" si="617"/>
        <v>43299</v>
      </c>
      <c r="AT102" s="104">
        <f t="shared" si="617"/>
        <v>43330</v>
      </c>
      <c r="AU102" s="104">
        <f t="shared" si="617"/>
        <v>43361</v>
      </c>
      <c r="AV102" s="104">
        <f t="shared" si="617"/>
        <v>43391</v>
      </c>
      <c r="AW102" s="104">
        <f t="shared" si="617"/>
        <v>43422</v>
      </c>
      <c r="AX102" s="105">
        <f t="shared" si="617"/>
        <v>43452</v>
      </c>
      <c r="AY102" s="104">
        <f t="shared" si="617"/>
        <v>43483</v>
      </c>
      <c r="AZ102" s="104">
        <f t="shared" si="617"/>
        <v>43514</v>
      </c>
      <c r="BA102" s="104">
        <f t="shared" si="617"/>
        <v>43542</v>
      </c>
      <c r="BB102" s="104">
        <f t="shared" si="617"/>
        <v>43573</v>
      </c>
      <c r="BC102" s="104">
        <f t="shared" si="617"/>
        <v>43603</v>
      </c>
      <c r="BD102" s="104">
        <f t="shared" si="617"/>
        <v>43634</v>
      </c>
      <c r="BE102" s="104">
        <f t="shared" si="617"/>
        <v>43664</v>
      </c>
      <c r="BF102" s="104">
        <f t="shared" si="617"/>
        <v>43695</v>
      </c>
      <c r="BG102" s="104">
        <f t="shared" si="617"/>
        <v>43726</v>
      </c>
      <c r="BH102" s="104">
        <f t="shared" si="617"/>
        <v>43756</v>
      </c>
      <c r="BI102" s="104">
        <f t="shared" si="617"/>
        <v>43787</v>
      </c>
      <c r="BJ102" s="105">
        <f t="shared" si="617"/>
        <v>43817</v>
      </c>
      <c r="BK102" s="104">
        <f t="shared" si="617"/>
        <v>43848</v>
      </c>
      <c r="BL102" s="104">
        <f t="shared" si="617"/>
        <v>43879</v>
      </c>
      <c r="BM102" s="104">
        <f t="shared" si="617"/>
        <v>43908</v>
      </c>
      <c r="BN102" s="104">
        <f t="shared" si="617"/>
        <v>43939</v>
      </c>
      <c r="BO102" s="104">
        <f t="shared" ref="BO102:CT102" si="618">BO47</f>
        <v>43969</v>
      </c>
      <c r="BP102" s="104">
        <f t="shared" si="618"/>
        <v>44000</v>
      </c>
      <c r="BQ102" s="104">
        <f t="shared" si="618"/>
        <v>44030</v>
      </c>
      <c r="BR102" s="104">
        <f t="shared" si="618"/>
        <v>44061</v>
      </c>
      <c r="BS102" s="104">
        <f t="shared" si="618"/>
        <v>44092</v>
      </c>
      <c r="BT102" s="104">
        <f t="shared" si="618"/>
        <v>44122</v>
      </c>
      <c r="BU102" s="104">
        <f t="shared" si="618"/>
        <v>44153</v>
      </c>
      <c r="BV102" s="105">
        <f t="shared" si="618"/>
        <v>44183</v>
      </c>
      <c r="BW102" s="104">
        <f t="shared" si="618"/>
        <v>44214</v>
      </c>
      <c r="BX102" s="104">
        <f t="shared" si="618"/>
        <v>44245</v>
      </c>
      <c r="BY102" s="104">
        <f t="shared" si="618"/>
        <v>44273</v>
      </c>
      <c r="BZ102" s="104">
        <f t="shared" si="618"/>
        <v>44304</v>
      </c>
      <c r="CA102" s="104">
        <f t="shared" si="618"/>
        <v>44334</v>
      </c>
      <c r="CB102" s="104">
        <f t="shared" si="618"/>
        <v>44365</v>
      </c>
      <c r="CC102" s="104">
        <f t="shared" si="618"/>
        <v>44395</v>
      </c>
      <c r="CD102" s="104">
        <f t="shared" si="618"/>
        <v>44426</v>
      </c>
      <c r="CE102" s="104">
        <f t="shared" si="618"/>
        <v>44457</v>
      </c>
      <c r="CF102" s="104">
        <f t="shared" si="618"/>
        <v>44487</v>
      </c>
      <c r="CG102" s="104">
        <f t="shared" si="618"/>
        <v>44518</v>
      </c>
      <c r="CH102" s="105">
        <f t="shared" si="618"/>
        <v>44548</v>
      </c>
      <c r="CI102" s="104">
        <f t="shared" si="618"/>
        <v>44579</v>
      </c>
      <c r="CJ102" s="104">
        <f t="shared" si="618"/>
        <v>44610</v>
      </c>
      <c r="CK102" s="104">
        <f t="shared" si="618"/>
        <v>44638</v>
      </c>
      <c r="CL102" s="104">
        <f t="shared" si="618"/>
        <v>44669</v>
      </c>
      <c r="CM102" s="104">
        <f t="shared" si="618"/>
        <v>44699</v>
      </c>
      <c r="CN102" s="104">
        <f t="shared" si="618"/>
        <v>44730</v>
      </c>
      <c r="CO102" s="104">
        <f t="shared" si="618"/>
        <v>44760</v>
      </c>
      <c r="CP102" s="104">
        <f t="shared" si="618"/>
        <v>44791</v>
      </c>
      <c r="CQ102" s="104">
        <f t="shared" si="618"/>
        <v>44822</v>
      </c>
      <c r="CR102" s="104">
        <f t="shared" si="618"/>
        <v>44852</v>
      </c>
      <c r="CS102" s="104">
        <f t="shared" si="618"/>
        <v>44883</v>
      </c>
      <c r="CT102" s="105">
        <f t="shared" si="618"/>
        <v>44913</v>
      </c>
    </row>
    <row r="103" spans="1:98" x14ac:dyDescent="0.25">
      <c r="B103" t="s">
        <v>4</v>
      </c>
      <c r="C103" s="6">
        <f t="shared" ref="C103:S103" si="619">IFERROR(C22/C48,"")</f>
        <v>52.61427272727272</v>
      </c>
      <c r="D103" s="6">
        <f t="shared" si="619"/>
        <v>45.105399999999996</v>
      </c>
      <c r="E103" s="6">
        <f t="shared" si="619"/>
        <v>176.113</v>
      </c>
      <c r="F103" s="6">
        <f t="shared" si="619"/>
        <v>76.512</v>
      </c>
      <c r="G103" s="6">
        <f t="shared" si="619"/>
        <v>36.935437499999999</v>
      </c>
      <c r="H103" s="6">
        <f t="shared" si="619"/>
        <v>39.365769230769232</v>
      </c>
      <c r="I103" s="6">
        <f t="shared" si="619"/>
        <v>191.76299999999998</v>
      </c>
      <c r="J103" s="6">
        <f t="shared" si="619"/>
        <v>39.086846153846153</v>
      </c>
      <c r="K103" s="6">
        <f t="shared" si="619"/>
        <v>77.591529411764711</v>
      </c>
      <c r="L103" s="6">
        <f t="shared" si="619"/>
        <v>38.077578947368423</v>
      </c>
      <c r="M103" s="6">
        <f t="shared" si="619"/>
        <v>109.59108333333334</v>
      </c>
      <c r="N103" s="102">
        <f t="shared" si="619"/>
        <v>211.9409</v>
      </c>
      <c r="O103" s="6">
        <f t="shared" si="619"/>
        <v>56.027333333333331</v>
      </c>
      <c r="P103" s="6">
        <f t="shared" si="619"/>
        <v>54.89875</v>
      </c>
      <c r="Q103" s="6">
        <f t="shared" si="619"/>
        <v>42.259722222222223</v>
      </c>
      <c r="R103" s="6">
        <f t="shared" si="619"/>
        <v>87.715000000000003</v>
      </c>
      <c r="S103" s="6">
        <f t="shared" si="619"/>
        <v>83.429000000000002</v>
      </c>
      <c r="T103" s="6">
        <f t="shared" ref="T103:Z103" si="620">IFERROR(T22/T48,"")</f>
        <v>89.633200000000002</v>
      </c>
      <c r="U103" s="6">
        <f t="shared" si="620"/>
        <v>69.701000000000008</v>
      </c>
      <c r="V103" s="6">
        <f t="shared" si="620"/>
        <v>56.552083333333336</v>
      </c>
      <c r="W103" s="6">
        <f t="shared" si="620"/>
        <v>84</v>
      </c>
      <c r="X103" s="6">
        <f t="shared" si="620"/>
        <v>77</v>
      </c>
      <c r="Y103" s="6">
        <f t="shared" si="620"/>
        <v>84</v>
      </c>
      <c r="Z103" s="102">
        <f t="shared" si="620"/>
        <v>91</v>
      </c>
      <c r="AA103" s="4">
        <f t="shared" ref="AA103:CL103" si="621">IFERROR(AA22/AA48,"")</f>
        <v>50.232267963699499</v>
      </c>
      <c r="AB103" s="4">
        <f t="shared" si="621"/>
        <v>53.187107255681816</v>
      </c>
      <c r="AC103" s="4">
        <f t="shared" si="621"/>
        <v>55.846462618465921</v>
      </c>
      <c r="AD103" s="4">
        <f t="shared" si="621"/>
        <v>70.916143007575755</v>
      </c>
      <c r="AE103" s="4">
        <f t="shared" si="621"/>
        <v>70.916143007575755</v>
      </c>
      <c r="AF103" s="4">
        <f t="shared" si="621"/>
        <v>74.461950157954547</v>
      </c>
      <c r="AG103" s="4">
        <f t="shared" si="621"/>
        <v>67.015755142159094</v>
      </c>
      <c r="AH103" s="4">
        <f t="shared" si="621"/>
        <v>74.461950157954547</v>
      </c>
      <c r="AI103" s="4">
        <f t="shared" si="621"/>
        <v>81.553564458712103</v>
      </c>
      <c r="AJ103" s="4">
        <f t="shared" si="621"/>
        <v>73.398208012840897</v>
      </c>
      <c r="AK103" s="4">
        <f t="shared" si="621"/>
        <v>78.007757308333339</v>
      </c>
      <c r="AL103" s="108">
        <f t="shared" si="621"/>
        <v>81.553564458712103</v>
      </c>
      <c r="AM103" s="4">
        <f t="shared" si="621"/>
        <v>54.853636616359857</v>
      </c>
      <c r="AN103" s="4">
        <f t="shared" si="621"/>
        <v>57.521856497019904</v>
      </c>
      <c r="AO103" s="4">
        <f t="shared" si="621"/>
        <v>60.397949321870897</v>
      </c>
      <c r="AP103" s="4">
        <f t="shared" si="621"/>
        <v>76.69580866269321</v>
      </c>
      <c r="AQ103" s="4">
        <f t="shared" si="621"/>
        <v>76.695808662693196</v>
      </c>
      <c r="AR103" s="4">
        <f t="shared" si="621"/>
        <v>80.530599095827853</v>
      </c>
      <c r="AS103" s="4">
        <f t="shared" si="621"/>
        <v>73.884870044230411</v>
      </c>
      <c r="AT103" s="4">
        <f t="shared" si="621"/>
        <v>82.094300049144906</v>
      </c>
      <c r="AU103" s="4">
        <f t="shared" si="621"/>
        <v>89.912804815730127</v>
      </c>
      <c r="AV103" s="4">
        <f t="shared" si="621"/>
        <v>82.462886702426786</v>
      </c>
      <c r="AW103" s="4">
        <f t="shared" si="621"/>
        <v>87.641715335912536</v>
      </c>
      <c r="AX103" s="108">
        <f t="shared" si="621"/>
        <v>86.673331469879088</v>
      </c>
      <c r="AY103" s="4">
        <f t="shared" si="621"/>
        <v>61.350492045922287</v>
      </c>
      <c r="AZ103" s="4">
        <f t="shared" si="621"/>
        <v>64.334735437296331</v>
      </c>
      <c r="BA103" s="4">
        <f t="shared" si="621"/>
        <v>67.551472209161147</v>
      </c>
      <c r="BB103" s="4">
        <f t="shared" si="621"/>
        <v>85.779647249728441</v>
      </c>
      <c r="BC103" s="4">
        <f t="shared" si="621"/>
        <v>85.779647249728441</v>
      </c>
      <c r="BD103" s="4">
        <f t="shared" si="621"/>
        <v>90.068629612214863</v>
      </c>
      <c r="BE103" s="4">
        <f t="shared" si="621"/>
        <v>82.635781537420428</v>
      </c>
      <c r="BF103" s="4">
        <f t="shared" si="621"/>
        <v>91.817535041578267</v>
      </c>
      <c r="BG103" s="4">
        <f t="shared" si="621"/>
        <v>100.56206218839523</v>
      </c>
      <c r="BH103" s="4">
        <f t="shared" si="621"/>
        <v>92.229777035642485</v>
      </c>
      <c r="BI103" s="4">
        <f t="shared" si="621"/>
        <v>98.021985255272241</v>
      </c>
      <c r="BJ103" s="108">
        <f t="shared" si="621"/>
        <v>102.47753003960275</v>
      </c>
      <c r="BK103" s="4">
        <f t="shared" si="621"/>
        <v>66.332152000051153</v>
      </c>
      <c r="BL103" s="4">
        <f t="shared" si="621"/>
        <v>69.558715954804782</v>
      </c>
      <c r="BM103" s="4">
        <f t="shared" si="621"/>
        <v>73.03665175254504</v>
      </c>
      <c r="BN103" s="4">
        <f t="shared" si="621"/>
        <v>92.744954606406367</v>
      </c>
      <c r="BO103" s="4">
        <f t="shared" si="621"/>
        <v>92.744954606406395</v>
      </c>
      <c r="BP103" s="4">
        <f t="shared" si="621"/>
        <v>97.382202336726706</v>
      </c>
      <c r="BQ103" s="4">
        <f t="shared" si="621"/>
        <v>89.345806998258965</v>
      </c>
      <c r="BR103" s="4">
        <f t="shared" si="621"/>
        <v>99.273118886954407</v>
      </c>
      <c r="BS103" s="4">
        <f t="shared" si="621"/>
        <v>108.7277016380929</v>
      </c>
      <c r="BT103" s="4">
        <f t="shared" si="621"/>
        <v>99.718834930936637</v>
      </c>
      <c r="BU103" s="4">
        <f t="shared" si="621"/>
        <v>105.98137045800033</v>
      </c>
      <c r="BV103" s="108">
        <f t="shared" si="621"/>
        <v>110.79870547881846</v>
      </c>
      <c r="BW103" s="4">
        <f t="shared" si="621"/>
        <v>73.787885884856934</v>
      </c>
      <c r="BX103" s="4">
        <f t="shared" si="621"/>
        <v>77.377115628124855</v>
      </c>
      <c r="BY103" s="4">
        <f t="shared" si="621"/>
        <v>81.245971409531123</v>
      </c>
      <c r="BZ103" s="4">
        <f t="shared" si="621"/>
        <v>103.1694875041665</v>
      </c>
      <c r="CA103" s="4">
        <f t="shared" si="621"/>
        <v>103.16948750416651</v>
      </c>
      <c r="CB103" s="4">
        <f t="shared" si="621"/>
        <v>108.32796187937481</v>
      </c>
      <c r="CC103" s="4">
        <f t="shared" si="621"/>
        <v>99.388275704863304</v>
      </c>
      <c r="CD103" s="4">
        <f t="shared" si="621"/>
        <v>110.43141744984811</v>
      </c>
      <c r="CE103" s="4">
        <f t="shared" si="621"/>
        <v>120.9486953022146</v>
      </c>
      <c r="CF103" s="4">
        <f t="shared" si="621"/>
        <v>110.92723197717396</v>
      </c>
      <c r="CG103" s="4">
        <f t="shared" si="621"/>
        <v>117.89367649747959</v>
      </c>
      <c r="CH103" s="108">
        <f t="shared" si="621"/>
        <v>123.25247997463772</v>
      </c>
      <c r="CI103" s="4">
        <f t="shared" si="621"/>
        <v>82.841659482928904</v>
      </c>
      <c r="CJ103" s="4">
        <f t="shared" si="621"/>
        <v>86.871287715695814</v>
      </c>
      <c r="CK103" s="4">
        <f t="shared" si="621"/>
        <v>91.214852101480616</v>
      </c>
      <c r="CL103" s="4">
        <f t="shared" si="621"/>
        <v>115.82838362092775</v>
      </c>
      <c r="CM103" s="4">
        <f t="shared" ref="CM103:CT103" si="622">IFERROR(CM22/CM48,"")</f>
        <v>115.82838362092777</v>
      </c>
      <c r="CN103" s="4">
        <f t="shared" si="622"/>
        <v>121.61980280197415</v>
      </c>
      <c r="CO103" s="4">
        <f t="shared" si="622"/>
        <v>111.58321713385007</v>
      </c>
      <c r="CP103" s="4">
        <f t="shared" si="622"/>
        <v>123.98135237094452</v>
      </c>
      <c r="CQ103" s="4">
        <f t="shared" si="622"/>
        <v>135.78910021579634</v>
      </c>
      <c r="CR103" s="4">
        <f t="shared" si="622"/>
        <v>124.53800334077326</v>
      </c>
      <c r="CS103" s="4">
        <f t="shared" si="622"/>
        <v>132.35923060372039</v>
      </c>
      <c r="CT103" s="108">
        <f t="shared" si="622"/>
        <v>138.3755592675258</v>
      </c>
    </row>
    <row r="104" spans="1:98" x14ac:dyDescent="0.25">
      <c r="B104" t="s">
        <v>5</v>
      </c>
      <c r="C104" s="6">
        <f t="shared" ref="C104:S104" si="623">IFERROR(C23/C49,"")</f>
        <v>18.745337662337665</v>
      </c>
      <c r="D104" s="6">
        <f t="shared" si="623"/>
        <v>14.387365384615386</v>
      </c>
      <c r="E104" s="6">
        <f t="shared" si="623"/>
        <v>17.715746835443039</v>
      </c>
      <c r="F104" s="6">
        <f t="shared" si="623"/>
        <v>27.852455555555554</v>
      </c>
      <c r="G104" s="6">
        <f t="shared" si="623"/>
        <v>20.497552325581395</v>
      </c>
      <c r="H104" s="6">
        <f t="shared" si="623"/>
        <v>18.201326530612246</v>
      </c>
      <c r="I104" s="6">
        <f t="shared" si="623"/>
        <v>17.867380952380952</v>
      </c>
      <c r="J104" s="6">
        <f t="shared" si="623"/>
        <v>15.930616161616163</v>
      </c>
      <c r="K104" s="6">
        <f t="shared" si="623"/>
        <v>22.782426315789476</v>
      </c>
      <c r="L104" s="6">
        <f t="shared" si="623"/>
        <v>17.541870229007635</v>
      </c>
      <c r="M104" s="6">
        <f t="shared" si="623"/>
        <v>23.568496093750117</v>
      </c>
      <c r="N104" s="102">
        <f t="shared" si="623"/>
        <v>19.800055900621118</v>
      </c>
      <c r="O104" s="6">
        <f t="shared" si="623"/>
        <v>22.972782608695653</v>
      </c>
      <c r="P104" s="6">
        <f t="shared" si="623"/>
        <v>15.1136</v>
      </c>
      <c r="Q104" s="6">
        <f t="shared" si="623"/>
        <v>23.828310160427808</v>
      </c>
      <c r="R104" s="6">
        <f t="shared" si="623"/>
        <v>29.714468571428629</v>
      </c>
      <c r="S104" s="6">
        <f t="shared" si="623"/>
        <v>19.750324444444445</v>
      </c>
      <c r="T104" s="6">
        <f t="shared" ref="T104:Z104" si="624">IFERROR(T23/T49,"")</f>
        <v>21.198652173913196</v>
      </c>
      <c r="U104" s="6">
        <f t="shared" si="624"/>
        <v>17.003350000000037</v>
      </c>
      <c r="V104" s="6">
        <f t="shared" si="624"/>
        <v>16.98816467065874</v>
      </c>
      <c r="W104" s="6">
        <f t="shared" si="624"/>
        <v>25.5</v>
      </c>
      <c r="X104" s="6">
        <f t="shared" si="624"/>
        <v>22.499999999999996</v>
      </c>
      <c r="Y104" s="6">
        <f t="shared" si="624"/>
        <v>22.500000000000004</v>
      </c>
      <c r="Z104" s="102">
        <f t="shared" si="624"/>
        <v>24</v>
      </c>
      <c r="AA104" s="4">
        <f t="shared" ref="AA104:CL104" si="625">IFERROR(AA23/AA49,"")</f>
        <v>18.400619610819106</v>
      </c>
      <c r="AB104" s="4">
        <f t="shared" si="625"/>
        <v>15.78656333277417</v>
      </c>
      <c r="AC104" s="4">
        <f t="shared" si="625"/>
        <v>16.418025866085141</v>
      </c>
      <c r="AD104" s="4">
        <f t="shared" si="625"/>
        <v>17.465984963920359</v>
      </c>
      <c r="AE104" s="4">
        <f t="shared" si="625"/>
        <v>18.809522268837309</v>
      </c>
      <c r="AF104" s="4">
        <f t="shared" si="625"/>
        <v>19.749998382279177</v>
      </c>
      <c r="AG104" s="4">
        <f t="shared" si="625"/>
        <v>17.774998544051254</v>
      </c>
      <c r="AH104" s="4">
        <f t="shared" si="625"/>
        <v>18.809522268837306</v>
      </c>
      <c r="AI104" s="4">
        <f t="shared" si="625"/>
        <v>20.153059573754259</v>
      </c>
      <c r="AJ104" s="4">
        <f t="shared" si="625"/>
        <v>18.137753616378834</v>
      </c>
      <c r="AK104" s="4">
        <f t="shared" si="625"/>
        <v>18.809522268837306</v>
      </c>
      <c r="AL104" s="108">
        <f t="shared" si="625"/>
        <v>20.153059573754263</v>
      </c>
      <c r="AM104" s="4">
        <f t="shared" si="625"/>
        <v>19.136644395251864</v>
      </c>
      <c r="AN104" s="4">
        <f t="shared" si="625"/>
        <v>16.260160232757386</v>
      </c>
      <c r="AO104" s="4">
        <f t="shared" si="625"/>
        <v>16.910566642067689</v>
      </c>
      <c r="AP104" s="4">
        <f t="shared" si="625"/>
        <v>17.989964512837961</v>
      </c>
      <c r="AQ104" s="4">
        <f t="shared" si="625"/>
        <v>19.37380793690242</v>
      </c>
      <c r="AR104" s="4">
        <f t="shared" si="625"/>
        <v>20.342498333747539</v>
      </c>
      <c r="AS104" s="4">
        <f t="shared" si="625"/>
        <v>18.663748471253815</v>
      </c>
      <c r="AT104" s="4">
        <f t="shared" si="625"/>
        <v>19.749998382279166</v>
      </c>
      <c r="AU104" s="4">
        <f t="shared" si="625"/>
        <v>21.160712552441964</v>
      </c>
      <c r="AV104" s="4">
        <f t="shared" si="625"/>
        <v>19.407396369525348</v>
      </c>
      <c r="AW104" s="4">
        <f t="shared" si="625"/>
        <v>20.126188827655913</v>
      </c>
      <c r="AX104" s="108">
        <f t="shared" si="625"/>
        <v>21.56377374391705</v>
      </c>
      <c r="AY104" s="4">
        <f t="shared" si="625"/>
        <v>21.098150445765185</v>
      </c>
      <c r="AZ104" s="4">
        <f t="shared" si="625"/>
        <v>17.92682665661502</v>
      </c>
      <c r="BA104" s="4">
        <f t="shared" si="625"/>
        <v>18.643899722879627</v>
      </c>
      <c r="BB104" s="4">
        <f t="shared" si="625"/>
        <v>19.833935875403856</v>
      </c>
      <c r="BC104" s="4">
        <f t="shared" si="625"/>
        <v>21.359623250434918</v>
      </c>
      <c r="BD104" s="4">
        <f t="shared" si="625"/>
        <v>22.427604412956665</v>
      </c>
      <c r="BE104" s="4">
        <f t="shared" si="625"/>
        <v>20.576782689557334</v>
      </c>
      <c r="BF104" s="4">
        <f t="shared" si="625"/>
        <v>21.774373216462781</v>
      </c>
      <c r="BG104" s="4">
        <f t="shared" si="625"/>
        <v>23.329685589067267</v>
      </c>
      <c r="BH104" s="4">
        <f t="shared" si="625"/>
        <v>21.396654497401691</v>
      </c>
      <c r="BI104" s="4">
        <f t="shared" si="625"/>
        <v>22.189123182490643</v>
      </c>
      <c r="BJ104" s="108">
        <f t="shared" si="625"/>
        <v>23.774060552668544</v>
      </c>
      <c r="BK104" s="4">
        <f t="shared" si="625"/>
        <v>22.811320261961313</v>
      </c>
      <c r="BL104" s="4">
        <f t="shared" si="625"/>
        <v>19.382484981132158</v>
      </c>
      <c r="BM104" s="4">
        <f t="shared" si="625"/>
        <v>20.157784380377453</v>
      </c>
      <c r="BN104" s="4">
        <f t="shared" si="625"/>
        <v>21.444451468486651</v>
      </c>
      <c r="BO104" s="4">
        <f t="shared" si="625"/>
        <v>23.094024658370234</v>
      </c>
      <c r="BP104" s="4">
        <f t="shared" si="625"/>
        <v>24.24872589128875</v>
      </c>
      <c r="BQ104" s="4">
        <f t="shared" si="625"/>
        <v>22.247617443949384</v>
      </c>
      <c r="BR104" s="4">
        <f t="shared" si="625"/>
        <v>23.542452321639558</v>
      </c>
      <c r="BS104" s="4">
        <f t="shared" si="625"/>
        <v>25.224056058899528</v>
      </c>
      <c r="BT104" s="4">
        <f t="shared" si="625"/>
        <v>23.134062842590712</v>
      </c>
      <c r="BU104" s="4">
        <f t="shared" si="625"/>
        <v>23.990879984908883</v>
      </c>
      <c r="BV104" s="108">
        <f t="shared" si="625"/>
        <v>25.704514269545236</v>
      </c>
      <c r="BW104" s="4">
        <f t="shared" si="625"/>
        <v>25.375312659405775</v>
      </c>
      <c r="BX104" s="4">
        <f t="shared" si="625"/>
        <v>21.561076293011425</v>
      </c>
      <c r="BY104" s="4">
        <f t="shared" si="625"/>
        <v>22.42351934473189</v>
      </c>
      <c r="BZ104" s="4">
        <f t="shared" si="625"/>
        <v>23.854807813544557</v>
      </c>
      <c r="CA104" s="4">
        <f t="shared" si="625"/>
        <v>25.689793029971057</v>
      </c>
      <c r="CB104" s="4">
        <f t="shared" si="625"/>
        <v>26.974282681469614</v>
      </c>
      <c r="CC104" s="4">
        <f t="shared" si="625"/>
        <v>24.748249644649306</v>
      </c>
      <c r="CD104" s="4">
        <f t="shared" si="625"/>
        <v>26.188623962591858</v>
      </c>
      <c r="CE104" s="4">
        <f t="shared" si="625"/>
        <v>28.05923995991985</v>
      </c>
      <c r="CF104" s="4">
        <f t="shared" si="625"/>
        <v>25.734331506097917</v>
      </c>
      <c r="CG104" s="4">
        <f t="shared" si="625"/>
        <v>26.687454895212653</v>
      </c>
      <c r="CH104" s="108">
        <f t="shared" si="625"/>
        <v>28.593701673442133</v>
      </c>
      <c r="CI104" s="4">
        <f t="shared" si="625"/>
        <v>28.488863522714865</v>
      </c>
      <c r="CJ104" s="4">
        <f t="shared" si="625"/>
        <v>24.206620354163924</v>
      </c>
      <c r="CK104" s="4">
        <f t="shared" si="625"/>
        <v>25.174885168330487</v>
      </c>
      <c r="CL104" s="4">
        <f t="shared" si="625"/>
        <v>26.781792732266481</v>
      </c>
      <c r="CM104" s="4">
        <f t="shared" ref="CM104:CT104" si="626">IFERROR(CM23/CM49,"")</f>
        <v>28.841930634748504</v>
      </c>
      <c r="CN104" s="4">
        <f t="shared" si="626"/>
        <v>30.284027166485934</v>
      </c>
      <c r="CO104" s="4">
        <f t="shared" si="626"/>
        <v>27.784859876047772</v>
      </c>
      <c r="CP104" s="4">
        <f t="shared" si="626"/>
        <v>29.401968122801883</v>
      </c>
      <c r="CQ104" s="4">
        <f t="shared" si="626"/>
        <v>31.502108703002012</v>
      </c>
      <c r="CR104" s="4">
        <f t="shared" si="626"/>
        <v>28.89193398189613</v>
      </c>
      <c r="CS104" s="4">
        <f t="shared" si="626"/>
        <v>29.96200561085524</v>
      </c>
      <c r="CT104" s="108">
        <f t="shared" si="626"/>
        <v>32.102148868773483</v>
      </c>
    </row>
    <row r="105" spans="1:98" x14ac:dyDescent="0.25">
      <c r="B105" t="s">
        <v>6</v>
      </c>
      <c r="C105" s="6">
        <f t="shared" ref="C105:S105" si="627">IFERROR(C24/C50,"")</f>
        <v>19.580369565217392</v>
      </c>
      <c r="D105" s="6">
        <f t="shared" si="627"/>
        <v>15.411375</v>
      </c>
      <c r="E105" s="6">
        <f t="shared" si="627"/>
        <v>22.539180000000002</v>
      </c>
      <c r="F105" s="6">
        <f t="shared" si="627"/>
        <v>16.320941176470591</v>
      </c>
      <c r="G105" s="6">
        <f t="shared" si="627"/>
        <v>19.354615853658537</v>
      </c>
      <c r="H105" s="6">
        <f t="shared" si="627"/>
        <v>20.029192307692309</v>
      </c>
      <c r="I105" s="6">
        <f t="shared" si="627"/>
        <v>21.598179775280901</v>
      </c>
      <c r="J105" s="6">
        <f t="shared" si="627"/>
        <v>16.39477108433735</v>
      </c>
      <c r="K105" s="6">
        <f t="shared" si="627"/>
        <v>22.773981981981979</v>
      </c>
      <c r="L105" s="6">
        <f t="shared" si="627"/>
        <v>20.1251</v>
      </c>
      <c r="M105" s="6">
        <f t="shared" si="627"/>
        <v>22.299493150684931</v>
      </c>
      <c r="N105" s="102">
        <f t="shared" si="627"/>
        <v>26.446153846153948</v>
      </c>
      <c r="O105" s="6">
        <f t="shared" si="627"/>
        <v>13.817895522388044</v>
      </c>
      <c r="P105" s="6">
        <f t="shared" si="627"/>
        <v>18.010166666666667</v>
      </c>
      <c r="Q105" s="6">
        <f t="shared" si="627"/>
        <v>20.09948</v>
      </c>
      <c r="R105" s="6">
        <f t="shared" si="627"/>
        <v>18.101158536585366</v>
      </c>
      <c r="S105" s="6">
        <f t="shared" si="627"/>
        <v>16.671058252427184</v>
      </c>
      <c r="T105" s="6">
        <f t="shared" ref="T105:Z105" si="628">IFERROR(T24/T50,"")</f>
        <v>25.946603658536588</v>
      </c>
      <c r="U105" s="6">
        <f t="shared" si="628"/>
        <v>16.018558139534882</v>
      </c>
      <c r="V105" s="6">
        <f t="shared" si="628"/>
        <v>17.577968354430379</v>
      </c>
      <c r="W105" s="6">
        <f t="shared" si="628"/>
        <v>20.800000000000004</v>
      </c>
      <c r="X105" s="6">
        <f t="shared" si="628"/>
        <v>16.900000000000002</v>
      </c>
      <c r="Y105" s="6">
        <f t="shared" si="628"/>
        <v>16.899999999999999</v>
      </c>
      <c r="Z105" s="102">
        <f t="shared" si="628"/>
        <v>19.500000000000004</v>
      </c>
      <c r="AA105" s="4">
        <f t="shared" ref="AA105:CL105" si="629">IFERROR(AA24/AA50,"")</f>
        <v>12.615209105907292</v>
      </c>
      <c r="AB105" s="4">
        <f t="shared" si="629"/>
        <v>16.816164258265854</v>
      </c>
      <c r="AC105" s="4">
        <f t="shared" si="629"/>
        <v>17.488810828596485</v>
      </c>
      <c r="AD105" s="4">
        <f t="shared" si="629"/>
        <v>16.209679645672658</v>
      </c>
      <c r="AE105" s="4">
        <f t="shared" si="629"/>
        <v>17.367513906077846</v>
      </c>
      <c r="AF105" s="4">
        <f t="shared" si="629"/>
        <v>18.235889601381743</v>
      </c>
      <c r="AG105" s="4">
        <f t="shared" si="629"/>
        <v>16.412300641243565</v>
      </c>
      <c r="AH105" s="4">
        <f t="shared" si="629"/>
        <v>17.367513906077846</v>
      </c>
      <c r="AI105" s="4">
        <f t="shared" si="629"/>
        <v>18.525348166483035</v>
      </c>
      <c r="AJ105" s="4">
        <f t="shared" si="629"/>
        <v>16.672813349834733</v>
      </c>
      <c r="AK105" s="4">
        <f t="shared" si="629"/>
        <v>17.367513906077846</v>
      </c>
      <c r="AL105" s="108">
        <f t="shared" si="629"/>
        <v>18.525348166483035</v>
      </c>
      <c r="AM105" s="4">
        <f t="shared" si="629"/>
        <v>13.119817470143582</v>
      </c>
      <c r="AN105" s="4">
        <f t="shared" si="629"/>
        <v>17.320649186013824</v>
      </c>
      <c r="AO105" s="4">
        <f t="shared" si="629"/>
        <v>18.01347515345438</v>
      </c>
      <c r="AP105" s="4">
        <f t="shared" si="629"/>
        <v>16.695970035042834</v>
      </c>
      <c r="AQ105" s="4">
        <f t="shared" si="629"/>
        <v>17.888539323260183</v>
      </c>
      <c r="AR105" s="4">
        <f t="shared" si="629"/>
        <v>18.782966289423193</v>
      </c>
      <c r="AS105" s="4">
        <f t="shared" si="629"/>
        <v>17.232915673305744</v>
      </c>
      <c r="AT105" s="4">
        <f t="shared" si="629"/>
        <v>18.235889601381743</v>
      </c>
      <c r="AU105" s="4">
        <f t="shared" si="629"/>
        <v>19.451615574807189</v>
      </c>
      <c r="AV105" s="4">
        <f t="shared" si="629"/>
        <v>17.839910284323167</v>
      </c>
      <c r="AW105" s="4">
        <f t="shared" si="629"/>
        <v>18.583239879503292</v>
      </c>
      <c r="AX105" s="108">
        <f t="shared" si="629"/>
        <v>19.822122538136849</v>
      </c>
      <c r="AY105" s="4">
        <f t="shared" si="629"/>
        <v>14.464598760833301</v>
      </c>
      <c r="AZ105" s="4">
        <f t="shared" si="629"/>
        <v>19.096015727580244</v>
      </c>
      <c r="BA105" s="4">
        <f t="shared" si="629"/>
        <v>19.859856356683459</v>
      </c>
      <c r="BB105" s="4">
        <f t="shared" si="629"/>
        <v>18.407306963634728</v>
      </c>
      <c r="BC105" s="4">
        <f t="shared" si="629"/>
        <v>19.722114603894351</v>
      </c>
      <c r="BD105" s="4">
        <f t="shared" si="629"/>
        <v>20.708220334089074</v>
      </c>
      <c r="BE105" s="4">
        <f t="shared" si="629"/>
        <v>18.999289529819585</v>
      </c>
      <c r="BF105" s="4">
        <f t="shared" si="629"/>
        <v>20.105068285523373</v>
      </c>
      <c r="BG105" s="4">
        <f t="shared" si="629"/>
        <v>21.445406171224931</v>
      </c>
      <c r="BH105" s="4">
        <f t="shared" si="629"/>
        <v>19.668501088466293</v>
      </c>
      <c r="BI105" s="4">
        <f t="shared" si="629"/>
        <v>20.488021967152388</v>
      </c>
      <c r="BJ105" s="108">
        <f t="shared" si="629"/>
        <v>21.853890098295881</v>
      </c>
      <c r="BK105" s="4">
        <f t="shared" si="629"/>
        <v>15.639124180212971</v>
      </c>
      <c r="BL105" s="4">
        <f t="shared" si="629"/>
        <v>20.64661220465976</v>
      </c>
      <c r="BM105" s="4">
        <f t="shared" si="629"/>
        <v>21.472476692846158</v>
      </c>
      <c r="BN105" s="4">
        <f t="shared" si="629"/>
        <v>19.90198028908187</v>
      </c>
      <c r="BO105" s="4">
        <f t="shared" si="629"/>
        <v>21.323550309730575</v>
      </c>
      <c r="BP105" s="4">
        <f t="shared" si="629"/>
        <v>22.389727825217108</v>
      </c>
      <c r="BQ105" s="4">
        <f t="shared" si="629"/>
        <v>20.542031839640938</v>
      </c>
      <c r="BR105" s="4">
        <f t="shared" si="629"/>
        <v>21.737599830307872</v>
      </c>
      <c r="BS105" s="4">
        <f t="shared" si="629"/>
        <v>23.186773152328392</v>
      </c>
      <c r="BT105" s="4">
        <f t="shared" si="629"/>
        <v>21.265583376849754</v>
      </c>
      <c r="BU105" s="4">
        <f t="shared" si="629"/>
        <v>22.151649350885162</v>
      </c>
      <c r="BV105" s="108">
        <f t="shared" si="629"/>
        <v>23.628425974277505</v>
      </c>
      <c r="BW105" s="4">
        <f t="shared" si="629"/>
        <v>17.396961738068907</v>
      </c>
      <c r="BX105" s="4">
        <f t="shared" si="629"/>
        <v>22.967291416463524</v>
      </c>
      <c r="BY105" s="4">
        <f t="shared" si="629"/>
        <v>23.88598307312207</v>
      </c>
      <c r="BZ105" s="4">
        <f t="shared" si="629"/>
        <v>22.138962873574673</v>
      </c>
      <c r="CA105" s="4">
        <f t="shared" si="629"/>
        <v>23.72031736454429</v>
      </c>
      <c r="CB105" s="4">
        <f t="shared" si="629"/>
        <v>24.906333232771512</v>
      </c>
      <c r="CC105" s="4">
        <f t="shared" si="629"/>
        <v>22.850956218416581</v>
      </c>
      <c r="CD105" s="4">
        <f t="shared" si="629"/>
        <v>24.180906051234476</v>
      </c>
      <c r="CE105" s="4">
        <f t="shared" si="629"/>
        <v>25.792966454650109</v>
      </c>
      <c r="CF105" s="4">
        <f t="shared" si="629"/>
        <v>23.655834948407669</v>
      </c>
      <c r="CG105" s="4">
        <f t="shared" si="629"/>
        <v>24.641494737924656</v>
      </c>
      <c r="CH105" s="108">
        <f t="shared" si="629"/>
        <v>26.284261053786299</v>
      </c>
      <c r="CI105" s="4">
        <f t="shared" si="629"/>
        <v>19.531568943329965</v>
      </c>
      <c r="CJ105" s="4">
        <f t="shared" si="629"/>
        <v>25.785378073263601</v>
      </c>
      <c r="CK105" s="4">
        <f t="shared" si="629"/>
        <v>26.816793196194144</v>
      </c>
      <c r="CL105" s="4">
        <f t="shared" si="629"/>
        <v>24.855413618162288</v>
      </c>
      <c r="CM105" s="4">
        <f t="shared" ref="CM105:CT105" si="630">IFERROR(CM24/CM50,"")</f>
        <v>26.630800305173882</v>
      </c>
      <c r="CN105" s="4">
        <f t="shared" si="630"/>
        <v>27.962340320432585</v>
      </c>
      <c r="CO105" s="4">
        <f t="shared" si="630"/>
        <v>25.654768546416307</v>
      </c>
      <c r="CP105" s="4">
        <f t="shared" si="630"/>
        <v>27.147903223720949</v>
      </c>
      <c r="CQ105" s="4">
        <f t="shared" si="630"/>
        <v>28.957763438635677</v>
      </c>
      <c r="CR105" s="4">
        <f t="shared" si="630"/>
        <v>26.558405896577298</v>
      </c>
      <c r="CS105" s="4">
        <f t="shared" si="630"/>
        <v>27.66500614226802</v>
      </c>
      <c r="CT105" s="108">
        <f t="shared" si="630"/>
        <v>29.509339885085886</v>
      </c>
    </row>
    <row r="106" spans="1:98" x14ac:dyDescent="0.25">
      <c r="B106" t="s">
        <v>7</v>
      </c>
      <c r="C106" s="6">
        <f t="shared" ref="C106:S106" si="631">IFERROR(C25/C51,"")</f>
        <v>17.551921875000001</v>
      </c>
      <c r="D106" s="6">
        <f t="shared" si="631"/>
        <v>16.754944444444444</v>
      </c>
      <c r="E106" s="6">
        <f t="shared" si="631"/>
        <v>19.234750000000002</v>
      </c>
      <c r="F106" s="6">
        <f t="shared" si="631"/>
        <v>17.271862068965518</v>
      </c>
      <c r="G106" s="6">
        <f t="shared" si="631"/>
        <v>15.213203125</v>
      </c>
      <c r="H106" s="6">
        <f t="shared" si="631"/>
        <v>18.44857142857143</v>
      </c>
      <c r="I106" s="6">
        <f t="shared" si="631"/>
        <v>19.692684684684686</v>
      </c>
      <c r="J106" s="6">
        <f t="shared" si="631"/>
        <v>13.978372093023257</v>
      </c>
      <c r="K106" s="6">
        <f t="shared" si="631"/>
        <v>21.1348375</v>
      </c>
      <c r="L106" s="6">
        <f t="shared" si="631"/>
        <v>18.925597014925376</v>
      </c>
      <c r="M106" s="6">
        <f t="shared" si="631"/>
        <v>27.306295597484276</v>
      </c>
      <c r="N106" s="102">
        <f t="shared" si="631"/>
        <v>23.294449704142014</v>
      </c>
      <c r="O106" s="6">
        <f t="shared" si="631"/>
        <v>13.165360824742267</v>
      </c>
      <c r="P106" s="6">
        <f t="shared" si="631"/>
        <v>15.446917355371902</v>
      </c>
      <c r="Q106" s="6">
        <f t="shared" si="631"/>
        <v>28.877604166666668</v>
      </c>
      <c r="R106" s="6">
        <f t="shared" si="631"/>
        <v>34.184459459459461</v>
      </c>
      <c r="S106" s="6">
        <f t="shared" si="631"/>
        <v>25.050557142857144</v>
      </c>
      <c r="T106" s="6">
        <f t="shared" ref="T106:Z106" si="632">IFERROR(T25/T51,"")</f>
        <v>20.822754966887416</v>
      </c>
      <c r="U106" s="6">
        <f t="shared" si="632"/>
        <v>20.560784615384616</v>
      </c>
      <c r="V106" s="6">
        <f t="shared" si="632"/>
        <v>16.315021645021687</v>
      </c>
      <c r="W106" s="6">
        <f t="shared" si="632"/>
        <v>28</v>
      </c>
      <c r="X106" s="6">
        <f t="shared" si="632"/>
        <v>26.6</v>
      </c>
      <c r="Y106" s="6">
        <f t="shared" si="632"/>
        <v>26.599999999999998</v>
      </c>
      <c r="Z106" s="102">
        <f t="shared" si="632"/>
        <v>29.400000000000002</v>
      </c>
      <c r="AA106" s="4">
        <f t="shared" ref="AA106:CL106" si="633">IFERROR(AA25/AA51,"")</f>
        <v>14.138893775173306</v>
      </c>
      <c r="AB106" s="4">
        <f t="shared" si="633"/>
        <v>15.456116035219507</v>
      </c>
      <c r="AC106" s="4">
        <f t="shared" si="633"/>
        <v>16.074360676628288</v>
      </c>
      <c r="AD106" s="4">
        <f t="shared" si="633"/>
        <v>18.701900402615603</v>
      </c>
      <c r="AE106" s="4">
        <f t="shared" si="633"/>
        <v>19.948693762789976</v>
      </c>
      <c r="AF106" s="4">
        <f t="shared" si="633"/>
        <v>20.946128450929475</v>
      </c>
      <c r="AG106" s="4">
        <f t="shared" si="633"/>
        <v>18.851515605836529</v>
      </c>
      <c r="AH106" s="4">
        <f t="shared" si="633"/>
        <v>19.948693762789976</v>
      </c>
      <c r="AI106" s="4">
        <f t="shared" si="633"/>
        <v>21.195487122964348</v>
      </c>
      <c r="AJ106" s="4">
        <f t="shared" si="633"/>
        <v>19.075938410667916</v>
      </c>
      <c r="AK106" s="4">
        <f t="shared" si="633"/>
        <v>19.948693762789976</v>
      </c>
      <c r="AL106" s="108">
        <f t="shared" si="633"/>
        <v>21.195487122964348</v>
      </c>
      <c r="AM106" s="4">
        <f t="shared" si="633"/>
        <v>14.704449526180243</v>
      </c>
      <c r="AN106" s="4">
        <f t="shared" si="633"/>
        <v>15.919799516276095</v>
      </c>
      <c r="AO106" s="4">
        <f t="shared" si="633"/>
        <v>16.556591496927137</v>
      </c>
      <c r="AP106" s="4">
        <f t="shared" si="633"/>
        <v>19.262957414694071</v>
      </c>
      <c r="AQ106" s="4">
        <f t="shared" si="633"/>
        <v>20.54715457567368</v>
      </c>
      <c r="AR106" s="4">
        <f t="shared" si="633"/>
        <v>21.574512304457365</v>
      </c>
      <c r="AS106" s="4">
        <f t="shared" si="633"/>
        <v>19.794091386128361</v>
      </c>
      <c r="AT106" s="4">
        <f t="shared" si="633"/>
        <v>20.946128450929482</v>
      </c>
      <c r="AU106" s="4">
        <f t="shared" si="633"/>
        <v>22.255261479112566</v>
      </c>
      <c r="AV106" s="4">
        <f t="shared" si="633"/>
        <v>20.411254099414673</v>
      </c>
      <c r="AW106" s="4">
        <f t="shared" si="633"/>
        <v>21.34510232618528</v>
      </c>
      <c r="AX106" s="108">
        <f t="shared" si="633"/>
        <v>22.679171221571856</v>
      </c>
      <c r="AY106" s="4">
        <f t="shared" si="633"/>
        <v>16.211655602613718</v>
      </c>
      <c r="AZ106" s="4">
        <f t="shared" si="633"/>
        <v>17.551578966694397</v>
      </c>
      <c r="BA106" s="4">
        <f t="shared" si="633"/>
        <v>18.253642125362173</v>
      </c>
      <c r="BB106" s="4">
        <f t="shared" si="633"/>
        <v>21.237410549700215</v>
      </c>
      <c r="BC106" s="4">
        <f t="shared" si="633"/>
        <v>22.653237919680233</v>
      </c>
      <c r="BD106" s="4">
        <f t="shared" si="633"/>
        <v>23.785899815664244</v>
      </c>
      <c r="BE106" s="4">
        <f t="shared" si="633"/>
        <v>21.82298575320652</v>
      </c>
      <c r="BF106" s="4">
        <f t="shared" si="633"/>
        <v>23.093106617149754</v>
      </c>
      <c r="BG106" s="4">
        <f t="shared" si="633"/>
        <v>24.536425780721611</v>
      </c>
      <c r="BH106" s="4">
        <f t="shared" si="633"/>
        <v>22.503407644604678</v>
      </c>
      <c r="BI106" s="4">
        <f t="shared" si="633"/>
        <v>23.532975314619272</v>
      </c>
      <c r="BJ106" s="108">
        <f t="shared" si="633"/>
        <v>25.003786271782975</v>
      </c>
      <c r="BK106" s="4">
        <f t="shared" si="633"/>
        <v>17.528042037545951</v>
      </c>
      <c r="BL106" s="4">
        <f t="shared" si="633"/>
        <v>18.976767178789981</v>
      </c>
      <c r="BM106" s="4">
        <f t="shared" si="633"/>
        <v>19.735837865941576</v>
      </c>
      <c r="BN106" s="4">
        <f t="shared" si="633"/>
        <v>22.961888286335871</v>
      </c>
      <c r="BO106" s="4">
        <f t="shared" si="633"/>
        <v>24.492680838758268</v>
      </c>
      <c r="BP106" s="4">
        <f t="shared" si="633"/>
        <v>25.717314880696183</v>
      </c>
      <c r="BQ106" s="4">
        <f t="shared" si="633"/>
        <v>23.595012196366884</v>
      </c>
      <c r="BR106" s="4">
        <f t="shared" si="633"/>
        <v>24.968266874462309</v>
      </c>
      <c r="BS106" s="4">
        <f t="shared" si="633"/>
        <v>26.528783554116202</v>
      </c>
      <c r="BT106" s="4">
        <f t="shared" si="633"/>
        <v>24.33068434534658</v>
      </c>
      <c r="BU106" s="4">
        <f t="shared" si="633"/>
        <v>25.443852910166353</v>
      </c>
      <c r="BV106" s="108">
        <f t="shared" si="633"/>
        <v>27.034093717051746</v>
      </c>
      <c r="BW106" s="4">
        <f t="shared" si="633"/>
        <v>19.498193962566116</v>
      </c>
      <c r="BX106" s="4">
        <f t="shared" si="633"/>
        <v>21.109755809685975</v>
      </c>
      <c r="BY106" s="4">
        <f t="shared" si="633"/>
        <v>21.954146042073418</v>
      </c>
      <c r="BZ106" s="4">
        <f t="shared" si="633"/>
        <v>25.54280452972003</v>
      </c>
      <c r="CA106" s="4">
        <f t="shared" si="633"/>
        <v>27.245658165034698</v>
      </c>
      <c r="CB106" s="4">
        <f t="shared" si="633"/>
        <v>28.607941073286437</v>
      </c>
      <c r="CC106" s="4">
        <f t="shared" si="633"/>
        <v>26.247091567238531</v>
      </c>
      <c r="CD106" s="4">
        <f t="shared" si="633"/>
        <v>27.77470007115188</v>
      </c>
      <c r="CE106" s="4">
        <f t="shared" si="633"/>
        <v>29.510618825598865</v>
      </c>
      <c r="CF106" s="4">
        <f t="shared" si="633"/>
        <v>27.065453265763534</v>
      </c>
      <c r="CG106" s="4">
        <f t="shared" si="633"/>
        <v>28.303741977269059</v>
      </c>
      <c r="CH106" s="108">
        <f t="shared" si="633"/>
        <v>30.072725850848371</v>
      </c>
      <c r="CI106" s="4">
        <f t="shared" si="633"/>
        <v>21.890622361772987</v>
      </c>
      <c r="CJ106" s="4">
        <f t="shared" si="633"/>
        <v>23.699922847534456</v>
      </c>
      <c r="CK106" s="4">
        <f t="shared" si="633"/>
        <v>24.647919761435833</v>
      </c>
      <c r="CL106" s="4">
        <f t="shared" si="633"/>
        <v>28.676906645516688</v>
      </c>
      <c r="CM106" s="4">
        <f t="shared" ref="CM106:CT106" si="634">IFERROR(CM25/CM51,"")</f>
        <v>30.588700421884468</v>
      </c>
      <c r="CN106" s="4">
        <f t="shared" si="634"/>
        <v>32.118135442978691</v>
      </c>
      <c r="CO106" s="4">
        <f t="shared" si="634"/>
        <v>29.467609702538702</v>
      </c>
      <c r="CP106" s="4">
        <f t="shared" si="634"/>
        <v>31.182655769882228</v>
      </c>
      <c r="CQ106" s="4">
        <f t="shared" si="634"/>
        <v>33.131571755499856</v>
      </c>
      <c r="CR106" s="4">
        <f t="shared" si="634"/>
        <v>30.386384381472734</v>
      </c>
      <c r="CS106" s="4">
        <f t="shared" si="634"/>
        <v>31.77661111787998</v>
      </c>
      <c r="CT106" s="108">
        <f t="shared" si="634"/>
        <v>33.762649312747477</v>
      </c>
    </row>
    <row r="107" spans="1:98" x14ac:dyDescent="0.25">
      <c r="B107" t="s">
        <v>8</v>
      </c>
      <c r="C107" s="6">
        <f t="shared" ref="C107:S107" si="635">IFERROR(C26/C52,"")</f>
        <v>17.669466666666665</v>
      </c>
      <c r="D107" s="6">
        <f t="shared" si="635"/>
        <v>15.048300000000001</v>
      </c>
      <c r="E107" s="6">
        <f t="shared" si="635"/>
        <v>14.718621212121212</v>
      </c>
      <c r="F107" s="6">
        <f t="shared" si="635"/>
        <v>38.211943548387097</v>
      </c>
      <c r="G107" s="6">
        <f t="shared" si="635"/>
        <v>16.2866</v>
      </c>
      <c r="H107" s="6">
        <f t="shared" si="635"/>
        <v>15.816835616438356</v>
      </c>
      <c r="I107" s="6">
        <f t="shared" si="635"/>
        <v>23.279229508196721</v>
      </c>
      <c r="J107" s="6">
        <f t="shared" si="635"/>
        <v>15.079368421052632</v>
      </c>
      <c r="K107" s="6">
        <f t="shared" si="635"/>
        <v>16.969621951219512</v>
      </c>
      <c r="L107" s="6">
        <f t="shared" si="635"/>
        <v>15.379403225806451</v>
      </c>
      <c r="M107" s="6">
        <f t="shared" si="635"/>
        <v>27.828731481481483</v>
      </c>
      <c r="N107" s="102">
        <f t="shared" si="635"/>
        <v>31.712222222222223</v>
      </c>
      <c r="O107" s="6">
        <f t="shared" si="635"/>
        <v>15.123215909090909</v>
      </c>
      <c r="P107" s="6">
        <f t="shared" si="635"/>
        <v>13.943755813953489</v>
      </c>
      <c r="Q107" s="6">
        <f t="shared" si="635"/>
        <v>19.062575581395347</v>
      </c>
      <c r="R107" s="6">
        <f t="shared" si="635"/>
        <v>11.48811111111111</v>
      </c>
      <c r="S107" s="6">
        <f t="shared" si="635"/>
        <v>16.993518072289156</v>
      </c>
      <c r="T107" s="6">
        <f t="shared" ref="T107:Z107" si="636">IFERROR(T26/T52,"")</f>
        <v>18.638562499999999</v>
      </c>
      <c r="U107" s="6">
        <f t="shared" si="636"/>
        <v>21.067519230769228</v>
      </c>
      <c r="V107" s="6">
        <f t="shared" si="636"/>
        <v>18.866613333333333</v>
      </c>
      <c r="W107" s="6">
        <f t="shared" si="636"/>
        <v>18.200000000000003</v>
      </c>
      <c r="X107" s="6">
        <f t="shared" si="636"/>
        <v>15.6</v>
      </c>
      <c r="Y107" s="6">
        <f t="shared" si="636"/>
        <v>15.6</v>
      </c>
      <c r="Z107" s="102">
        <f t="shared" si="636"/>
        <v>18.2</v>
      </c>
      <c r="AA107" s="4">
        <f t="shared" ref="AA107:CL107" si="637">IFERROR(AA26/AA52,"")</f>
        <v>13.71436196307577</v>
      </c>
      <c r="AB107" s="4">
        <f t="shared" si="637"/>
        <v>13.61646990209135</v>
      </c>
      <c r="AC107" s="4">
        <f t="shared" si="637"/>
        <v>14.161128698175004</v>
      </c>
      <c r="AD107" s="4">
        <f t="shared" si="637"/>
        <v>14.338976468324766</v>
      </c>
      <c r="AE107" s="4">
        <f t="shared" si="637"/>
        <v>14.338976468324766</v>
      </c>
      <c r="AF107" s="4">
        <f t="shared" si="637"/>
        <v>15.055925291741007</v>
      </c>
      <c r="AG107" s="4">
        <f t="shared" si="637"/>
        <v>13.550332762566907</v>
      </c>
      <c r="AH107" s="4">
        <f t="shared" si="637"/>
        <v>14.338976468324768</v>
      </c>
      <c r="AI107" s="4">
        <f t="shared" si="637"/>
        <v>15.5338911740185</v>
      </c>
      <c r="AJ107" s="4">
        <f t="shared" si="637"/>
        <v>13.98050205661665</v>
      </c>
      <c r="AK107" s="4">
        <f t="shared" si="637"/>
        <v>14.338976468324768</v>
      </c>
      <c r="AL107" s="108">
        <f t="shared" si="637"/>
        <v>15.5338911740185</v>
      </c>
      <c r="AM107" s="4">
        <f t="shared" si="637"/>
        <v>14.976083263678744</v>
      </c>
      <c r="AN107" s="4">
        <f t="shared" si="637"/>
        <v>14.726212199111796</v>
      </c>
      <c r="AO107" s="4">
        <f t="shared" si="637"/>
        <v>15.31526068707627</v>
      </c>
      <c r="AP107" s="4">
        <f t="shared" si="637"/>
        <v>15.507603050493236</v>
      </c>
      <c r="AQ107" s="4">
        <f t="shared" si="637"/>
        <v>15.507603050493238</v>
      </c>
      <c r="AR107" s="4">
        <f t="shared" si="637"/>
        <v>16.282983203017896</v>
      </c>
      <c r="AS107" s="4">
        <f t="shared" si="637"/>
        <v>14.939241870730013</v>
      </c>
      <c r="AT107" s="4">
        <f t="shared" si="637"/>
        <v>15.808721556328054</v>
      </c>
      <c r="AU107" s="4">
        <f t="shared" si="637"/>
        <v>17.126115019355399</v>
      </c>
      <c r="AV107" s="4">
        <f t="shared" si="637"/>
        <v>15.707094060608808</v>
      </c>
      <c r="AW107" s="4">
        <f t="shared" si="637"/>
        <v>16.109840062162878</v>
      </c>
      <c r="AX107" s="108">
        <f t="shared" si="637"/>
        <v>17.452326734009784</v>
      </c>
      <c r="AY107" s="4">
        <f t="shared" si="637"/>
        <v>16.511131798205817</v>
      </c>
      <c r="AZ107" s="4">
        <f t="shared" si="637"/>
        <v>16.235648949520755</v>
      </c>
      <c r="BA107" s="4">
        <f t="shared" si="637"/>
        <v>16.88507490750159</v>
      </c>
      <c r="BB107" s="4">
        <f t="shared" si="637"/>
        <v>17.097132363168793</v>
      </c>
      <c r="BC107" s="4">
        <f t="shared" si="637"/>
        <v>17.097132363168797</v>
      </c>
      <c r="BD107" s="4">
        <f t="shared" si="637"/>
        <v>17.951988981327236</v>
      </c>
      <c r="BE107" s="4">
        <f t="shared" si="637"/>
        <v>16.470514162479844</v>
      </c>
      <c r="BF107" s="4">
        <f t="shared" si="637"/>
        <v>17.429115515851684</v>
      </c>
      <c r="BG107" s="4">
        <f t="shared" si="637"/>
        <v>18.88154180883933</v>
      </c>
      <c r="BH107" s="4">
        <f t="shared" si="637"/>
        <v>17.317071201821214</v>
      </c>
      <c r="BI107" s="4">
        <f t="shared" si="637"/>
        <v>17.761098668534572</v>
      </c>
      <c r="BJ107" s="108">
        <f t="shared" si="637"/>
        <v>19.241190224245788</v>
      </c>
      <c r="BK107" s="4">
        <f t="shared" si="637"/>
        <v>17.851835700220128</v>
      </c>
      <c r="BL107" s="4">
        <f t="shared" si="637"/>
        <v>17.553983644221841</v>
      </c>
      <c r="BM107" s="4">
        <f t="shared" si="637"/>
        <v>18.256142989990721</v>
      </c>
      <c r="BN107" s="4">
        <f t="shared" si="637"/>
        <v>18.485419511058105</v>
      </c>
      <c r="BO107" s="4">
        <f t="shared" si="637"/>
        <v>18.485419511058105</v>
      </c>
      <c r="BP107" s="4">
        <f t="shared" si="637"/>
        <v>19.409690486611009</v>
      </c>
      <c r="BQ107" s="4">
        <f t="shared" si="637"/>
        <v>17.807919912473206</v>
      </c>
      <c r="BR107" s="4">
        <f t="shared" si="637"/>
        <v>18.844359695738842</v>
      </c>
      <c r="BS107" s="4">
        <f t="shared" si="637"/>
        <v>20.414723003717082</v>
      </c>
      <c r="BT107" s="4">
        <f t="shared" si="637"/>
        <v>18.723217383409096</v>
      </c>
      <c r="BU107" s="4">
        <f t="shared" si="637"/>
        <v>19.203299880419582</v>
      </c>
      <c r="BV107" s="108">
        <f t="shared" si="637"/>
        <v>20.80357487045455</v>
      </c>
      <c r="BW107" s="4">
        <f t="shared" si="637"/>
        <v>19.858382032924872</v>
      </c>
      <c r="BX107" s="4">
        <f t="shared" si="637"/>
        <v>19.527051405832374</v>
      </c>
      <c r="BY107" s="4">
        <f t="shared" si="637"/>
        <v>20.308133462065676</v>
      </c>
      <c r="BZ107" s="4">
        <f t="shared" si="637"/>
        <v>20.563180664101033</v>
      </c>
      <c r="CA107" s="4">
        <f t="shared" si="637"/>
        <v>20.563180664101033</v>
      </c>
      <c r="CB107" s="4">
        <f t="shared" si="637"/>
        <v>21.591339697306086</v>
      </c>
      <c r="CC107" s="4">
        <f t="shared" si="637"/>
        <v>19.809530110635194</v>
      </c>
      <c r="CD107" s="4">
        <f t="shared" si="637"/>
        <v>20.962465725539889</v>
      </c>
      <c r="CE107" s="4">
        <f t="shared" si="637"/>
        <v>22.709337869334881</v>
      </c>
      <c r="CF107" s="4">
        <f t="shared" si="637"/>
        <v>20.827707017304284</v>
      </c>
      <c r="CG107" s="4">
        <f t="shared" si="637"/>
        <v>21.361750786978742</v>
      </c>
      <c r="CH107" s="108">
        <f t="shared" si="637"/>
        <v>23.141896685893641</v>
      </c>
      <c r="CI107" s="4">
        <f t="shared" si="637"/>
        <v>22.295005508364763</v>
      </c>
      <c r="CJ107" s="4">
        <f t="shared" si="637"/>
        <v>21.923020613328017</v>
      </c>
      <c r="CK107" s="4">
        <f t="shared" si="637"/>
        <v>22.799941437861143</v>
      </c>
      <c r="CL107" s="4">
        <f t="shared" si="637"/>
        <v>23.08628293158624</v>
      </c>
      <c r="CM107" s="4">
        <f t="shared" ref="CM107:CT107" si="638">IFERROR(CM26/CM52,"")</f>
        <v>23.086282931586243</v>
      </c>
      <c r="CN107" s="4">
        <f t="shared" si="638"/>
        <v>24.24059707816555</v>
      </c>
      <c r="CO107" s="4">
        <f t="shared" si="638"/>
        <v>22.240159455210144</v>
      </c>
      <c r="CP107" s="4">
        <f t="shared" si="638"/>
        <v>23.534560270063643</v>
      </c>
      <c r="CQ107" s="4">
        <f t="shared" si="638"/>
        <v>25.495773625902284</v>
      </c>
      <c r="CR107" s="4">
        <f t="shared" si="638"/>
        <v>23.383266668327522</v>
      </c>
      <c r="CS107" s="4">
        <f t="shared" si="638"/>
        <v>23.982837608541047</v>
      </c>
      <c r="CT107" s="108">
        <f t="shared" si="638"/>
        <v>25.981407409252803</v>
      </c>
    </row>
    <row r="108" spans="1:98" x14ac:dyDescent="0.25">
      <c r="B108" t="s">
        <v>1</v>
      </c>
      <c r="C108" s="6">
        <f t="shared" ref="C108:S108" si="639">IFERROR(C27/C53,"")</f>
        <v>17.995531249999999</v>
      </c>
      <c r="D108" s="6">
        <f t="shared" si="639"/>
        <v>24.677518518518518</v>
      </c>
      <c r="E108" s="6">
        <f t="shared" si="639"/>
        <v>23.440785714285717</v>
      </c>
      <c r="F108" s="6">
        <f t="shared" si="639"/>
        <v>37.403240384615387</v>
      </c>
      <c r="G108" s="6">
        <f t="shared" si="639"/>
        <v>14.400298507462688</v>
      </c>
      <c r="H108" s="6">
        <f t="shared" si="639"/>
        <v>15.282983050847458</v>
      </c>
      <c r="I108" s="6">
        <f t="shared" si="639"/>
        <v>23.085416666666667</v>
      </c>
      <c r="J108" s="6">
        <f t="shared" si="639"/>
        <v>16.674823529411764</v>
      </c>
      <c r="K108" s="6">
        <f t="shared" si="639"/>
        <v>16.20040625</v>
      </c>
      <c r="L108" s="6">
        <f t="shared" si="639"/>
        <v>18.156612903225806</v>
      </c>
      <c r="M108" s="6">
        <f t="shared" si="639"/>
        <v>28.77678494623656</v>
      </c>
      <c r="N108" s="102">
        <f t="shared" si="639"/>
        <v>27.163054545454546</v>
      </c>
      <c r="O108" s="6">
        <f t="shared" si="639"/>
        <v>13.328703703703704</v>
      </c>
      <c r="P108" s="6">
        <f t="shared" si="639"/>
        <v>18.922227272727273</v>
      </c>
      <c r="Q108" s="6">
        <f t="shared" si="639"/>
        <v>26.232083333333335</v>
      </c>
      <c r="R108" s="6">
        <f t="shared" si="639"/>
        <v>16.876327102803739</v>
      </c>
      <c r="S108" s="6">
        <f t="shared" si="639"/>
        <v>24.338230769230769</v>
      </c>
      <c r="T108" s="6">
        <f t="shared" ref="T108:Z108" si="640">IFERROR(T27/T53,"")</f>
        <v>22.941781690140846</v>
      </c>
      <c r="U108" s="6">
        <f t="shared" si="640"/>
        <v>23.32667441860465</v>
      </c>
      <c r="V108" s="6">
        <f t="shared" si="640"/>
        <v>19.815460317460317</v>
      </c>
      <c r="W108" s="6">
        <f t="shared" si="640"/>
        <v>24</v>
      </c>
      <c r="X108" s="6">
        <f t="shared" si="640"/>
        <v>21</v>
      </c>
      <c r="Y108" s="6">
        <f t="shared" si="640"/>
        <v>21</v>
      </c>
      <c r="Z108" s="102">
        <f t="shared" si="640"/>
        <v>24</v>
      </c>
      <c r="AA108" s="4">
        <f t="shared" ref="AA108:CL108" si="641">IFERROR(AA27/AA53,"")</f>
        <v>16.258560917671407</v>
      </c>
      <c r="AB108" s="4">
        <f t="shared" si="641"/>
        <v>19.716144489448933</v>
      </c>
      <c r="AC108" s="4">
        <f t="shared" si="641"/>
        <v>20.504790269026884</v>
      </c>
      <c r="AD108" s="4">
        <f t="shared" si="641"/>
        <v>20.38126743608094</v>
      </c>
      <c r="AE108" s="4">
        <f t="shared" si="641"/>
        <v>21.949057238856398</v>
      </c>
      <c r="AF108" s="4">
        <f t="shared" si="641"/>
        <v>23.046510100799217</v>
      </c>
      <c r="AG108" s="4">
        <f t="shared" si="641"/>
        <v>20.741859090719299</v>
      </c>
      <c r="AH108" s="4">
        <f t="shared" si="641"/>
        <v>21.949057238856398</v>
      </c>
      <c r="AI108" s="4">
        <f t="shared" si="641"/>
        <v>23.516847041631856</v>
      </c>
      <c r="AJ108" s="4">
        <f t="shared" si="641"/>
        <v>21.165162337468669</v>
      </c>
      <c r="AK108" s="4">
        <f t="shared" si="641"/>
        <v>21.949057238856398</v>
      </c>
      <c r="AL108" s="108">
        <f t="shared" si="641"/>
        <v>23.516847041631859</v>
      </c>
      <c r="AM108" s="4">
        <f t="shared" si="641"/>
        <v>17.754348522097171</v>
      </c>
      <c r="AN108" s="4">
        <f t="shared" si="641"/>
        <v>21.323010265339018</v>
      </c>
      <c r="AO108" s="4">
        <f t="shared" si="641"/>
        <v>22.175930675952578</v>
      </c>
      <c r="AP108" s="4">
        <f t="shared" si="641"/>
        <v>22.042340732121541</v>
      </c>
      <c r="AQ108" s="4">
        <f t="shared" si="641"/>
        <v>23.737905403823195</v>
      </c>
      <c r="AR108" s="4">
        <f t="shared" si="641"/>
        <v>24.924800674014353</v>
      </c>
      <c r="AS108" s="4">
        <f t="shared" si="641"/>
        <v>22.867899647518023</v>
      </c>
      <c r="AT108" s="4">
        <f t="shared" si="641"/>
        <v>24.198835605839175</v>
      </c>
      <c r="AU108" s="4">
        <f t="shared" si="641"/>
        <v>25.927323863399124</v>
      </c>
      <c r="AV108" s="4">
        <f t="shared" si="641"/>
        <v>23.779059886146051</v>
      </c>
      <c r="AW108" s="4">
        <f t="shared" si="641"/>
        <v>24.659765807855162</v>
      </c>
      <c r="AX108" s="108">
        <f t="shared" si="641"/>
        <v>26.421177651273389</v>
      </c>
      <c r="AY108" s="4">
        <f t="shared" si="641"/>
        <v>19.574169245612133</v>
      </c>
      <c r="AZ108" s="4">
        <f t="shared" si="641"/>
        <v>23.508618817536266</v>
      </c>
      <c r="BA108" s="4">
        <f t="shared" si="641"/>
        <v>24.448963570237719</v>
      </c>
      <c r="BB108" s="4">
        <f t="shared" si="641"/>
        <v>24.301680657163995</v>
      </c>
      <c r="BC108" s="4">
        <f t="shared" si="641"/>
        <v>26.171040707715068</v>
      </c>
      <c r="BD108" s="4">
        <f t="shared" si="641"/>
        <v>27.479592743100824</v>
      </c>
      <c r="BE108" s="4">
        <f t="shared" si="641"/>
        <v>25.211859361388623</v>
      </c>
      <c r="BF108" s="4">
        <f t="shared" si="641"/>
        <v>26.679216255437694</v>
      </c>
      <c r="BG108" s="4">
        <f t="shared" si="641"/>
        <v>28.58487455939753</v>
      </c>
      <c r="BH108" s="4">
        <f t="shared" si="641"/>
        <v>26.216413524476021</v>
      </c>
      <c r="BI108" s="4">
        <f t="shared" si="641"/>
        <v>27.187391803160313</v>
      </c>
      <c r="BJ108" s="108">
        <f t="shared" si="641"/>
        <v>29.129348360528912</v>
      </c>
      <c r="BK108" s="4">
        <f t="shared" si="641"/>
        <v>21.163591788355834</v>
      </c>
      <c r="BL108" s="4">
        <f t="shared" si="641"/>
        <v>25.417518665520205</v>
      </c>
      <c r="BM108" s="4">
        <f t="shared" si="641"/>
        <v>26.434219412141015</v>
      </c>
      <c r="BN108" s="4">
        <f t="shared" si="641"/>
        <v>26.274977126525709</v>
      </c>
      <c r="BO108" s="4">
        <f t="shared" si="641"/>
        <v>28.296129213181526</v>
      </c>
      <c r="BP108" s="4">
        <f t="shared" si="641"/>
        <v>29.710935673840606</v>
      </c>
      <c r="BQ108" s="4">
        <f t="shared" si="641"/>
        <v>27.259062341533369</v>
      </c>
      <c r="BR108" s="4">
        <f t="shared" si="641"/>
        <v>28.845568615379225</v>
      </c>
      <c r="BS108" s="4">
        <f t="shared" si="641"/>
        <v>30.905966373620604</v>
      </c>
      <c r="BT108" s="4">
        <f t="shared" si="641"/>
        <v>28.345186302663464</v>
      </c>
      <c r="BU108" s="4">
        <f t="shared" si="641"/>
        <v>29.395008017576924</v>
      </c>
      <c r="BV108" s="108">
        <f t="shared" si="641"/>
        <v>31.494651447403854</v>
      </c>
      <c r="BW108" s="4">
        <f t="shared" si="641"/>
        <v>23.542379505367027</v>
      </c>
      <c r="BX108" s="4">
        <f t="shared" si="641"/>
        <v>28.274447763524677</v>
      </c>
      <c r="BY108" s="4">
        <f t="shared" si="641"/>
        <v>29.405425674065668</v>
      </c>
      <c r="BZ108" s="4">
        <f t="shared" si="641"/>
        <v>29.228284555547202</v>
      </c>
      <c r="CA108" s="4">
        <f t="shared" si="641"/>
        <v>31.47661413674313</v>
      </c>
      <c r="CB108" s="4">
        <f t="shared" si="641"/>
        <v>33.050444843580287</v>
      </c>
      <c r="CC108" s="4">
        <f t="shared" si="641"/>
        <v>30.322980948721725</v>
      </c>
      <c r="CD108" s="4">
        <f t="shared" si="641"/>
        <v>32.087810527747855</v>
      </c>
      <c r="CE108" s="4">
        <f t="shared" si="641"/>
        <v>34.379796994015557</v>
      </c>
      <c r="CF108" s="4">
        <f t="shared" si="641"/>
        <v>31.531185243082838</v>
      </c>
      <c r="CG108" s="4">
        <f t="shared" si="641"/>
        <v>32.699006918752566</v>
      </c>
      <c r="CH108" s="108">
        <f t="shared" si="641"/>
        <v>35.034650270092051</v>
      </c>
      <c r="CI108" s="4">
        <f t="shared" si="641"/>
        <v>26.431029470675558</v>
      </c>
      <c r="CJ108" s="4">
        <f t="shared" si="641"/>
        <v>31.743722504109151</v>
      </c>
      <c r="CK108" s="4">
        <f t="shared" si="641"/>
        <v>33.013471404273524</v>
      </c>
      <c r="CL108" s="4">
        <f t="shared" si="641"/>
        <v>32.814595070512844</v>
      </c>
      <c r="CM108" s="4">
        <f t="shared" ref="CM108:CT108" si="642">IFERROR(CM27/CM53,"")</f>
        <v>35.33879469132151</v>
      </c>
      <c r="CN108" s="4">
        <f t="shared" si="642"/>
        <v>37.10573442588759</v>
      </c>
      <c r="CO108" s="4">
        <f t="shared" si="642"/>
        <v>34.043610711129872</v>
      </c>
      <c r="CP108" s="4">
        <f t="shared" si="642"/>
        <v>36.024984879502512</v>
      </c>
      <c r="CQ108" s="4">
        <f t="shared" si="642"/>
        <v>38.598198085181266</v>
      </c>
      <c r="CR108" s="4">
        <f t="shared" si="642"/>
        <v>35.400061672409102</v>
      </c>
      <c r="CS108" s="4">
        <f t="shared" si="642"/>
        <v>36.711175067683506</v>
      </c>
      <c r="CT108" s="108">
        <f t="shared" si="642"/>
        <v>39.333401858232335</v>
      </c>
    </row>
    <row r="109" spans="1:98" x14ac:dyDescent="0.25">
      <c r="B109" t="s">
        <v>2</v>
      </c>
      <c r="C109" s="6">
        <f t="shared" ref="C109:S109" si="643">IFERROR(C28/C54,"")</f>
        <v>18.035</v>
      </c>
      <c r="D109" s="6">
        <f t="shared" si="643"/>
        <v>18.845333333333333</v>
      </c>
      <c r="E109" s="6">
        <f t="shared" si="643"/>
        <v>25.133749999999999</v>
      </c>
      <c r="F109" s="6">
        <f t="shared" si="643"/>
        <v>15.746666666666668</v>
      </c>
      <c r="G109" s="6">
        <f t="shared" si="643"/>
        <v>-2.3321333333333332</v>
      </c>
      <c r="H109" s="6">
        <f t="shared" si="643"/>
        <v>26.451846153846155</v>
      </c>
      <c r="I109" s="6">
        <f t="shared" si="643"/>
        <v>19.643999999999998</v>
      </c>
      <c r="J109" s="6">
        <f t="shared" si="643"/>
        <v>17.721409090909091</v>
      </c>
      <c r="K109" s="6">
        <f t="shared" si="643"/>
        <v>28.069903846153846</v>
      </c>
      <c r="L109" s="6">
        <f t="shared" si="643"/>
        <v>16.536673076923076</v>
      </c>
      <c r="M109" s="6">
        <f t="shared" si="643"/>
        <v>39.40514814814815</v>
      </c>
      <c r="N109" s="102">
        <f t="shared" si="643"/>
        <v>43.667490000000001</v>
      </c>
      <c r="O109" s="6">
        <f t="shared" si="643"/>
        <v>26.441800000000001</v>
      </c>
      <c r="P109" s="6">
        <f t="shared" si="643"/>
        <v>35.692083333333336</v>
      </c>
      <c r="Q109" s="6">
        <f t="shared" si="643"/>
        <v>35.796510204081635</v>
      </c>
      <c r="R109" s="6">
        <f t="shared" si="643"/>
        <v>13.536322580645161</v>
      </c>
      <c r="S109" s="6">
        <f t="shared" si="643"/>
        <v>23.513653846153847</v>
      </c>
      <c r="T109" s="6">
        <f t="shared" ref="T109:Z109" si="644">IFERROR(T28/T54,"")</f>
        <v>25.38553623188406</v>
      </c>
      <c r="U109" s="6">
        <f t="shared" si="644"/>
        <v>15.425471698113206</v>
      </c>
      <c r="V109" s="6">
        <f t="shared" si="644"/>
        <v>27.00487951807229</v>
      </c>
      <c r="W109" s="6">
        <f t="shared" si="644"/>
        <v>28.000000000000004</v>
      </c>
      <c r="X109" s="6">
        <f t="shared" si="644"/>
        <v>26.25</v>
      </c>
      <c r="Y109" s="6">
        <f t="shared" si="644"/>
        <v>26.25</v>
      </c>
      <c r="Z109" s="102">
        <f t="shared" si="644"/>
        <v>29.75</v>
      </c>
      <c r="AA109" s="4">
        <f t="shared" ref="AA109:CL109" si="645">IFERROR(AA28/AA54,"")</f>
        <v>28.501450614407894</v>
      </c>
      <c r="AB109" s="4">
        <f t="shared" si="645"/>
        <v>23.751208845339907</v>
      </c>
      <c r="AC109" s="4">
        <f t="shared" si="645"/>
        <v>24.701257199153503</v>
      </c>
      <c r="AD109" s="4">
        <f t="shared" si="645"/>
        <v>24.938769287606902</v>
      </c>
      <c r="AE109" s="4">
        <f t="shared" si="645"/>
        <v>28.501450614407894</v>
      </c>
      <c r="AF109" s="4">
        <f t="shared" si="645"/>
        <v>29.926523145128289</v>
      </c>
      <c r="AG109" s="4">
        <f t="shared" si="645"/>
        <v>26.933870830615458</v>
      </c>
      <c r="AH109" s="4">
        <f t="shared" si="645"/>
        <v>28.50145061440789</v>
      </c>
      <c r="AI109" s="4">
        <f t="shared" si="645"/>
        <v>30.282791277808382</v>
      </c>
      <c r="AJ109" s="4">
        <f t="shared" si="645"/>
        <v>27.254512150027544</v>
      </c>
      <c r="AK109" s="4">
        <f t="shared" si="645"/>
        <v>28.50145061440789</v>
      </c>
      <c r="AL109" s="108">
        <f t="shared" si="645"/>
        <v>30.282791277808382</v>
      </c>
      <c r="AM109" s="4">
        <f t="shared" si="645"/>
        <v>31.123584070933422</v>
      </c>
      <c r="AN109" s="4">
        <f t="shared" si="645"/>
        <v>25.686932366235105</v>
      </c>
      <c r="AO109" s="4">
        <f t="shared" si="645"/>
        <v>26.71440966088452</v>
      </c>
      <c r="AP109" s="4">
        <f t="shared" si="645"/>
        <v>26.971278984546867</v>
      </c>
      <c r="AQ109" s="4">
        <f t="shared" si="645"/>
        <v>30.824318839482132</v>
      </c>
      <c r="AR109" s="4">
        <f t="shared" si="645"/>
        <v>32.36553478145624</v>
      </c>
      <c r="AS109" s="4">
        <f t="shared" si="645"/>
        <v>29.694592590753548</v>
      </c>
      <c r="AT109" s="4">
        <f t="shared" si="645"/>
        <v>31.422849302384698</v>
      </c>
      <c r="AU109" s="4">
        <f t="shared" si="645"/>
        <v>33.386777383783738</v>
      </c>
      <c r="AV109" s="4">
        <f t="shared" si="645"/>
        <v>30.62044440055595</v>
      </c>
      <c r="AW109" s="4">
        <f t="shared" si="645"/>
        <v>32.021379765287264</v>
      </c>
      <c r="AX109" s="108">
        <f t="shared" si="645"/>
        <v>34.022716000617713</v>
      </c>
      <c r="AY109" s="4">
        <f t="shared" si="645"/>
        <v>34.313751438204108</v>
      </c>
      <c r="AZ109" s="4">
        <f t="shared" si="645"/>
        <v>28.319842933774208</v>
      </c>
      <c r="BA109" s="4">
        <f t="shared" si="645"/>
        <v>29.452636651125186</v>
      </c>
      <c r="BB109" s="4">
        <f t="shared" si="645"/>
        <v>29.735835080462927</v>
      </c>
      <c r="BC109" s="4">
        <f t="shared" si="645"/>
        <v>33.983811520529059</v>
      </c>
      <c r="BD109" s="4">
        <f t="shared" si="645"/>
        <v>35.683002096555519</v>
      </c>
      <c r="BE109" s="4">
        <f t="shared" si="645"/>
        <v>32.738288331305789</v>
      </c>
      <c r="BF109" s="4">
        <f t="shared" si="645"/>
        <v>34.643691355879142</v>
      </c>
      <c r="BG109" s="4">
        <f t="shared" si="645"/>
        <v>36.80892206562158</v>
      </c>
      <c r="BH109" s="4">
        <f t="shared" si="645"/>
        <v>33.759039951612941</v>
      </c>
      <c r="BI109" s="4">
        <f t="shared" si="645"/>
        <v>35.303571191229217</v>
      </c>
      <c r="BJ109" s="108">
        <f t="shared" si="645"/>
        <v>37.510044390681038</v>
      </c>
      <c r="BK109" s="4">
        <f t="shared" si="645"/>
        <v>37.100028054986282</v>
      </c>
      <c r="BL109" s="4">
        <f t="shared" si="645"/>
        <v>30.619414179996678</v>
      </c>
      <c r="BM109" s="4">
        <f t="shared" si="645"/>
        <v>31.844190747196553</v>
      </c>
      <c r="BN109" s="4">
        <f t="shared" si="645"/>
        <v>32.150384888996513</v>
      </c>
      <c r="BO109" s="4">
        <f t="shared" si="645"/>
        <v>36.743297015996021</v>
      </c>
      <c r="BP109" s="4">
        <f t="shared" si="645"/>
        <v>38.580461866795822</v>
      </c>
      <c r="BQ109" s="4">
        <f t="shared" si="645"/>
        <v>35.396637343807825</v>
      </c>
      <c r="BR109" s="4">
        <f t="shared" si="645"/>
        <v>37.45675909397653</v>
      </c>
      <c r="BS109" s="4">
        <f t="shared" si="645"/>
        <v>39.797806537350056</v>
      </c>
      <c r="BT109" s="4">
        <f t="shared" si="645"/>
        <v>36.500273995683912</v>
      </c>
      <c r="BU109" s="4">
        <f t="shared" si="645"/>
        <v>38.170221171957031</v>
      </c>
      <c r="BV109" s="108">
        <f t="shared" si="645"/>
        <v>40.555859995204344</v>
      </c>
      <c r="BW109" s="4">
        <f t="shared" si="645"/>
        <v>41.270071208366737</v>
      </c>
      <c r="BX109" s="4">
        <f t="shared" si="645"/>
        <v>34.061036333828312</v>
      </c>
      <c r="BY109" s="4">
        <f t="shared" si="645"/>
        <v>35.423477787181447</v>
      </c>
      <c r="BZ109" s="4">
        <f t="shared" si="645"/>
        <v>35.764088150519726</v>
      </c>
      <c r="CA109" s="4">
        <f t="shared" si="645"/>
        <v>40.873243600593973</v>
      </c>
      <c r="CB109" s="4">
        <f t="shared" si="645"/>
        <v>42.916905780623679</v>
      </c>
      <c r="CC109" s="4">
        <f t="shared" si="645"/>
        <v>39.375219381251824</v>
      </c>
      <c r="CD109" s="4">
        <f t="shared" si="645"/>
        <v>41.666898816139486</v>
      </c>
      <c r="CE109" s="4">
        <f t="shared" si="645"/>
        <v>44.271079992148195</v>
      </c>
      <c r="CF109" s="4">
        <f t="shared" si="645"/>
        <v>40.602904792798782</v>
      </c>
      <c r="CG109" s="4">
        <f t="shared" si="645"/>
        <v>42.460554031685007</v>
      </c>
      <c r="CH109" s="108">
        <f t="shared" si="645"/>
        <v>45.114338658665311</v>
      </c>
      <c r="CI109" s="4">
        <f t="shared" si="645"/>
        <v>46.333908945633347</v>
      </c>
      <c r="CJ109" s="4">
        <f t="shared" si="645"/>
        <v>38.24032549198904</v>
      </c>
      <c r="CK109" s="4">
        <f t="shared" si="645"/>
        <v>39.769938511668613</v>
      </c>
      <c r="CL109" s="4">
        <f t="shared" si="645"/>
        <v>40.152341766588492</v>
      </c>
      <c r="CM109" s="4">
        <f t="shared" ref="CM109:CT109" si="646">IFERROR(CM28/CM54,"")</f>
        <v>45.888390590386862</v>
      </c>
      <c r="CN109" s="4">
        <f t="shared" si="646"/>
        <v>48.182810119906215</v>
      </c>
      <c r="CO109" s="4">
        <f t="shared" si="646"/>
        <v>44.206558799331425</v>
      </c>
      <c r="CP109" s="4">
        <f t="shared" si="646"/>
        <v>46.77942730087981</v>
      </c>
      <c r="CQ109" s="4">
        <f t="shared" si="646"/>
        <v>49.703141507184796</v>
      </c>
      <c r="CR109" s="4">
        <f t="shared" si="646"/>
        <v>45.584881210875203</v>
      </c>
      <c r="CS109" s="4">
        <f t="shared" si="646"/>
        <v>47.670464011372765</v>
      </c>
      <c r="CT109" s="108">
        <f t="shared" si="646"/>
        <v>50.649868012083552</v>
      </c>
    </row>
    <row r="110" spans="1:98" s="5" customFormat="1" x14ac:dyDescent="0.25">
      <c r="B110" s="1" t="s">
        <v>3</v>
      </c>
      <c r="C110" s="7">
        <f t="shared" ref="C110:S110" si="647">IFERROR(C29/C55,"")</f>
        <v>20.670035856573705</v>
      </c>
      <c r="D110" s="7">
        <f t="shared" si="647"/>
        <v>17.577592274678114</v>
      </c>
      <c r="E110" s="7">
        <f t="shared" si="647"/>
        <v>25.033667692307692</v>
      </c>
      <c r="F110" s="7">
        <f t="shared" si="647"/>
        <v>29.493375375375376</v>
      </c>
      <c r="G110" s="7">
        <f t="shared" si="647"/>
        <v>18.11698997493734</v>
      </c>
      <c r="H110" s="7">
        <f t="shared" si="647"/>
        <v>19.212138636363637</v>
      </c>
      <c r="I110" s="7">
        <f t="shared" si="647"/>
        <v>25.85522745901639</v>
      </c>
      <c r="J110" s="7">
        <f t="shared" si="647"/>
        <v>16.954716080402012</v>
      </c>
      <c r="K110" s="7">
        <f t="shared" si="647"/>
        <v>22.618378342245993</v>
      </c>
      <c r="L110" s="7">
        <f t="shared" si="647"/>
        <v>19.32545542949757</v>
      </c>
      <c r="M110" s="7">
        <f t="shared" si="647"/>
        <v>28.435819650067337</v>
      </c>
      <c r="N110" s="103">
        <f t="shared" si="647"/>
        <v>30.336588902900406</v>
      </c>
      <c r="O110" s="7">
        <f t="shared" si="647"/>
        <v>17.737596858638739</v>
      </c>
      <c r="P110" s="7">
        <f t="shared" si="647"/>
        <v>18.400733509234829</v>
      </c>
      <c r="Q110" s="7">
        <f t="shared" si="647"/>
        <v>25.678434850863422</v>
      </c>
      <c r="R110" s="7">
        <f t="shared" si="647"/>
        <v>23.251029629629652</v>
      </c>
      <c r="S110" s="7">
        <f t="shared" si="647"/>
        <v>22.276620000000001</v>
      </c>
      <c r="T110" s="7">
        <f t="shared" ref="T110:Z110" si="648">IFERROR(T29/T55,"")</f>
        <v>23.521485714285777</v>
      </c>
      <c r="U110" s="7">
        <f t="shared" si="648"/>
        <v>19.414828431372563</v>
      </c>
      <c r="V110" s="7">
        <f t="shared" si="648"/>
        <v>18.859677966101724</v>
      </c>
      <c r="W110" s="7">
        <f t="shared" si="648"/>
        <v>24.134507121465791</v>
      </c>
      <c r="X110" s="7">
        <f t="shared" si="648"/>
        <v>21.006585615440944</v>
      </c>
      <c r="Y110" s="7">
        <f t="shared" si="648"/>
        <v>21.141650806459413</v>
      </c>
      <c r="Z110" s="103">
        <f t="shared" si="648"/>
        <v>23.537680432947298</v>
      </c>
      <c r="AA110" s="5">
        <f t="shared" ref="AA110:CL110" si="649">IFERROR(AA29/AA55,"")</f>
        <v>16.32251049726397</v>
      </c>
      <c r="AB110" s="5">
        <f t="shared" si="649"/>
        <v>17.780662014891302</v>
      </c>
      <c r="AC110" s="5">
        <f t="shared" si="649"/>
        <v>18.088464006011602</v>
      </c>
      <c r="AD110" s="5">
        <f t="shared" si="649"/>
        <v>18.763990181701871</v>
      </c>
      <c r="AE110" s="5">
        <f t="shared" si="649"/>
        <v>20.545353917842728</v>
      </c>
      <c r="AF110" s="5">
        <f t="shared" si="649"/>
        <v>21.636831972912582</v>
      </c>
      <c r="AG110" s="5">
        <f t="shared" si="649"/>
        <v>19.280384856922733</v>
      </c>
      <c r="AH110" s="5">
        <f t="shared" si="649"/>
        <v>20.381922571605802</v>
      </c>
      <c r="AI110" s="5">
        <f t="shared" si="649"/>
        <v>21.756460024507149</v>
      </c>
      <c r="AJ110" s="5">
        <f t="shared" si="649"/>
        <v>19.776869754635012</v>
      </c>
      <c r="AK110" s="5">
        <f t="shared" si="649"/>
        <v>20.791991059830163</v>
      </c>
      <c r="AL110" s="109">
        <f t="shared" si="649"/>
        <v>22.308791637833298</v>
      </c>
      <c r="AM110" s="5">
        <f t="shared" si="649"/>
        <v>19.39207210486402</v>
      </c>
      <c r="AN110" s="5">
        <f t="shared" si="649"/>
        <v>20.3044311502527</v>
      </c>
      <c r="AO110" s="5">
        <f t="shared" si="649"/>
        <v>20.369119804403834</v>
      </c>
      <c r="AP110" s="5">
        <f t="shared" si="649"/>
        <v>20.780048082205923</v>
      </c>
      <c r="AQ110" s="5">
        <f t="shared" si="649"/>
        <v>22.59547312026282</v>
      </c>
      <c r="AR110" s="5">
        <f t="shared" si="649"/>
        <v>23.598648071338904</v>
      </c>
      <c r="AS110" s="5">
        <f t="shared" si="649"/>
        <v>21.318116457923594</v>
      </c>
      <c r="AT110" s="5">
        <f t="shared" si="649"/>
        <v>22.41740156964876</v>
      </c>
      <c r="AU110" s="5">
        <f t="shared" si="649"/>
        <v>24.108055007560907</v>
      </c>
      <c r="AV110" s="5">
        <f t="shared" si="649"/>
        <v>22.191525852719174</v>
      </c>
      <c r="AW110" s="5">
        <f t="shared" si="649"/>
        <v>23.138043318236626</v>
      </c>
      <c r="AX110" s="109">
        <f t="shared" si="649"/>
        <v>24.634248412548875</v>
      </c>
      <c r="AY110" s="5">
        <f t="shared" si="649"/>
        <v>21.769614701706224</v>
      </c>
      <c r="AZ110" s="5">
        <f t="shared" si="649"/>
        <v>22.741518913418513</v>
      </c>
      <c r="BA110" s="5">
        <f t="shared" si="649"/>
        <v>22.545626813034378</v>
      </c>
      <c r="BB110" s="5">
        <f t="shared" si="649"/>
        <v>22.889925417989517</v>
      </c>
      <c r="BC110" s="5">
        <f t="shared" si="649"/>
        <v>24.894349843645383</v>
      </c>
      <c r="BD110" s="5">
        <f t="shared" si="649"/>
        <v>25.950298084909619</v>
      </c>
      <c r="BE110" s="5">
        <f t="shared" si="649"/>
        <v>23.308842405246928</v>
      </c>
      <c r="BF110" s="5">
        <f t="shared" si="649"/>
        <v>24.504429968162754</v>
      </c>
      <c r="BG110" s="5">
        <f t="shared" si="649"/>
        <v>26.415078466041457</v>
      </c>
      <c r="BH110" s="5">
        <f t="shared" si="649"/>
        <v>24.199550296688528</v>
      </c>
      <c r="BI110" s="5">
        <f t="shared" si="649"/>
        <v>25.208797165034905</v>
      </c>
      <c r="BJ110" s="109">
        <f t="shared" si="649"/>
        <v>26.943507302395922</v>
      </c>
      <c r="BK110" s="5">
        <f t="shared" si="649"/>
        <v>23.179972779049542</v>
      </c>
      <c r="BL110" s="5">
        <f t="shared" si="649"/>
        <v>24.426298162474183</v>
      </c>
      <c r="BM110" s="5">
        <f t="shared" si="649"/>
        <v>24.287788243036875</v>
      </c>
      <c r="BN110" s="5">
        <f t="shared" si="649"/>
        <v>24.837729792280051</v>
      </c>
      <c r="BO110" s="5">
        <f t="shared" si="649"/>
        <v>27.062634118585976</v>
      </c>
      <c r="BP110" s="5">
        <f t="shared" si="649"/>
        <v>28.284082937039148</v>
      </c>
      <c r="BQ110" s="5">
        <f t="shared" si="649"/>
        <v>25.517703136446947</v>
      </c>
      <c r="BR110" s="5">
        <f t="shared" si="649"/>
        <v>26.856542288867722</v>
      </c>
      <c r="BS110" s="5">
        <f t="shared" si="649"/>
        <v>28.950968912046466</v>
      </c>
      <c r="BT110" s="5">
        <f t="shared" si="649"/>
        <v>26.571542444998265</v>
      </c>
      <c r="BU110" s="5">
        <f t="shared" si="649"/>
        <v>27.666713786948943</v>
      </c>
      <c r="BV110" s="109">
        <f t="shared" si="649"/>
        <v>29.573508255688331</v>
      </c>
      <c r="BW110" s="5">
        <f t="shared" si="649"/>
        <v>26.352336946815104</v>
      </c>
      <c r="BX110" s="5">
        <f t="shared" si="649"/>
        <v>27.522939399771374</v>
      </c>
      <c r="BY110" s="5">
        <f t="shared" si="649"/>
        <v>27.281393229889005</v>
      </c>
      <c r="BZ110" s="5">
        <f t="shared" si="649"/>
        <v>27.851200442329329</v>
      </c>
      <c r="CA110" s="5">
        <f t="shared" si="649"/>
        <v>30.266160445595865</v>
      </c>
      <c r="CB110" s="5">
        <f t="shared" si="649"/>
        <v>31.577794351547592</v>
      </c>
      <c r="CC110" s="5">
        <f t="shared" si="649"/>
        <v>28.443523392025117</v>
      </c>
      <c r="CD110" s="5">
        <f t="shared" si="649"/>
        <v>29.916493344995519</v>
      </c>
      <c r="CE110" s="5">
        <f t="shared" si="649"/>
        <v>32.230641127367726</v>
      </c>
      <c r="CF110" s="5">
        <f t="shared" si="649"/>
        <v>29.552356970618977</v>
      </c>
      <c r="CG110" s="5">
        <f t="shared" si="649"/>
        <v>30.743238676273364</v>
      </c>
      <c r="CH110" s="109">
        <f t="shared" si="649"/>
        <v>32.903785998880267</v>
      </c>
      <c r="CI110" s="5">
        <f t="shared" si="649"/>
        <v>29.47248414345108</v>
      </c>
      <c r="CJ110" s="5">
        <f t="shared" si="649"/>
        <v>30.849103731904894</v>
      </c>
      <c r="CK110" s="5">
        <f t="shared" si="649"/>
        <v>30.55174035856918</v>
      </c>
      <c r="CL110" s="5">
        <f t="shared" si="649"/>
        <v>31.215033481825145</v>
      </c>
      <c r="CM110" s="5">
        <f t="shared" ref="CM110:CT110" si="650">IFERROR(CM29/CM55,"")</f>
        <v>33.927077942822343</v>
      </c>
      <c r="CN110" s="5">
        <f t="shared" si="650"/>
        <v>35.416155359407057</v>
      </c>
      <c r="CO110" s="5">
        <f t="shared" si="650"/>
        <v>31.918499730998899</v>
      </c>
      <c r="CP110" s="5">
        <f t="shared" si="650"/>
        <v>33.576187102466257</v>
      </c>
      <c r="CQ110" s="5">
        <f t="shared" si="650"/>
        <v>36.180704366039571</v>
      </c>
      <c r="CR110" s="5">
        <f t="shared" si="650"/>
        <v>33.188417757701941</v>
      </c>
      <c r="CS110" s="5">
        <f t="shared" si="650"/>
        <v>34.53453780236223</v>
      </c>
      <c r="CT110" s="109">
        <f t="shared" si="650"/>
        <v>36.970955490659819</v>
      </c>
    </row>
    <row r="112" spans="1:98" s="116" customFormat="1" x14ac:dyDescent="0.25">
      <c r="B112" s="63"/>
      <c r="C112" s="63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5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5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5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5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115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  <c r="BU112" s="114"/>
      <c r="BV112" s="115"/>
      <c r="BW112" s="114"/>
      <c r="BX112" s="114"/>
      <c r="BY112" s="114"/>
      <c r="BZ112" s="114"/>
      <c r="CA112" s="114"/>
      <c r="CB112" s="114"/>
      <c r="CC112" s="114"/>
      <c r="CD112" s="114"/>
      <c r="CE112" s="114"/>
      <c r="CF112" s="114"/>
      <c r="CG112" s="114"/>
      <c r="CH112" s="115"/>
      <c r="CI112" s="114"/>
      <c r="CJ112" s="114"/>
      <c r="CK112" s="114"/>
      <c r="CL112" s="114"/>
      <c r="CM112" s="114"/>
      <c r="CN112" s="114"/>
      <c r="CO112" s="114"/>
      <c r="CP112" s="114"/>
      <c r="CQ112" s="114"/>
      <c r="CR112" s="114"/>
      <c r="CS112" s="114"/>
      <c r="CT112" s="115"/>
    </row>
    <row r="113" spans="2:98" s="10" customFormat="1" x14ac:dyDescent="0.25">
      <c r="B113" s="2" t="s">
        <v>66</v>
      </c>
      <c r="C113" s="3">
        <f t="shared" ref="C113:Z113" si="651">C58</f>
        <v>42005</v>
      </c>
      <c r="D113" s="3">
        <f t="shared" si="651"/>
        <v>42036</v>
      </c>
      <c r="E113" s="3">
        <f t="shared" si="651"/>
        <v>42064</v>
      </c>
      <c r="F113" s="3">
        <f t="shared" si="651"/>
        <v>42095</v>
      </c>
      <c r="G113" s="3">
        <f t="shared" si="651"/>
        <v>42125</v>
      </c>
      <c r="H113" s="3">
        <f t="shared" si="651"/>
        <v>42156</v>
      </c>
      <c r="I113" s="3">
        <f t="shared" si="651"/>
        <v>42186</v>
      </c>
      <c r="J113" s="3">
        <f t="shared" si="651"/>
        <v>42217</v>
      </c>
      <c r="K113" s="3">
        <f t="shared" si="651"/>
        <v>42248</v>
      </c>
      <c r="L113" s="3">
        <f t="shared" si="651"/>
        <v>42278</v>
      </c>
      <c r="M113" s="3">
        <f t="shared" si="651"/>
        <v>42309</v>
      </c>
      <c r="N113" s="95">
        <f t="shared" si="651"/>
        <v>42339</v>
      </c>
      <c r="O113" s="162">
        <f t="shared" si="651"/>
        <v>42370</v>
      </c>
      <c r="P113" s="162">
        <f t="shared" si="651"/>
        <v>42401</v>
      </c>
      <c r="Q113" s="162">
        <f t="shared" si="651"/>
        <v>42430</v>
      </c>
      <c r="R113" s="162">
        <f t="shared" si="651"/>
        <v>42461</v>
      </c>
      <c r="S113" s="162">
        <f t="shared" si="651"/>
        <v>42491</v>
      </c>
      <c r="T113" s="162">
        <f t="shared" si="651"/>
        <v>42522</v>
      </c>
      <c r="U113" s="3">
        <f t="shared" si="651"/>
        <v>42552</v>
      </c>
      <c r="V113" s="3">
        <f t="shared" si="651"/>
        <v>42583</v>
      </c>
      <c r="W113" s="3">
        <f t="shared" si="651"/>
        <v>42614</v>
      </c>
      <c r="X113" s="3">
        <f t="shared" si="651"/>
        <v>42644</v>
      </c>
      <c r="Y113" s="3">
        <f t="shared" si="651"/>
        <v>42675</v>
      </c>
      <c r="Z113" s="95">
        <f t="shared" si="651"/>
        <v>42705</v>
      </c>
      <c r="AL113" s="110"/>
      <c r="AX113" s="110"/>
      <c r="BJ113" s="110"/>
      <c r="BV113" s="110"/>
      <c r="CH113" s="110"/>
      <c r="CT113" s="110"/>
    </row>
    <row r="114" spans="2:98" x14ac:dyDescent="0.25">
      <c r="B114" t="s">
        <v>4</v>
      </c>
      <c r="C114" s="6">
        <f t="shared" ref="C114:AH114" si="652">IFERROR(C22/C33,"")</f>
        <v>32.153166666666664</v>
      </c>
      <c r="D114" s="6">
        <f t="shared" si="652"/>
        <v>12.529277777777777</v>
      </c>
      <c r="E114" s="6">
        <f t="shared" si="652"/>
        <v>96.86215</v>
      </c>
      <c r="F114" s="13">
        <f t="shared" si="652"/>
        <v>42.081599999999995</v>
      </c>
      <c r="G114" s="13">
        <f t="shared" si="652"/>
        <v>31.103526315789473</v>
      </c>
      <c r="H114" s="13">
        <f t="shared" si="652"/>
        <v>28.430833333333332</v>
      </c>
      <c r="I114" s="13">
        <f t="shared" si="652"/>
        <v>116.72530434782608</v>
      </c>
      <c r="J114" s="13">
        <f t="shared" si="652"/>
        <v>22.092565217391304</v>
      </c>
      <c r="K114" s="13">
        <f t="shared" si="652"/>
        <v>54.960666666666668</v>
      </c>
      <c r="L114" s="13">
        <f t="shared" si="652"/>
        <v>30.144750000000002</v>
      </c>
      <c r="M114" s="13">
        <f t="shared" si="652"/>
        <v>57.177956521739134</v>
      </c>
      <c r="N114" s="100">
        <f t="shared" si="652"/>
        <v>127.16454</v>
      </c>
      <c r="O114" s="13">
        <f t="shared" si="652"/>
        <v>18.171027027027026</v>
      </c>
      <c r="P114" s="13">
        <f t="shared" si="652"/>
        <v>12.199722222222222</v>
      </c>
      <c r="Q114" s="13">
        <f t="shared" si="652"/>
        <v>20.558783783783781</v>
      </c>
      <c r="R114" s="13">
        <f t="shared" si="652"/>
        <v>31.674861111111113</v>
      </c>
      <c r="S114" s="13">
        <f t="shared" si="652"/>
        <v>33.89303125</v>
      </c>
      <c r="T114" s="13">
        <f t="shared" si="652"/>
        <v>44.816600000000001</v>
      </c>
      <c r="U114" s="13">
        <f t="shared" si="652"/>
        <v>36.052241379310345</v>
      </c>
      <c r="V114" s="13">
        <f t="shared" si="652"/>
        <v>26.10096153846154</v>
      </c>
      <c r="W114" s="13">
        <f t="shared" si="652"/>
        <v>36.96</v>
      </c>
      <c r="X114" s="13">
        <f t="shared" si="652"/>
        <v>32.340000000000003</v>
      </c>
      <c r="Y114" s="13">
        <f t="shared" si="652"/>
        <v>37.800000000000004</v>
      </c>
      <c r="Z114" s="100">
        <f t="shared" si="652"/>
        <v>43.68</v>
      </c>
      <c r="AA114" s="4">
        <f t="shared" si="652"/>
        <v>17.581293787294825</v>
      </c>
      <c r="AB114" s="4">
        <f t="shared" si="652"/>
        <v>18.615487539488633</v>
      </c>
      <c r="AC114" s="4">
        <f t="shared" si="652"/>
        <v>19.546261916463074</v>
      </c>
      <c r="AD114" s="4">
        <f t="shared" si="652"/>
        <v>24.32423705159848</v>
      </c>
      <c r="AE114" s="4">
        <f t="shared" si="652"/>
        <v>24.567479422114467</v>
      </c>
      <c r="AF114" s="4">
        <f t="shared" si="652"/>
        <v>26.053811927152388</v>
      </c>
      <c r="AG114" s="4">
        <f t="shared" si="652"/>
        <v>23.682915041781524</v>
      </c>
      <c r="AH114" s="4">
        <f t="shared" si="652"/>
        <v>26.577493546888149</v>
      </c>
      <c r="AI114" s="4">
        <f t="shared" ref="AI114:BN114" si="653">IFERROR(AI22/AI33,"")</f>
        <v>29.399770242581507</v>
      </c>
      <c r="AJ114" s="4">
        <f t="shared" si="653"/>
        <v>26.724391150506591</v>
      </c>
      <c r="AK114" s="4">
        <f t="shared" si="653"/>
        <v>28.686761901654911</v>
      </c>
      <c r="AL114" s="108">
        <f t="shared" si="653"/>
        <v>30.290612680701969</v>
      </c>
      <c r="AM114" s="4">
        <f t="shared" si="653"/>
        <v>19.582748272040469</v>
      </c>
      <c r="AN114" s="4">
        <f t="shared" si="653"/>
        <v>20.535302769436104</v>
      </c>
      <c r="AO114" s="4">
        <f t="shared" si="653"/>
        <v>21.35067508528136</v>
      </c>
      <c r="AP114" s="4">
        <f t="shared" si="653"/>
        <v>26.569728995016806</v>
      </c>
      <c r="AQ114" s="4">
        <f t="shared" si="653"/>
        <v>26.835426284966967</v>
      </c>
      <c r="AR114" s="4">
        <f t="shared" si="653"/>
        <v>28.458969575207465</v>
      </c>
      <c r="AS114" s="4">
        <f t="shared" si="653"/>
        <v>26.371517971899774</v>
      </c>
      <c r="AT114" s="4">
        <f t="shared" si="653"/>
        <v>29.594703501798637</v>
      </c>
      <c r="AU114" s="4">
        <f t="shared" si="653"/>
        <v>32.737379159370583</v>
      </c>
      <c r="AV114" s="4">
        <f t="shared" si="653"/>
        <v>30.325101992170111</v>
      </c>
      <c r="AW114" s="4">
        <f t="shared" si="653"/>
        <v>32.551872766474396</v>
      </c>
      <c r="AX114" s="108">
        <f t="shared" si="653"/>
        <v>32.514117733942157</v>
      </c>
      <c r="AY114" s="4">
        <f t="shared" si="653"/>
        <v>21.902125660394255</v>
      </c>
      <c r="AZ114" s="4">
        <f t="shared" si="653"/>
        <v>22.967500551114789</v>
      </c>
      <c r="BA114" s="4">
        <f t="shared" si="653"/>
        <v>25.312212151494773</v>
      </c>
      <c r="BB114" s="4">
        <f t="shared" si="653"/>
        <v>31.499641788526827</v>
      </c>
      <c r="BC114" s="4">
        <f t="shared" si="653"/>
        <v>31.814638206412091</v>
      </c>
      <c r="BD114" s="4">
        <f t="shared" si="653"/>
        <v>33.421127366787758</v>
      </c>
      <c r="BE114" s="4">
        <f t="shared" si="653"/>
        <v>30.969703898282113</v>
      </c>
      <c r="BF114" s="4">
        <f t="shared" si="653"/>
        <v>34.754889930294368</v>
      </c>
      <c r="BG114" s="4">
        <f t="shared" si="653"/>
        <v>38.445528241939918</v>
      </c>
      <c r="BH114" s="4">
        <f t="shared" si="653"/>
        <v>35.612642032340965</v>
      </c>
      <c r="BI114" s="4">
        <f t="shared" si="653"/>
        <v>38.227676616358295</v>
      </c>
      <c r="BJ114" s="108">
        <f t="shared" si="653"/>
        <v>41.133807478089302</v>
      </c>
      <c r="BK114" s="4">
        <f t="shared" si="653"/>
        <v>23.680578264018258</v>
      </c>
      <c r="BL114" s="4">
        <f t="shared" si="653"/>
        <v>24.832461595865301</v>
      </c>
      <c r="BM114" s="4">
        <f t="shared" si="653"/>
        <v>27.36756377819615</v>
      </c>
      <c r="BN114" s="4">
        <f t="shared" si="653"/>
        <v>34.057412701755197</v>
      </c>
      <c r="BO114" s="4">
        <f t="shared" ref="BO114:CT114" si="654">IFERROR(BO22/BO33,"")</f>
        <v>34.397986828772758</v>
      </c>
      <c r="BP114" s="4">
        <f t="shared" si="654"/>
        <v>36.134922908970921</v>
      </c>
      <c r="BQ114" s="4">
        <f t="shared" si="654"/>
        <v>33.819288293370853</v>
      </c>
      <c r="BR114" s="4">
        <f t="shared" si="654"/>
        <v>37.952756862560612</v>
      </c>
      <c r="BS114" s="4">
        <f t="shared" si="654"/>
        <v>41.982978186537274</v>
      </c>
      <c r="BT114" s="4">
        <f t="shared" si="654"/>
        <v>38.889432451020724</v>
      </c>
      <c r="BU114" s="4">
        <f t="shared" si="654"/>
        <v>41.74508159718264</v>
      </c>
      <c r="BV114" s="108">
        <f t="shared" si="654"/>
        <v>44.918611371763248</v>
      </c>
      <c r="BW114" s="4">
        <f t="shared" si="654"/>
        <v>26.342275260893924</v>
      </c>
      <c r="BX114" s="4">
        <f t="shared" si="654"/>
        <v>27.623630279240572</v>
      </c>
      <c r="BY114" s="4">
        <f t="shared" si="654"/>
        <v>30.443677946865403</v>
      </c>
      <c r="BZ114" s="4">
        <f t="shared" si="654"/>
        <v>37.885465889432496</v>
      </c>
      <c r="CA114" s="4">
        <f t="shared" si="654"/>
        <v>38.264320548326829</v>
      </c>
      <c r="CB114" s="4">
        <f t="shared" si="654"/>
        <v>40.196488243939264</v>
      </c>
      <c r="CC114" s="4">
        <f t="shared" si="654"/>
        <v>37.620576297545746</v>
      </c>
      <c r="CD114" s="4">
        <f t="shared" si="654"/>
        <v>43.063019668590684</v>
      </c>
      <c r="CE114" s="4">
        <f t="shared" si="654"/>
        <v>47.63590223339817</v>
      </c>
      <c r="CF114" s="4">
        <f t="shared" si="654"/>
        <v>44.125816751685782</v>
      </c>
      <c r="CG114" s="4">
        <f t="shared" si="654"/>
        <v>47.830345631767166</v>
      </c>
      <c r="CH114" s="108">
        <f t="shared" si="654"/>
        <v>53.964860353145419</v>
      </c>
      <c r="CI114" s="4">
        <f t="shared" si="654"/>
        <v>29.574472435405614</v>
      </c>
      <c r="CJ114" s="4">
        <f t="shared" si="654"/>
        <v>31.013049714503403</v>
      </c>
      <c r="CK114" s="4">
        <f t="shared" si="654"/>
        <v>34.179117230945799</v>
      </c>
      <c r="CL114" s="4">
        <f t="shared" si="654"/>
        <v>42.534012554065875</v>
      </c>
      <c r="CM114" s="4">
        <f t="shared" si="654"/>
        <v>42.959352679606539</v>
      </c>
      <c r="CN114" s="4">
        <f t="shared" si="654"/>
        <v>45.128597351470617</v>
      </c>
      <c r="CO114" s="4">
        <f t="shared" si="654"/>
        <v>42.236621009254613</v>
      </c>
      <c r="CP114" s="4">
        <f t="shared" si="654"/>
        <v>48.346852181926778</v>
      </c>
      <c r="CQ114" s="4">
        <f t="shared" si="654"/>
        <v>53.48082743743614</v>
      </c>
      <c r="CR114" s="4">
        <f t="shared" si="654"/>
        <v>50.530855556460004</v>
      </c>
      <c r="CS114" s="4">
        <f t="shared" si="654"/>
        <v>54.773111621600719</v>
      </c>
      <c r="CT114" s="108">
        <f t="shared" si="654"/>
        <v>61.798075692845906</v>
      </c>
    </row>
    <row r="115" spans="2:98" x14ac:dyDescent="0.25">
      <c r="B115" t="s">
        <v>5</v>
      </c>
      <c r="C115" s="6">
        <f t="shared" ref="C115:AH115" si="655">IFERROR(C23/C34,"")</f>
        <v>6.5908264840182653</v>
      </c>
      <c r="D115" s="6">
        <f t="shared" si="655"/>
        <v>5.2317692307692312</v>
      </c>
      <c r="E115" s="6">
        <f t="shared" si="655"/>
        <v>6.1383508771929831</v>
      </c>
      <c r="F115" s="13">
        <f t="shared" si="655"/>
        <v>8.984663082437276</v>
      </c>
      <c r="G115" s="13">
        <f t="shared" si="655"/>
        <v>7.0794759036144583</v>
      </c>
      <c r="H115" s="13">
        <f t="shared" si="655"/>
        <v>7.2509349593495935</v>
      </c>
      <c r="I115" s="13">
        <f t="shared" si="655"/>
        <v>9.7639591078066914</v>
      </c>
      <c r="J115" s="13">
        <f t="shared" si="655"/>
        <v>6.0426475095785444</v>
      </c>
      <c r="K115" s="13">
        <f t="shared" si="655"/>
        <v>12.367602857142858</v>
      </c>
      <c r="L115" s="13">
        <f t="shared" si="655"/>
        <v>8.2365053763440859</v>
      </c>
      <c r="M115" s="13">
        <f t="shared" si="655"/>
        <v>12.213633603238927</v>
      </c>
      <c r="N115" s="100">
        <f t="shared" si="655"/>
        <v>9.2668866279069775</v>
      </c>
      <c r="O115" s="13">
        <f t="shared" si="655"/>
        <v>7.8861791044776126</v>
      </c>
      <c r="P115" s="13">
        <f t="shared" si="655"/>
        <v>4.9552786885245901</v>
      </c>
      <c r="Q115" s="13">
        <f t="shared" si="655"/>
        <v>12.275190082644629</v>
      </c>
      <c r="R115" s="13">
        <f t="shared" si="655"/>
        <v>15.339327433628348</v>
      </c>
      <c r="S115" s="13">
        <f t="shared" si="655"/>
        <v>8.3062112149532723</v>
      </c>
      <c r="T115" s="13">
        <f t="shared" si="655"/>
        <v>9.8998781725889042</v>
      </c>
      <c r="U115" s="13">
        <f t="shared" si="655"/>
        <v>7.001379411764721</v>
      </c>
      <c r="V115" s="13">
        <f t="shared" si="655"/>
        <v>6.9705737100737339</v>
      </c>
      <c r="W115" s="13">
        <f t="shared" si="655"/>
        <v>11.475</v>
      </c>
      <c r="X115" s="13">
        <f t="shared" si="655"/>
        <v>10.35</v>
      </c>
      <c r="Y115" s="13">
        <f t="shared" si="655"/>
        <v>10.575000000000001</v>
      </c>
      <c r="Z115" s="100">
        <f t="shared" si="655"/>
        <v>11.520000000000001</v>
      </c>
      <c r="AA115" s="4">
        <f t="shared" si="655"/>
        <v>2.7600929416228657</v>
      </c>
      <c r="AB115" s="4">
        <f t="shared" si="655"/>
        <v>2.3679844999161257</v>
      </c>
      <c r="AC115" s="4">
        <f t="shared" si="655"/>
        <v>5.7463090531297993</v>
      </c>
      <c r="AD115" s="4">
        <f t="shared" si="655"/>
        <v>5.9908328426246822</v>
      </c>
      <c r="AE115" s="4">
        <f t="shared" si="655"/>
        <v>6.5161827995933086</v>
      </c>
      <c r="AF115" s="4">
        <f t="shared" si="655"/>
        <v>6.9104118589687031</v>
      </c>
      <c r="AG115" s="4">
        <f t="shared" si="655"/>
        <v>6.2815643798025498</v>
      </c>
      <c r="AH115" s="4">
        <f t="shared" si="655"/>
        <v>6.7136296546037828</v>
      </c>
      <c r="AI115" s="4">
        <f t="shared" ref="AI115:BN115" si="656">IFERROR(AI23/AI34,"")</f>
        <v>7.2651063762319517</v>
      </c>
      <c r="AJ115" s="4">
        <f t="shared" si="656"/>
        <v>6.6039816959948441</v>
      </c>
      <c r="AK115" s="4">
        <f t="shared" si="656"/>
        <v>6.9170593467679318</v>
      </c>
      <c r="AL115" s="108">
        <f t="shared" si="656"/>
        <v>7.4852463645381571</v>
      </c>
      <c r="AM115" s="4">
        <f t="shared" si="656"/>
        <v>2.9279065924735352</v>
      </c>
      <c r="AN115" s="4">
        <f t="shared" si="656"/>
        <v>2.4878045156118804</v>
      </c>
      <c r="AO115" s="4">
        <f t="shared" si="656"/>
        <v>5.9778853079709275</v>
      </c>
      <c r="AP115" s="4">
        <f t="shared" si="656"/>
        <v>6.2322634061824544</v>
      </c>
      <c r="AQ115" s="4">
        <f t="shared" si="656"/>
        <v>6.7787849664169153</v>
      </c>
      <c r="AR115" s="4">
        <f t="shared" si="656"/>
        <v>7.1889014568851373</v>
      </c>
      <c r="AS115" s="4">
        <f t="shared" si="656"/>
        <v>6.6615990247806023</v>
      </c>
      <c r="AT115" s="4">
        <f t="shared" si="656"/>
        <v>7.1198042487073101</v>
      </c>
      <c r="AU115" s="4">
        <f t="shared" si="656"/>
        <v>7.7046453119939819</v>
      </c>
      <c r="AV115" s="4">
        <f t="shared" si="656"/>
        <v>7.1369230188616255</v>
      </c>
      <c r="AW115" s="4">
        <f t="shared" si="656"/>
        <v>7.4752660360521022</v>
      </c>
      <c r="AX115" s="108">
        <f t="shared" si="656"/>
        <v>8.0893057461563806</v>
      </c>
      <c r="AY115" s="4">
        <f t="shared" si="656"/>
        <v>3.2280170182020731</v>
      </c>
      <c r="AZ115" s="4">
        <f t="shared" si="656"/>
        <v>2.742804478462098</v>
      </c>
      <c r="BA115" s="4">
        <f t="shared" si="656"/>
        <v>6.986055665160225</v>
      </c>
      <c r="BB115" s="4">
        <f t="shared" si="656"/>
        <v>7.2833346296351262</v>
      </c>
      <c r="BC115" s="4">
        <f t="shared" si="656"/>
        <v>7.9220270510031288</v>
      </c>
      <c r="BD115" s="4">
        <f t="shared" si="656"/>
        <v>8.3220520490266594</v>
      </c>
      <c r="BE115" s="4">
        <f t="shared" si="656"/>
        <v>7.7116335710616477</v>
      </c>
      <c r="BF115" s="4">
        <f t="shared" si="656"/>
        <v>8.2420633934097989</v>
      </c>
      <c r="BG115" s="4">
        <f t="shared" si="656"/>
        <v>8.9190900292970348</v>
      </c>
      <c r="BH115" s="4">
        <f t="shared" si="656"/>
        <v>8.2618805097096892</v>
      </c>
      <c r="BI115" s="4">
        <f t="shared" si="656"/>
        <v>8.6535548449848161</v>
      </c>
      <c r="BJ115" s="108">
        <f t="shared" si="656"/>
        <v>9.3643825643942815</v>
      </c>
      <c r="BK115" s="4">
        <f t="shared" si="656"/>
        <v>3.4901320000800808</v>
      </c>
      <c r="BL115" s="4">
        <f t="shared" si="656"/>
        <v>2.9655202021132201</v>
      </c>
      <c r="BM115" s="4">
        <f t="shared" si="656"/>
        <v>7.5533233851712342</v>
      </c>
      <c r="BN115" s="4">
        <f t="shared" si="656"/>
        <v>7.8747414015614998</v>
      </c>
      <c r="BO115" s="4">
        <f t="shared" ref="BO115:CT115" si="657">IFERROR(BO23/BO34,"")</f>
        <v>8.5652956475445823</v>
      </c>
      <c r="BP115" s="4">
        <f t="shared" si="657"/>
        <v>8.9978026754076232</v>
      </c>
      <c r="BQ115" s="4">
        <f t="shared" si="657"/>
        <v>8.4211963992021701</v>
      </c>
      <c r="BR115" s="4">
        <f t="shared" si="657"/>
        <v>9.0004321303642225</v>
      </c>
      <c r="BS115" s="4">
        <f t="shared" si="657"/>
        <v>9.7397533410727135</v>
      </c>
      <c r="BT115" s="4">
        <f t="shared" si="657"/>
        <v>9.0220726591690994</v>
      </c>
      <c r="BU115" s="4">
        <f t="shared" si="657"/>
        <v>9.4497857333815567</v>
      </c>
      <c r="BV115" s="108">
        <f t="shared" si="657"/>
        <v>10.22601813290933</v>
      </c>
      <c r="BW115" s="4">
        <f t="shared" si="657"/>
        <v>3.8824228368890834</v>
      </c>
      <c r="BX115" s="4">
        <f t="shared" si="657"/>
        <v>3.2988446728307479</v>
      </c>
      <c r="BY115" s="4">
        <f t="shared" si="657"/>
        <v>8.4023169336644852</v>
      </c>
      <c r="BZ115" s="4">
        <f t="shared" si="657"/>
        <v>8.7598623350970151</v>
      </c>
      <c r="CA115" s="4">
        <f t="shared" si="657"/>
        <v>9.5280348783285973</v>
      </c>
      <c r="CB115" s="4">
        <f t="shared" si="657"/>
        <v>10.009155696123445</v>
      </c>
      <c r="CC115" s="4">
        <f t="shared" si="657"/>
        <v>9.3677388744724972</v>
      </c>
      <c r="CD115" s="4">
        <f t="shared" si="657"/>
        <v>10.212322315853509</v>
      </c>
      <c r="CE115" s="4">
        <f t="shared" si="657"/>
        <v>11.051191648941476</v>
      </c>
      <c r="CF115" s="4">
        <f t="shared" si="657"/>
        <v>10.236876698580904</v>
      </c>
      <c r="CG115" s="4">
        <f t="shared" si="657"/>
        <v>10.827299899308059</v>
      </c>
      <c r="CH115" s="108">
        <f t="shared" si="657"/>
        <v>11.716685248179795</v>
      </c>
      <c r="CI115" s="4">
        <f t="shared" si="657"/>
        <v>4.3587961189753743</v>
      </c>
      <c r="CJ115" s="4">
        <f t="shared" si="657"/>
        <v>3.7036129141870804</v>
      </c>
      <c r="CK115" s="4">
        <f t="shared" si="657"/>
        <v>9.4332812214251174</v>
      </c>
      <c r="CL115" s="4">
        <f t="shared" si="657"/>
        <v>9.83469744361342</v>
      </c>
      <c r="CM115" s="4">
        <f t="shared" si="657"/>
        <v>10.697124757899514</v>
      </c>
      <c r="CN115" s="4">
        <f t="shared" si="657"/>
        <v>11.237279100037791</v>
      </c>
      <c r="CO115" s="4">
        <f t="shared" si="657"/>
        <v>10.517160434370272</v>
      </c>
      <c r="CP115" s="4">
        <f t="shared" si="657"/>
        <v>11.465374264008735</v>
      </c>
      <c r="CQ115" s="4">
        <f t="shared" si="657"/>
        <v>12.407172864266595</v>
      </c>
      <c r="CR115" s="4">
        <f t="shared" si="657"/>
        <v>11.722800298886716</v>
      </c>
      <c r="CS115" s="4">
        <f t="shared" si="657"/>
        <v>12.398925788892221</v>
      </c>
      <c r="CT115" s="108">
        <f t="shared" si="657"/>
        <v>13.417408978694086</v>
      </c>
    </row>
    <row r="116" spans="2:98" x14ac:dyDescent="0.25">
      <c r="B116" t="s">
        <v>6</v>
      </c>
      <c r="C116" s="6">
        <f t="shared" ref="C116:AH116" si="658">IFERROR(C24/C35,"")</f>
        <v>5.2982176470588236</v>
      </c>
      <c r="D116" s="6">
        <f t="shared" si="658"/>
        <v>4.5244403669724766</v>
      </c>
      <c r="E116" s="6">
        <f t="shared" si="658"/>
        <v>8.0497071428571427</v>
      </c>
      <c r="F116" s="13">
        <f t="shared" si="658"/>
        <v>4.9107256637168142</v>
      </c>
      <c r="G116" s="13">
        <f t="shared" si="658"/>
        <v>5.9664605263157897</v>
      </c>
      <c r="H116" s="13">
        <f t="shared" si="658"/>
        <v>6.8822775330396482</v>
      </c>
      <c r="I116" s="13">
        <f t="shared" si="658"/>
        <v>8.2146923076923084</v>
      </c>
      <c r="J116" s="13">
        <f t="shared" si="658"/>
        <v>5.193763358778626</v>
      </c>
      <c r="K116" s="13">
        <f t="shared" si="658"/>
        <v>9.8362334630350183</v>
      </c>
      <c r="L116" s="13">
        <f t="shared" si="658"/>
        <v>8.1667072463768111</v>
      </c>
      <c r="M116" s="13">
        <f t="shared" si="658"/>
        <v>6.0068745387453877</v>
      </c>
      <c r="N116" s="100">
        <f t="shared" si="658"/>
        <v>11.019230769230813</v>
      </c>
      <c r="O116" s="13">
        <f t="shared" si="658"/>
        <v>2.6912761627906945</v>
      </c>
      <c r="P116" s="13">
        <f t="shared" si="658"/>
        <v>5.6449776119402983</v>
      </c>
      <c r="Q116" s="13">
        <f t="shared" si="658"/>
        <v>4.1873916666666666</v>
      </c>
      <c r="R116" s="13">
        <f t="shared" si="658"/>
        <v>4.1576890756302527</v>
      </c>
      <c r="S116" s="13">
        <f t="shared" si="658"/>
        <v>5.0802337278106506</v>
      </c>
      <c r="T116" s="13">
        <f t="shared" si="658"/>
        <v>8.1206927480916047</v>
      </c>
      <c r="U116" s="13">
        <f t="shared" si="658"/>
        <v>3.5286782786885245</v>
      </c>
      <c r="V116" s="13">
        <f t="shared" si="658"/>
        <v>4.1514484304932733</v>
      </c>
      <c r="W116" s="13">
        <f t="shared" si="658"/>
        <v>6.2400000000000011</v>
      </c>
      <c r="X116" s="13">
        <f t="shared" si="658"/>
        <v>5.2390000000000008</v>
      </c>
      <c r="Y116" s="13">
        <f t="shared" si="658"/>
        <v>5.4080000000000004</v>
      </c>
      <c r="Z116" s="100">
        <f t="shared" si="658"/>
        <v>6.4350000000000005</v>
      </c>
      <c r="AA116" s="4">
        <f t="shared" si="658"/>
        <v>1.8922813658860937</v>
      </c>
      <c r="AB116" s="4">
        <f t="shared" si="658"/>
        <v>2.5224246387398779</v>
      </c>
      <c r="AC116" s="4">
        <f t="shared" si="658"/>
        <v>4.3722027071491212</v>
      </c>
      <c r="AD116" s="4">
        <f t="shared" si="658"/>
        <v>3.9713715131898009</v>
      </c>
      <c r="AE116" s="4">
        <f t="shared" si="658"/>
        <v>4.2975913160589636</v>
      </c>
      <c r="AF116" s="4">
        <f t="shared" si="658"/>
        <v>4.5575955906805312</v>
      </c>
      <c r="AG116" s="4">
        <f t="shared" si="658"/>
        <v>4.1428543919286023</v>
      </c>
      <c r="AH116" s="4">
        <f t="shared" si="658"/>
        <v>4.4278126305268657</v>
      </c>
      <c r="AI116" s="4">
        <f t="shared" ref="AI116:BN116" si="659">IFERROR(AI24/AI35,"")</f>
        <v>4.7702301406209431</v>
      </c>
      <c r="AJ116" s="4">
        <f t="shared" si="659"/>
        <v>4.3361391978244379</v>
      </c>
      <c r="AK116" s="4">
        <f t="shared" si="659"/>
        <v>4.5619797810444611</v>
      </c>
      <c r="AL116" s="108">
        <f t="shared" si="659"/>
        <v>4.9147728841118994</v>
      </c>
      <c r="AM116" s="4">
        <f t="shared" si="659"/>
        <v>2.0073320729319679</v>
      </c>
      <c r="AN116" s="4">
        <f t="shared" si="659"/>
        <v>2.6500593254601155</v>
      </c>
      <c r="AO116" s="4">
        <f t="shared" si="659"/>
        <v>4.5484024762472313</v>
      </c>
      <c r="AP116" s="4">
        <f t="shared" si="659"/>
        <v>4.1314177851713492</v>
      </c>
      <c r="AQ116" s="4">
        <f t="shared" si="659"/>
        <v>4.47078424609614</v>
      </c>
      <c r="AR116" s="4">
        <f t="shared" si="659"/>
        <v>4.7412666929849552</v>
      </c>
      <c r="AS116" s="4">
        <f t="shared" si="659"/>
        <v>4.3934970826402822</v>
      </c>
      <c r="AT116" s="4">
        <f t="shared" si="659"/>
        <v>4.695695294673742</v>
      </c>
      <c r="AU116" s="4">
        <f t="shared" si="659"/>
        <v>5.0588290641285116</v>
      </c>
      <c r="AV116" s="4">
        <f t="shared" si="659"/>
        <v>4.6860656310888711</v>
      </c>
      <c r="AW116" s="4">
        <f t="shared" si="659"/>
        <v>4.9301315493747477</v>
      </c>
      <c r="AX116" s="108">
        <f t="shared" si="659"/>
        <v>5.3113950558597294</v>
      </c>
      <c r="AY116" s="4">
        <f t="shared" si="659"/>
        <v>2.2130836104074949</v>
      </c>
      <c r="AZ116" s="4">
        <f t="shared" si="659"/>
        <v>2.9216904063197777</v>
      </c>
      <c r="BA116" s="4">
        <f t="shared" si="659"/>
        <v>5.3154905538663275</v>
      </c>
      <c r="BB116" s="4">
        <f t="shared" si="659"/>
        <v>4.8281813946404979</v>
      </c>
      <c r="BC116" s="4">
        <f t="shared" si="659"/>
        <v>5.2247820092002533</v>
      </c>
      <c r="BD116" s="4">
        <f t="shared" si="659"/>
        <v>5.4886088554667101</v>
      </c>
      <c r="BE116" s="4">
        <f t="shared" si="659"/>
        <v>5.0860220602914588</v>
      </c>
      <c r="BF116" s="4">
        <f t="shared" si="659"/>
        <v>5.4358542654966913</v>
      </c>
      <c r="BG116" s="4">
        <f t="shared" si="659"/>
        <v>5.8562269953617685</v>
      </c>
      <c r="BH116" s="4">
        <f t="shared" si="659"/>
        <v>5.424706726189255</v>
      </c>
      <c r="BI116" s="4">
        <f t="shared" si="659"/>
        <v>5.7072435348449444</v>
      </c>
      <c r="BJ116" s="108">
        <f t="shared" si="659"/>
        <v>6.1486037015396215</v>
      </c>
      <c r="BK116" s="4">
        <f t="shared" si="659"/>
        <v>2.3927859995725846</v>
      </c>
      <c r="BL116" s="4">
        <f t="shared" si="659"/>
        <v>3.1589316673129435</v>
      </c>
      <c r="BM116" s="4">
        <f t="shared" si="659"/>
        <v>5.7471083868402744</v>
      </c>
      <c r="BN116" s="4">
        <f t="shared" si="659"/>
        <v>5.220229723885307</v>
      </c>
      <c r="BO116" s="4">
        <f t="shared" ref="BO116:CT116" si="660">IFERROR(BO24/BO35,"")</f>
        <v>5.6490343083473142</v>
      </c>
      <c r="BP116" s="4">
        <f t="shared" si="660"/>
        <v>5.9342838945306076</v>
      </c>
      <c r="BQ116" s="4">
        <f t="shared" si="660"/>
        <v>5.553997122102996</v>
      </c>
      <c r="BR116" s="4">
        <f t="shared" si="660"/>
        <v>5.9360180881735731</v>
      </c>
      <c r="BS116" s="4">
        <f t="shared" si="660"/>
        <v>6.3950701536589944</v>
      </c>
      <c r="BT116" s="4">
        <f t="shared" si="660"/>
        <v>5.9238448414793803</v>
      </c>
      <c r="BU116" s="4">
        <f t="shared" si="660"/>
        <v>6.2323784269730993</v>
      </c>
      <c r="BV116" s="108">
        <f t="shared" si="660"/>
        <v>6.7143490253256859</v>
      </c>
      <c r="BW116" s="4">
        <f t="shared" si="660"/>
        <v>2.6617351459245429</v>
      </c>
      <c r="BX116" s="4">
        <f t="shared" si="660"/>
        <v>3.5139955867189188</v>
      </c>
      <c r="BY116" s="4">
        <f t="shared" si="660"/>
        <v>6.393083369521122</v>
      </c>
      <c r="BZ116" s="4">
        <f t="shared" si="660"/>
        <v>5.8069835448500164</v>
      </c>
      <c r="CA116" s="4">
        <f t="shared" si="660"/>
        <v>6.2839857646055535</v>
      </c>
      <c r="CB116" s="4">
        <f t="shared" si="660"/>
        <v>6.6012974042758481</v>
      </c>
      <c r="CC116" s="4">
        <f t="shared" si="660"/>
        <v>6.1782663986273745</v>
      </c>
      <c r="CD116" s="4">
        <f t="shared" si="660"/>
        <v>6.7352910517099689</v>
      </c>
      <c r="CE116" s="4">
        <f t="shared" si="660"/>
        <v>7.2561535597088733</v>
      </c>
      <c r="CF116" s="4">
        <f t="shared" si="660"/>
        <v>6.721478701694898</v>
      </c>
      <c r="CG116" s="4">
        <f t="shared" si="660"/>
        <v>7.140884695029821</v>
      </c>
      <c r="CH116" s="108">
        <f t="shared" si="660"/>
        <v>7.6931131114454612</v>
      </c>
      <c r="CI116" s="4">
        <f t="shared" si="660"/>
        <v>2.9883300483294843</v>
      </c>
      <c r="CJ116" s="4">
        <f t="shared" si="660"/>
        <v>3.9451628452093308</v>
      </c>
      <c r="CK116" s="4">
        <f t="shared" si="660"/>
        <v>7.1775146989613621</v>
      </c>
      <c r="CL116" s="4">
        <f t="shared" si="660"/>
        <v>6.5195004258031135</v>
      </c>
      <c r="CM116" s="4">
        <f t="shared" si="660"/>
        <v>7.0550308179226553</v>
      </c>
      <c r="CN116" s="4">
        <f t="shared" si="660"/>
        <v>7.4112765957804978</v>
      </c>
      <c r="CO116" s="4">
        <f t="shared" si="660"/>
        <v>6.9363396857389548</v>
      </c>
      <c r="CP116" s="4">
        <f t="shared" si="660"/>
        <v>7.5617112637547832</v>
      </c>
      <c r="CQ116" s="4">
        <f t="shared" si="660"/>
        <v>8.1464836014851532</v>
      </c>
      <c r="CR116" s="4">
        <f t="shared" si="660"/>
        <v>7.697128221160721</v>
      </c>
      <c r="CS116" s="4">
        <f t="shared" si="660"/>
        <v>8.1774126720521831</v>
      </c>
      <c r="CT116" s="108">
        <f t="shared" si="660"/>
        <v>8.8097992520242183</v>
      </c>
    </row>
    <row r="117" spans="2:98" x14ac:dyDescent="0.25">
      <c r="B117" t="s">
        <v>7</v>
      </c>
      <c r="C117" s="6">
        <f t="shared" ref="C117:AH117" si="661">IFERROR(C25/C36,"")</f>
        <v>4.1451033210332104</v>
      </c>
      <c r="D117" s="6">
        <f t="shared" si="661"/>
        <v>2.6610794117647059</v>
      </c>
      <c r="E117" s="6">
        <f t="shared" si="661"/>
        <v>4.4387884615384614</v>
      </c>
      <c r="F117" s="13">
        <f t="shared" si="661"/>
        <v>2.920606413994169</v>
      </c>
      <c r="G117" s="13">
        <f t="shared" si="661"/>
        <v>3.5149638989169674</v>
      </c>
      <c r="H117" s="13">
        <f t="shared" si="661"/>
        <v>5.901559139784947</v>
      </c>
      <c r="I117" s="13">
        <f t="shared" si="661"/>
        <v>5.4647199999999998</v>
      </c>
      <c r="J117" s="13">
        <f t="shared" si="661"/>
        <v>3.0280604534005042</v>
      </c>
      <c r="K117" s="13">
        <f t="shared" si="661"/>
        <v>8.013208530805688</v>
      </c>
      <c r="L117" s="13">
        <f t="shared" si="661"/>
        <v>5.6231263858093135</v>
      </c>
      <c r="M117" s="13">
        <f t="shared" si="661"/>
        <v>8.529864440078585</v>
      </c>
      <c r="N117" s="100">
        <f t="shared" si="661"/>
        <v>8.067135245901639</v>
      </c>
      <c r="O117" s="13">
        <f t="shared" si="661"/>
        <v>2.0367464114832536</v>
      </c>
      <c r="P117" s="13">
        <f t="shared" si="661"/>
        <v>2.6288002812939522</v>
      </c>
      <c r="Q117" s="13">
        <f t="shared" si="661"/>
        <v>6.6801204819277107</v>
      </c>
      <c r="R117" s="13">
        <f t="shared" si="661"/>
        <v>5.4992391304347832</v>
      </c>
      <c r="S117" s="13">
        <f t="shared" si="661"/>
        <v>4.097053738317757</v>
      </c>
      <c r="T117" s="13">
        <f t="shared" si="661"/>
        <v>4.9593627760252366</v>
      </c>
      <c r="U117" s="13">
        <f t="shared" si="661"/>
        <v>3.2556662606577347</v>
      </c>
      <c r="V117" s="13">
        <f t="shared" si="661"/>
        <v>2.6862223806129792</v>
      </c>
      <c r="W117" s="13">
        <f t="shared" si="661"/>
        <v>7</v>
      </c>
      <c r="X117" s="13">
        <f t="shared" si="661"/>
        <v>4.7880000000000003</v>
      </c>
      <c r="Y117" s="13">
        <f t="shared" si="661"/>
        <v>5.0539999999999994</v>
      </c>
      <c r="Z117" s="100">
        <f t="shared" si="661"/>
        <v>6.1740000000000004</v>
      </c>
      <c r="AA117" s="4">
        <f t="shared" si="661"/>
        <v>1.6966672530207967</v>
      </c>
      <c r="AB117" s="4">
        <f t="shared" si="661"/>
        <v>1.854733924226341</v>
      </c>
      <c r="AC117" s="4">
        <f t="shared" si="661"/>
        <v>3.5363593488582232</v>
      </c>
      <c r="AD117" s="4">
        <f t="shared" si="661"/>
        <v>4.0321297268039231</v>
      </c>
      <c r="AE117" s="4">
        <f t="shared" si="661"/>
        <v>4.3439477590100939</v>
      </c>
      <c r="AF117" s="4">
        <f t="shared" si="661"/>
        <v>4.6067565984302039</v>
      </c>
      <c r="AG117" s="4">
        <f t="shared" si="661"/>
        <v>4.1875417479730555</v>
      </c>
      <c r="AH117" s="4">
        <f t="shared" si="661"/>
        <v>4.4755737200558583</v>
      </c>
      <c r="AI117" s="4">
        <f t="shared" ref="AI117:BN117" si="662">IFERROR(AI25/AI36,"")</f>
        <v>4.8028500483349417</v>
      </c>
      <c r="AJ117" s="4">
        <f t="shared" si="662"/>
        <v>4.3657906939364635</v>
      </c>
      <c r="AK117" s="4">
        <f t="shared" si="662"/>
        <v>4.6111880793472713</v>
      </c>
      <c r="AL117" s="108">
        <f t="shared" si="662"/>
        <v>4.9483812076495397</v>
      </c>
      <c r="AM117" s="4">
        <f t="shared" si="662"/>
        <v>1.7998246220044618</v>
      </c>
      <c r="AN117" s="4">
        <f t="shared" si="662"/>
        <v>1.9485834607921941</v>
      </c>
      <c r="AO117" s="4">
        <f t="shared" si="662"/>
        <v>3.6788746306172104</v>
      </c>
      <c r="AP117" s="4">
        <f t="shared" si="662"/>
        <v>4.1946245547941219</v>
      </c>
      <c r="AQ117" s="4">
        <f t="shared" si="662"/>
        <v>4.5190088536982014</v>
      </c>
      <c r="AR117" s="4">
        <f t="shared" si="662"/>
        <v>4.7924088893469419</v>
      </c>
      <c r="AS117" s="4">
        <f t="shared" si="662"/>
        <v>4.4408880237254271</v>
      </c>
      <c r="AT117" s="4">
        <f t="shared" si="662"/>
        <v>4.7463459301192383</v>
      </c>
      <c r="AU117" s="4">
        <f t="shared" si="662"/>
        <v>5.0934224762592066</v>
      </c>
      <c r="AV117" s="4">
        <f t="shared" si="662"/>
        <v>4.7181100029371361</v>
      </c>
      <c r="AW117" s="4">
        <f t="shared" si="662"/>
        <v>4.9833109573505965</v>
      </c>
      <c r="AX117" s="108">
        <f t="shared" si="662"/>
        <v>5.3477155711068578</v>
      </c>
      <c r="AY117" s="4">
        <f t="shared" si="662"/>
        <v>1.984306645759919</v>
      </c>
      <c r="AZ117" s="4">
        <f t="shared" si="662"/>
        <v>2.1483132655233943</v>
      </c>
      <c r="BA117" s="4">
        <f t="shared" si="662"/>
        <v>4.2993168370708039</v>
      </c>
      <c r="BB117" s="4">
        <f t="shared" si="662"/>
        <v>4.9020479859601513</v>
      </c>
      <c r="BC117" s="4">
        <f t="shared" si="662"/>
        <v>5.2313176242623802</v>
      </c>
      <c r="BD117" s="4">
        <f t="shared" si="662"/>
        <v>5.5478123405302551</v>
      </c>
      <c r="BE117" s="4">
        <f t="shared" si="662"/>
        <v>5.1408829984651483</v>
      </c>
      <c r="BF117" s="4">
        <f t="shared" si="662"/>
        <v>5.4944887073542841</v>
      </c>
      <c r="BG117" s="4">
        <f t="shared" si="662"/>
        <v>5.8962731940795656</v>
      </c>
      <c r="BH117" s="4">
        <f t="shared" si="662"/>
        <v>5.4618020921501031</v>
      </c>
      <c r="BI117" s="4">
        <f t="shared" si="662"/>
        <v>5.768805347002985</v>
      </c>
      <c r="BJ117" s="108">
        <f t="shared" si="662"/>
        <v>6.1906492380025782</v>
      </c>
      <c r="BK117" s="4">
        <f t="shared" si="662"/>
        <v>2.1454323453956241</v>
      </c>
      <c r="BL117" s="4">
        <f t="shared" si="662"/>
        <v>2.3227563026838931</v>
      </c>
      <c r="BM117" s="4">
        <f t="shared" si="662"/>
        <v>4.648421364240952</v>
      </c>
      <c r="BN117" s="4">
        <f t="shared" si="662"/>
        <v>5.3000942824201145</v>
      </c>
      <c r="BO117" s="4">
        <f t="shared" ref="BO117:CT117" si="663">IFERROR(BO25/BO36,"")</f>
        <v>5.6561006153524858</v>
      </c>
      <c r="BP117" s="4">
        <f t="shared" si="663"/>
        <v>5.9982947025813118</v>
      </c>
      <c r="BQ117" s="4">
        <f t="shared" si="663"/>
        <v>5.6139059249199228</v>
      </c>
      <c r="BR117" s="4">
        <f t="shared" si="663"/>
        <v>6.0000476022953659</v>
      </c>
      <c r="BS117" s="4">
        <f t="shared" si="663"/>
        <v>6.4388010832132139</v>
      </c>
      <c r="BT117" s="4">
        <f t="shared" si="663"/>
        <v>5.9643534262530187</v>
      </c>
      <c r="BU117" s="4">
        <f t="shared" si="663"/>
        <v>6.2996046645914232</v>
      </c>
      <c r="BV117" s="108">
        <f t="shared" si="663"/>
        <v>6.7602632556896705</v>
      </c>
      <c r="BW117" s="4">
        <f t="shared" si="663"/>
        <v>2.3865789410180924</v>
      </c>
      <c r="BX117" s="4">
        <f t="shared" si="663"/>
        <v>2.5838341111055634</v>
      </c>
      <c r="BY117" s="4">
        <f t="shared" si="663"/>
        <v>5.1709039255816363</v>
      </c>
      <c r="BZ117" s="4">
        <f t="shared" si="663"/>
        <v>5.8958248797641373</v>
      </c>
      <c r="CA117" s="4">
        <f t="shared" si="663"/>
        <v>6.2918463245181053</v>
      </c>
      <c r="CB117" s="4">
        <f t="shared" si="663"/>
        <v>6.6725030271514516</v>
      </c>
      <c r="CC117" s="4">
        <f t="shared" si="663"/>
        <v>6.2449089508809239</v>
      </c>
      <c r="CD117" s="4">
        <f t="shared" si="663"/>
        <v>6.8079420118492333</v>
      </c>
      <c r="CE117" s="4">
        <f t="shared" si="663"/>
        <v>7.3057727714657075</v>
      </c>
      <c r="CF117" s="4">
        <f t="shared" si="663"/>
        <v>6.7674416863911349</v>
      </c>
      <c r="CG117" s="4">
        <f t="shared" si="663"/>
        <v>7.2179106357582468</v>
      </c>
      <c r="CH117" s="108">
        <f t="shared" si="663"/>
        <v>7.7457203509980666</v>
      </c>
      <c r="CI117" s="4">
        <f t="shared" si="663"/>
        <v>2.6794121770810135</v>
      </c>
      <c r="CJ117" s="4">
        <f t="shared" si="663"/>
        <v>2.9008705565382176</v>
      </c>
      <c r="CK117" s="4">
        <f t="shared" si="663"/>
        <v>5.8053738372505048</v>
      </c>
      <c r="CL117" s="4">
        <f t="shared" si="663"/>
        <v>6.6192425925111982</v>
      </c>
      <c r="CM117" s="4">
        <f t="shared" si="663"/>
        <v>7.0638558685364803</v>
      </c>
      <c r="CN117" s="4">
        <f t="shared" si="663"/>
        <v>7.4912191485829371</v>
      </c>
      <c r="CO117" s="4">
        <f t="shared" si="663"/>
        <v>7.0111592791540147</v>
      </c>
      <c r="CP117" s="4">
        <f t="shared" si="663"/>
        <v>7.6432764967031375</v>
      </c>
      <c r="CQ117" s="4">
        <f t="shared" si="663"/>
        <v>8.2021910905245523</v>
      </c>
      <c r="CR117" s="4">
        <f t="shared" si="663"/>
        <v>7.7497629169375575</v>
      </c>
      <c r="CS117" s="4">
        <f t="shared" si="663"/>
        <v>8.2656192361811005</v>
      </c>
      <c r="CT117" s="108">
        <f t="shared" si="663"/>
        <v>8.870042642826844</v>
      </c>
    </row>
    <row r="118" spans="2:98" x14ac:dyDescent="0.25">
      <c r="B118" t="s">
        <v>8</v>
      </c>
      <c r="C118" s="6">
        <f t="shared" ref="C118:AH118" si="664">IFERROR(C26/C37,"")</f>
        <v>2.4204748858447487</v>
      </c>
      <c r="D118" s="6">
        <f t="shared" si="664"/>
        <v>2.0335540540540542</v>
      </c>
      <c r="E118" s="6">
        <f t="shared" si="664"/>
        <v>3.5324690909090908</v>
      </c>
      <c r="F118" s="13">
        <f t="shared" si="664"/>
        <v>7.8448360927152319</v>
      </c>
      <c r="G118" s="13">
        <f t="shared" si="664"/>
        <v>4.3261281250000003</v>
      </c>
      <c r="H118" s="13">
        <f t="shared" si="664"/>
        <v>4.6370642570281122</v>
      </c>
      <c r="I118" s="13">
        <f t="shared" si="664"/>
        <v>5.8922531120331945</v>
      </c>
      <c r="J118" s="13">
        <f t="shared" si="664"/>
        <v>3.0479574468085104</v>
      </c>
      <c r="K118" s="13">
        <f t="shared" si="664"/>
        <v>6.5023785046728975</v>
      </c>
      <c r="L118" s="13">
        <f t="shared" si="664"/>
        <v>3.9401776859504132</v>
      </c>
      <c r="M118" s="13">
        <f t="shared" si="664"/>
        <v>7.9721564986737405</v>
      </c>
      <c r="N118" s="100">
        <f t="shared" si="664"/>
        <v>8.6926903553299493</v>
      </c>
      <c r="O118" s="13">
        <f t="shared" si="664"/>
        <v>2.5446328871892927</v>
      </c>
      <c r="P118" s="13">
        <f t="shared" si="664"/>
        <v>2.342115234375</v>
      </c>
      <c r="Q118" s="13">
        <f t="shared" si="664"/>
        <v>5.0057450381679391</v>
      </c>
      <c r="R118" s="13">
        <f t="shared" si="664"/>
        <v>2.0575721393034825</v>
      </c>
      <c r="S118" s="13">
        <f t="shared" si="664"/>
        <v>2.6512443609022558</v>
      </c>
      <c r="T118" s="13">
        <f t="shared" si="664"/>
        <v>3.6038308157099697</v>
      </c>
      <c r="U118" s="13">
        <f t="shared" si="664"/>
        <v>2.9135930851063829</v>
      </c>
      <c r="V118" s="13">
        <f t="shared" si="664"/>
        <v>2.7690724070450101</v>
      </c>
      <c r="W118" s="13">
        <f t="shared" si="664"/>
        <v>4.0040000000000004</v>
      </c>
      <c r="X118" s="13">
        <f t="shared" si="664"/>
        <v>2.8079999999999998</v>
      </c>
      <c r="Y118" s="13">
        <f t="shared" si="664"/>
        <v>2.964</v>
      </c>
      <c r="Z118" s="100">
        <f t="shared" si="664"/>
        <v>3.8220000000000001</v>
      </c>
      <c r="AA118" s="4">
        <f t="shared" si="664"/>
        <v>1.3714361963075772</v>
      </c>
      <c r="AB118" s="4">
        <f t="shared" si="664"/>
        <v>1.361646990209135</v>
      </c>
      <c r="AC118" s="4">
        <f t="shared" si="664"/>
        <v>2.832225739635001</v>
      </c>
      <c r="AD118" s="4">
        <f t="shared" si="664"/>
        <v>2.8104393877916545</v>
      </c>
      <c r="AE118" s="4">
        <f t="shared" si="664"/>
        <v>2.8385437816695709</v>
      </c>
      <c r="AF118" s="4">
        <f t="shared" si="664"/>
        <v>3.0102756804605804</v>
      </c>
      <c r="AG118" s="4">
        <f t="shared" si="664"/>
        <v>2.7363405935386678</v>
      </c>
      <c r="AH118" s="4">
        <f t="shared" si="664"/>
        <v>2.9245544967979411</v>
      </c>
      <c r="AI118" s="4">
        <f t="shared" ref="AI118:BN118" si="665">IFERROR(AI26/AI37,"")</f>
        <v>3.1999500452464145</v>
      </c>
      <c r="AJ118" s="4">
        <f t="shared" si="665"/>
        <v>2.9087545911289903</v>
      </c>
      <c r="AK118" s="4">
        <f t="shared" si="665"/>
        <v>3.0131714226054154</v>
      </c>
      <c r="AL118" s="108">
        <f t="shared" si="665"/>
        <v>3.2969117315674255</v>
      </c>
      <c r="AM118" s="4">
        <f t="shared" si="665"/>
        <v>1.527560492895232</v>
      </c>
      <c r="AN118" s="4">
        <f t="shared" si="665"/>
        <v>1.5020736443094032</v>
      </c>
      <c r="AO118" s="4">
        <f t="shared" si="665"/>
        <v>3.0936826587894064</v>
      </c>
      <c r="AP118" s="4">
        <f t="shared" si="665"/>
        <v>3.0698850998756408</v>
      </c>
      <c r="AQ118" s="4">
        <f t="shared" si="665"/>
        <v>3.1005839508743973</v>
      </c>
      <c r="AR118" s="4">
        <f t="shared" si="665"/>
        <v>3.2881692799022986</v>
      </c>
      <c r="AS118" s="4">
        <f t="shared" si="665"/>
        <v>3.0469836594201447</v>
      </c>
      <c r="AT118" s="4">
        <f t="shared" si="665"/>
        <v>3.2565645460469272</v>
      </c>
      <c r="AU118" s="4">
        <f t="shared" si="665"/>
        <v>3.5632243741330134</v>
      </c>
      <c r="AV118" s="4">
        <f t="shared" si="665"/>
        <v>3.300665640964755</v>
      </c>
      <c r="AW118" s="4">
        <f t="shared" si="665"/>
        <v>3.4191510742301561</v>
      </c>
      <c r="AX118" s="108">
        <f t="shared" si="665"/>
        <v>3.7411211337201622</v>
      </c>
      <c r="AY118" s="4">
        <f t="shared" si="665"/>
        <v>1.6841354434169935</v>
      </c>
      <c r="AZ118" s="4">
        <f t="shared" si="665"/>
        <v>1.6560361928511171</v>
      </c>
      <c r="BA118" s="4">
        <f t="shared" si="665"/>
        <v>3.6154322391942406</v>
      </c>
      <c r="BB118" s="4">
        <f t="shared" si="665"/>
        <v>3.5876212219696684</v>
      </c>
      <c r="BC118" s="4">
        <f t="shared" si="665"/>
        <v>3.5893134961309756</v>
      </c>
      <c r="BD118" s="4">
        <f t="shared" si="665"/>
        <v>3.8064669626468994</v>
      </c>
      <c r="BE118" s="4">
        <f t="shared" si="665"/>
        <v>3.5272644587362461</v>
      </c>
      <c r="BF118" s="4">
        <f t="shared" si="665"/>
        <v>3.7698805326175746</v>
      </c>
      <c r="BG118" s="4">
        <f t="shared" si="665"/>
        <v>4.1248776161057306</v>
      </c>
      <c r="BH118" s="4">
        <f t="shared" si="665"/>
        <v>3.8209330626218256</v>
      </c>
      <c r="BI118" s="4">
        <f t="shared" si="665"/>
        <v>3.9580947623056848</v>
      </c>
      <c r="BJ118" s="108">
        <f t="shared" si="665"/>
        <v>4.3308153524228032</v>
      </c>
      <c r="BK118" s="4">
        <f t="shared" si="665"/>
        <v>1.8208872414224533</v>
      </c>
      <c r="BL118" s="4">
        <f t="shared" si="665"/>
        <v>1.7905063317106278</v>
      </c>
      <c r="BM118" s="4">
        <f t="shared" si="665"/>
        <v>3.9090053370168136</v>
      </c>
      <c r="BN118" s="4">
        <f t="shared" si="665"/>
        <v>3.8789360651936065</v>
      </c>
      <c r="BO118" s="4">
        <f t="shared" ref="BO118:CT118" si="666">IFERROR(BO26/BO37,"")</f>
        <v>3.8807657520168108</v>
      </c>
      <c r="BP118" s="4">
        <f t="shared" si="666"/>
        <v>4.1155520800138277</v>
      </c>
      <c r="BQ118" s="4">
        <f t="shared" si="666"/>
        <v>3.8518151161134861</v>
      </c>
      <c r="BR118" s="4">
        <f t="shared" si="666"/>
        <v>4.1167547801847837</v>
      </c>
      <c r="BS118" s="4">
        <f t="shared" si="666"/>
        <v>4.5044158553188511</v>
      </c>
      <c r="BT118" s="4">
        <f t="shared" si="666"/>
        <v>4.1725047555797854</v>
      </c>
      <c r="BU118" s="4">
        <f t="shared" si="666"/>
        <v>4.3222869775749562</v>
      </c>
      <c r="BV118" s="108">
        <f t="shared" si="666"/>
        <v>4.7293023346299314</v>
      </c>
      <c r="BW118" s="4">
        <f t="shared" si="666"/>
        <v>2.0255549673583371</v>
      </c>
      <c r="BX118" s="4">
        <f t="shared" si="666"/>
        <v>1.9917592433949023</v>
      </c>
      <c r="BY118" s="4">
        <f t="shared" si="666"/>
        <v>4.3483775368975035</v>
      </c>
      <c r="BZ118" s="4">
        <f t="shared" si="666"/>
        <v>4.3149284789213675</v>
      </c>
      <c r="CA118" s="4">
        <f t="shared" si="666"/>
        <v>4.3169638225435003</v>
      </c>
      <c r="CB118" s="4">
        <f t="shared" si="666"/>
        <v>4.5781401338073824</v>
      </c>
      <c r="CC118" s="4">
        <f t="shared" si="666"/>
        <v>4.2847591351646415</v>
      </c>
      <c r="CD118" s="4">
        <f t="shared" si="666"/>
        <v>4.6710675778271042</v>
      </c>
      <c r="CE118" s="4">
        <f t="shared" si="666"/>
        <v>5.110926441405824</v>
      </c>
      <c r="CF118" s="4">
        <f t="shared" si="666"/>
        <v>4.7343241759090935</v>
      </c>
      <c r="CG118" s="4">
        <f t="shared" si="666"/>
        <v>4.9523553948700121</v>
      </c>
      <c r="CH118" s="108">
        <f t="shared" si="666"/>
        <v>5.4187021945536049</v>
      </c>
      <c r="CI118" s="4">
        <f t="shared" si="666"/>
        <v>2.2740905618532059</v>
      </c>
      <c r="CJ118" s="4">
        <f t="shared" si="666"/>
        <v>2.2361481025594583</v>
      </c>
      <c r="CK118" s="4">
        <f t="shared" si="666"/>
        <v>4.8819234606748285</v>
      </c>
      <c r="CL118" s="4">
        <f t="shared" si="666"/>
        <v>4.8443702032850213</v>
      </c>
      <c r="CM118" s="4">
        <f t="shared" si="666"/>
        <v>4.8466552835695893</v>
      </c>
      <c r="CN118" s="4">
        <f t="shared" si="666"/>
        <v>5.1398779282255491</v>
      </c>
      <c r="CO118" s="4">
        <f t="shared" si="666"/>
        <v>4.8104990810493451</v>
      </c>
      <c r="CP118" s="4">
        <f t="shared" si="666"/>
        <v>5.244207569626492</v>
      </c>
      <c r="CQ118" s="4">
        <f t="shared" si="666"/>
        <v>5.7380371157663213</v>
      </c>
      <c r="CR118" s="4">
        <f t="shared" si="666"/>
        <v>5.4215302673390031</v>
      </c>
      <c r="CS118" s="4">
        <f t="shared" si="666"/>
        <v>5.6712095898569768</v>
      </c>
      <c r="CT118" s="108">
        <f t="shared" si="666"/>
        <v>6.2052484929018412</v>
      </c>
    </row>
    <row r="119" spans="2:98" x14ac:dyDescent="0.25">
      <c r="B119" t="s">
        <v>1</v>
      </c>
      <c r="C119" s="6">
        <f t="shared" ref="C119:AH119" si="667">IFERROR(C27/C38,"")</f>
        <v>3.407437869822485</v>
      </c>
      <c r="D119" s="6">
        <f t="shared" si="667"/>
        <v>3.6211576086956523</v>
      </c>
      <c r="E119" s="6">
        <f t="shared" si="667"/>
        <v>4.3756133333333338</v>
      </c>
      <c r="F119" s="13">
        <f t="shared" si="667"/>
        <v>7.6273274509803919</v>
      </c>
      <c r="G119" s="13">
        <f t="shared" si="667"/>
        <v>4.2316666666666665</v>
      </c>
      <c r="H119" s="13">
        <f t="shared" si="667"/>
        <v>3.5781587301587301</v>
      </c>
      <c r="I119" s="13">
        <f t="shared" si="667"/>
        <v>6.4126157407407405</v>
      </c>
      <c r="J119" s="13">
        <f t="shared" si="667"/>
        <v>3.4290967741935487</v>
      </c>
      <c r="K119" s="13">
        <f t="shared" si="667"/>
        <v>7.4977086776859503</v>
      </c>
      <c r="L119" s="13">
        <f t="shared" si="667"/>
        <v>6.3719433962264151</v>
      </c>
      <c r="M119" s="13">
        <f t="shared" si="667"/>
        <v>8.9208033333333336</v>
      </c>
      <c r="N119" s="100">
        <f t="shared" si="667"/>
        <v>9.828736842105263</v>
      </c>
      <c r="O119" s="13">
        <f t="shared" si="667"/>
        <v>1.9719178082191782</v>
      </c>
      <c r="P119" s="13">
        <f t="shared" si="667"/>
        <v>3.1697131979695432</v>
      </c>
      <c r="Q119" s="13">
        <f t="shared" si="667"/>
        <v>6.438784090909091</v>
      </c>
      <c r="R119" s="13">
        <f t="shared" si="667"/>
        <v>3.1960477876106195</v>
      </c>
      <c r="S119" s="13">
        <f t="shared" si="667"/>
        <v>5.057856127886323</v>
      </c>
      <c r="T119" s="13">
        <f t="shared" si="667"/>
        <v>4.7009134199134204</v>
      </c>
      <c r="U119" s="13">
        <f t="shared" si="667"/>
        <v>2.8617603423680458</v>
      </c>
      <c r="V119" s="13">
        <f t="shared" si="667"/>
        <v>2.0070321543408363</v>
      </c>
      <c r="W119" s="13">
        <f t="shared" si="667"/>
        <v>5.04</v>
      </c>
      <c r="X119" s="13">
        <f t="shared" si="667"/>
        <v>4.1999999999999993</v>
      </c>
      <c r="Y119" s="13">
        <f t="shared" si="667"/>
        <v>4.4099999999999993</v>
      </c>
      <c r="Z119" s="100">
        <f t="shared" si="667"/>
        <v>5.52</v>
      </c>
      <c r="AA119" s="4">
        <f t="shared" si="667"/>
        <v>1.6258560917671407</v>
      </c>
      <c r="AB119" s="4">
        <f t="shared" si="667"/>
        <v>1.9716144489448932</v>
      </c>
      <c r="AC119" s="4">
        <f t="shared" si="667"/>
        <v>4.1009580538053774</v>
      </c>
      <c r="AD119" s="4">
        <f t="shared" si="667"/>
        <v>3.9947284174718645</v>
      </c>
      <c r="AE119" s="4">
        <f t="shared" si="667"/>
        <v>4.3450353710040126</v>
      </c>
      <c r="AF119" s="4">
        <f t="shared" si="667"/>
        <v>4.6079100109497553</v>
      </c>
      <c r="AG119" s="4">
        <f t="shared" si="667"/>
        <v>4.1885901999533282</v>
      </c>
      <c r="AH119" s="4">
        <f t="shared" si="667"/>
        <v>4.4766942877808056</v>
      </c>
      <c r="AI119" s="4">
        <f t="shared" ref="AI119:BN119" si="668">IFERROR(AI27/AI38,"")</f>
        <v>4.8444227471342289</v>
      </c>
      <c r="AJ119" s="4">
        <f t="shared" si="668"/>
        <v>4.4035802771450143</v>
      </c>
      <c r="AK119" s="4">
        <f t="shared" si="668"/>
        <v>4.6123426013948521</v>
      </c>
      <c r="AL119" s="108">
        <f t="shared" si="668"/>
        <v>4.9912136007951435</v>
      </c>
      <c r="AM119" s="4">
        <f t="shared" si="668"/>
        <v>1.8109435492539117</v>
      </c>
      <c r="AN119" s="4">
        <f t="shared" si="668"/>
        <v>2.1749470470645798</v>
      </c>
      <c r="AO119" s="4">
        <f t="shared" si="668"/>
        <v>4.4795379965424216</v>
      </c>
      <c r="AP119" s="4">
        <f t="shared" si="668"/>
        <v>4.36350177133078</v>
      </c>
      <c r="AQ119" s="4">
        <f t="shared" si="668"/>
        <v>4.7461473112782473</v>
      </c>
      <c r="AR119" s="4">
        <f t="shared" si="668"/>
        <v>5.0332892236105824</v>
      </c>
      <c r="AS119" s="4">
        <f t="shared" si="668"/>
        <v>4.6640999024030299</v>
      </c>
      <c r="AT119" s="4">
        <f t="shared" si="668"/>
        <v>4.9849110068011209</v>
      </c>
      <c r="AU119" s="4">
        <f t="shared" si="668"/>
        <v>5.3943858395026423</v>
      </c>
      <c r="AV119" s="4">
        <f t="shared" si="668"/>
        <v>4.9968966657861476</v>
      </c>
      <c r="AW119" s="4">
        <f t="shared" si="668"/>
        <v>5.2337865817937868</v>
      </c>
      <c r="AX119" s="108">
        <f t="shared" si="668"/>
        <v>5.6637047652982764</v>
      </c>
      <c r="AY119" s="4">
        <f t="shared" si="668"/>
        <v>1.9965652630524375</v>
      </c>
      <c r="AZ119" s="4">
        <f t="shared" si="668"/>
        <v>2.3978791193886995</v>
      </c>
      <c r="BA119" s="4">
        <f t="shared" si="668"/>
        <v>5.2350120796593016</v>
      </c>
      <c r="BB119" s="4">
        <f t="shared" si="668"/>
        <v>5.0994063450657166</v>
      </c>
      <c r="BC119" s="4">
        <f t="shared" si="668"/>
        <v>5.4942587812184804</v>
      </c>
      <c r="BD119" s="4">
        <f t="shared" si="668"/>
        <v>5.8266614374822003</v>
      </c>
      <c r="BE119" s="4">
        <f t="shared" si="668"/>
        <v>5.3992786495193084</v>
      </c>
      <c r="BF119" s="4">
        <f t="shared" si="668"/>
        <v>5.7706576042481483</v>
      </c>
      <c r="BG119" s="4">
        <f t="shared" si="668"/>
        <v>6.2446759074542477</v>
      </c>
      <c r="BH119" s="4">
        <f t="shared" si="668"/>
        <v>5.7845325027306895</v>
      </c>
      <c r="BI119" s="4">
        <f t="shared" si="668"/>
        <v>6.0587621917490324</v>
      </c>
      <c r="BJ119" s="108">
        <f t="shared" si="668"/>
        <v>6.5564462289284169</v>
      </c>
      <c r="BK119" s="4">
        <f t="shared" si="668"/>
        <v>2.1586863624122952</v>
      </c>
      <c r="BL119" s="4">
        <f t="shared" si="668"/>
        <v>2.5925869038830611</v>
      </c>
      <c r="BM119" s="4">
        <f t="shared" si="668"/>
        <v>5.6600950605276354</v>
      </c>
      <c r="BN119" s="4">
        <f t="shared" si="668"/>
        <v>5.5134781402850512</v>
      </c>
      <c r="BO119" s="4">
        <f t="shared" ref="BO119:CT119" si="669">IFERROR(BO27/BO38,"")</f>
        <v>5.9403925942534208</v>
      </c>
      <c r="BP119" s="4">
        <f t="shared" si="669"/>
        <v>6.2997863462057531</v>
      </c>
      <c r="BQ119" s="4">
        <f t="shared" si="669"/>
        <v>5.8960770766188766</v>
      </c>
      <c r="BR119" s="4">
        <f t="shared" si="669"/>
        <v>6.301627351730227</v>
      </c>
      <c r="BS119" s="4">
        <f t="shared" si="669"/>
        <v>6.8192610270509268</v>
      </c>
      <c r="BT119" s="4">
        <f t="shared" si="669"/>
        <v>6.3167789073719431</v>
      </c>
      <c r="BU119" s="4">
        <f t="shared" si="669"/>
        <v>6.6162410185362424</v>
      </c>
      <c r="BV119" s="108">
        <f t="shared" si="669"/>
        <v>7.1597179593445768</v>
      </c>
      <c r="BW119" s="4">
        <f t="shared" si="669"/>
        <v>2.4013227095474368</v>
      </c>
      <c r="BX119" s="4">
        <f t="shared" si="669"/>
        <v>2.8839936718795167</v>
      </c>
      <c r="BY119" s="4">
        <f t="shared" si="669"/>
        <v>6.2962897453309417</v>
      </c>
      <c r="BZ119" s="4">
        <f t="shared" si="669"/>
        <v>6.1331930832530919</v>
      </c>
      <c r="CA119" s="4">
        <f t="shared" si="669"/>
        <v>6.6080927218475054</v>
      </c>
      <c r="CB119" s="4">
        <f t="shared" si="669"/>
        <v>7.00788233151928</v>
      </c>
      <c r="CC119" s="4">
        <f t="shared" si="669"/>
        <v>6.5587961400308386</v>
      </c>
      <c r="CD119" s="4">
        <f t="shared" si="669"/>
        <v>7.1501288713859994</v>
      </c>
      <c r="CE119" s="4">
        <f t="shared" si="669"/>
        <v>7.7374608858212781</v>
      </c>
      <c r="CF119" s="4">
        <f t="shared" si="669"/>
        <v>7.167320553691761</v>
      </c>
      <c r="CG119" s="4">
        <f t="shared" si="669"/>
        <v>7.5807037042903076</v>
      </c>
      <c r="CH119" s="108">
        <f t="shared" si="669"/>
        <v>8.2034043657141549</v>
      </c>
      <c r="CI119" s="4">
        <f t="shared" si="669"/>
        <v>2.6959650060089073</v>
      </c>
      <c r="CJ119" s="4">
        <f t="shared" si="669"/>
        <v>3.2378596954191337</v>
      </c>
      <c r="CK119" s="4">
        <f t="shared" si="669"/>
        <v>7.0688444970830471</v>
      </c>
      <c r="CL119" s="4">
        <f t="shared" si="669"/>
        <v>6.8857358745682458</v>
      </c>
      <c r="CM119" s="4">
        <f t="shared" si="669"/>
        <v>7.4189056988181941</v>
      </c>
      <c r="CN119" s="4">
        <f t="shared" si="669"/>
        <v>7.867749493596695</v>
      </c>
      <c r="CO119" s="4">
        <f t="shared" si="669"/>
        <v>7.3635604264126213</v>
      </c>
      <c r="CP119" s="4">
        <f t="shared" si="669"/>
        <v>8.0274496839050613</v>
      </c>
      <c r="CQ119" s="4">
        <f t="shared" si="669"/>
        <v>8.6868473365115477</v>
      </c>
      <c r="CR119" s="4">
        <f t="shared" si="669"/>
        <v>8.2076858013423362</v>
      </c>
      <c r="CS119" s="4">
        <f t="shared" si="669"/>
        <v>8.6810731697828611</v>
      </c>
      <c r="CT119" s="108">
        <f t="shared" si="669"/>
        <v>9.3941613230150249</v>
      </c>
    </row>
    <row r="120" spans="2:98" x14ac:dyDescent="0.25">
      <c r="B120" t="s">
        <v>2</v>
      </c>
      <c r="C120" s="6">
        <f t="shared" ref="C120:AH120" si="670">IFERROR(C28/C39,"")</f>
        <v>0.47460526315789475</v>
      </c>
      <c r="D120" s="6">
        <f t="shared" si="670"/>
        <v>1.4496410256410257</v>
      </c>
      <c r="E120" s="6">
        <f t="shared" si="670"/>
        <v>1.2725949367088607</v>
      </c>
      <c r="F120" s="13">
        <f t="shared" si="670"/>
        <v>0.60564102564102562</v>
      </c>
      <c r="G120" s="13">
        <f t="shared" si="670"/>
        <v>-0.34982000000000002</v>
      </c>
      <c r="H120" s="13">
        <f t="shared" si="670"/>
        <v>2.841933884297521</v>
      </c>
      <c r="I120" s="13">
        <f t="shared" si="670"/>
        <v>3.8517647058823528</v>
      </c>
      <c r="J120" s="13">
        <f t="shared" si="670"/>
        <v>3.9380909090909091</v>
      </c>
      <c r="K120" s="13">
        <f t="shared" si="670"/>
        <v>12.583060344827587</v>
      </c>
      <c r="L120" s="13">
        <f t="shared" si="670"/>
        <v>3.4396280000000004</v>
      </c>
      <c r="M120" s="13">
        <f t="shared" si="670"/>
        <v>15.87968656716418</v>
      </c>
      <c r="N120" s="100">
        <f t="shared" si="670"/>
        <v>12.91937573964497</v>
      </c>
      <c r="O120" s="13">
        <f t="shared" si="670"/>
        <v>4.197111111111111</v>
      </c>
      <c r="P120" s="13">
        <f t="shared" si="670"/>
        <v>3.8760633484162899</v>
      </c>
      <c r="Q120" s="13">
        <f t="shared" si="670"/>
        <v>7.6595152838427945</v>
      </c>
      <c r="R120" s="13">
        <f t="shared" si="670"/>
        <v>1.645592156862745</v>
      </c>
      <c r="S120" s="13">
        <f t="shared" si="670"/>
        <v>4.0088852459016397</v>
      </c>
      <c r="T120" s="13">
        <f t="shared" si="670"/>
        <v>5.3240182370820675</v>
      </c>
      <c r="U120" s="13">
        <f t="shared" si="670"/>
        <v>2.1859625668449199</v>
      </c>
      <c r="V120" s="13">
        <f t="shared" si="670"/>
        <v>5.2738941176470595</v>
      </c>
      <c r="W120" s="13">
        <f t="shared" si="670"/>
        <v>4.7600000000000007</v>
      </c>
      <c r="X120" s="13">
        <f t="shared" si="670"/>
        <v>4.2</v>
      </c>
      <c r="Y120" s="13">
        <f t="shared" si="670"/>
        <v>4.4625000000000004</v>
      </c>
      <c r="Z120" s="100">
        <f t="shared" si="670"/>
        <v>5.6524999999999999</v>
      </c>
      <c r="AA120" s="4">
        <f t="shared" si="670"/>
        <v>2.8501450614407897</v>
      </c>
      <c r="AB120" s="4">
        <f t="shared" si="670"/>
        <v>2.3751208845339908</v>
      </c>
      <c r="AC120" s="4">
        <f t="shared" si="670"/>
        <v>4.9402514398307007</v>
      </c>
      <c r="AD120" s="4">
        <f t="shared" si="670"/>
        <v>4.8879987803709524</v>
      </c>
      <c r="AE120" s="4">
        <f t="shared" si="670"/>
        <v>5.642147163628187</v>
      </c>
      <c r="AF120" s="4">
        <f t="shared" si="670"/>
        <v>5.9834970670276917</v>
      </c>
      <c r="AG120" s="4">
        <f t="shared" si="670"/>
        <v>5.4389988339281716</v>
      </c>
      <c r="AH120" s="4">
        <f t="shared" si="670"/>
        <v>5.813109864833284</v>
      </c>
      <c r="AI120" s="4">
        <f t="shared" ref="AI120:BN120" si="671">IFERROR(AI28/AI39,"")</f>
        <v>6.2381935236992181</v>
      </c>
      <c r="AJ120" s="4">
        <f t="shared" si="671"/>
        <v>5.6705179130425885</v>
      </c>
      <c r="AK120" s="4">
        <f t="shared" si="671"/>
        <v>5.9892529068475975</v>
      </c>
      <c r="AL120" s="108">
        <f t="shared" si="671"/>
        <v>6.4272170256608279</v>
      </c>
      <c r="AM120" s="4">
        <f t="shared" si="671"/>
        <v>3.1746055752352089</v>
      </c>
      <c r="AN120" s="4">
        <f t="shared" si="671"/>
        <v>2.6200671013559811</v>
      </c>
      <c r="AO120" s="4">
        <f t="shared" si="671"/>
        <v>5.3963107514986737</v>
      </c>
      <c r="AP120" s="4">
        <f t="shared" si="671"/>
        <v>5.3392343877808974</v>
      </c>
      <c r="AQ120" s="4">
        <f t="shared" si="671"/>
        <v>6.1630019790385209</v>
      </c>
      <c r="AR120" s="4">
        <f t="shared" si="671"/>
        <v>6.5358635987703533</v>
      </c>
      <c r="AS120" s="4">
        <f t="shared" si="671"/>
        <v>6.0564611765498695</v>
      </c>
      <c r="AT120" s="4">
        <f t="shared" si="671"/>
        <v>6.4730431622384828</v>
      </c>
      <c r="AU120" s="4">
        <f t="shared" si="671"/>
        <v>6.9463844434771707</v>
      </c>
      <c r="AV120" s="4">
        <f t="shared" si="671"/>
        <v>6.4345351440563832</v>
      </c>
      <c r="AW120" s="4">
        <f t="shared" si="671"/>
        <v>6.7962148972517085</v>
      </c>
      <c r="AX120" s="108">
        <f t="shared" si="671"/>
        <v>7.2931881116132393</v>
      </c>
      <c r="AY120" s="4">
        <f t="shared" si="671"/>
        <v>3.5000026466968186</v>
      </c>
      <c r="AZ120" s="4">
        <f t="shared" si="671"/>
        <v>2.8886239792449695</v>
      </c>
      <c r="BA120" s="4">
        <f t="shared" si="671"/>
        <v>6.306398559738926</v>
      </c>
      <c r="BB120" s="4">
        <f t="shared" si="671"/>
        <v>6.2396962672801477</v>
      </c>
      <c r="BC120" s="4">
        <f t="shared" si="671"/>
        <v>7.134445165984471</v>
      </c>
      <c r="BD120" s="4">
        <f t="shared" si="671"/>
        <v>7.5660790985265329</v>
      </c>
      <c r="BE120" s="4">
        <f t="shared" si="671"/>
        <v>7.0111108695035433</v>
      </c>
      <c r="BF120" s="4">
        <f t="shared" si="671"/>
        <v>7.4933565906863269</v>
      </c>
      <c r="BG120" s="4">
        <f t="shared" si="671"/>
        <v>8.0413082913802629</v>
      </c>
      <c r="BH120" s="4">
        <f t="shared" si="671"/>
        <v>7.448778746138272</v>
      </c>
      <c r="BI120" s="4">
        <f t="shared" si="671"/>
        <v>7.8674682704310106</v>
      </c>
      <c r="BJ120" s="108">
        <f t="shared" si="671"/>
        <v>8.4427768877062768</v>
      </c>
      <c r="BK120" s="4">
        <f t="shared" si="671"/>
        <v>3.784202861608601</v>
      </c>
      <c r="BL120" s="4">
        <f t="shared" si="671"/>
        <v>3.1231802463596616</v>
      </c>
      <c r="BM120" s="4">
        <f t="shared" si="671"/>
        <v>6.8184781227897266</v>
      </c>
      <c r="BN120" s="4">
        <f t="shared" si="671"/>
        <v>6.7463596041832954</v>
      </c>
      <c r="BO120" s="4">
        <f t="shared" ref="BO120:CT120" si="672">IFERROR(BO28/BO39,"")</f>
        <v>7.713762113462411</v>
      </c>
      <c r="BP120" s="4">
        <f t="shared" si="672"/>
        <v>8.1804447213268858</v>
      </c>
      <c r="BQ120" s="4">
        <f t="shared" si="672"/>
        <v>7.656217202828306</v>
      </c>
      <c r="BR120" s="4">
        <f t="shared" si="672"/>
        <v>8.1828353173085588</v>
      </c>
      <c r="BS120" s="4">
        <f t="shared" si="672"/>
        <v>8.7812051498867447</v>
      </c>
      <c r="BT120" s="4">
        <f t="shared" si="672"/>
        <v>8.1341557761279475</v>
      </c>
      <c r="BU120" s="4">
        <f t="shared" si="672"/>
        <v>8.5913697609299096</v>
      </c>
      <c r="BV120" s="108">
        <f t="shared" si="672"/>
        <v>9.2196136746979072</v>
      </c>
      <c r="BW120" s="4">
        <f t="shared" si="672"/>
        <v>4.2095472632534072</v>
      </c>
      <c r="BX120" s="4">
        <f t="shared" si="672"/>
        <v>3.474225706050488</v>
      </c>
      <c r="BY120" s="4">
        <f t="shared" si="672"/>
        <v>7.5848750637912925</v>
      </c>
      <c r="BZ120" s="4">
        <f t="shared" si="672"/>
        <v>7.5046504236934979</v>
      </c>
      <c r="CA120" s="4">
        <f t="shared" si="672"/>
        <v>8.5807889750155848</v>
      </c>
      <c r="CB120" s="4">
        <f t="shared" si="672"/>
        <v>9.0999267080040305</v>
      </c>
      <c r="CC120" s="4">
        <f t="shared" si="672"/>
        <v>8.5167760164262045</v>
      </c>
      <c r="CD120" s="4">
        <f t="shared" si="672"/>
        <v>9.2846377271135196</v>
      </c>
      <c r="CE120" s="4">
        <f t="shared" si="672"/>
        <v>9.9635768609086934</v>
      </c>
      <c r="CF120" s="4">
        <f t="shared" si="672"/>
        <v>9.229403583072024</v>
      </c>
      <c r="CG120" s="4">
        <f t="shared" si="672"/>
        <v>9.8437509137201857</v>
      </c>
      <c r="CH120" s="108">
        <f t="shared" si="672"/>
        <v>10.563575199285971</v>
      </c>
      <c r="CI120" s="4">
        <f t="shared" si="672"/>
        <v>4.7260587124546012</v>
      </c>
      <c r="CJ120" s="4">
        <f t="shared" si="672"/>
        <v>3.9005132001828824</v>
      </c>
      <c r="CK120" s="4">
        <f t="shared" si="672"/>
        <v>8.515539234118485</v>
      </c>
      <c r="CL120" s="4">
        <f t="shared" si="672"/>
        <v>8.4254710306806899</v>
      </c>
      <c r="CM120" s="4">
        <f t="shared" si="672"/>
        <v>9.6336517822499985</v>
      </c>
      <c r="CN120" s="4">
        <f t="shared" si="672"/>
        <v>10.216487715076125</v>
      </c>
      <c r="CO120" s="4">
        <f t="shared" si="672"/>
        <v>9.5617844336417015</v>
      </c>
      <c r="CP120" s="4">
        <f t="shared" si="672"/>
        <v>10.423862776230351</v>
      </c>
      <c r="CQ120" s="4">
        <f t="shared" si="672"/>
        <v>11.186107741742193</v>
      </c>
      <c r="CR120" s="4">
        <f t="shared" si="672"/>
        <v>10.569088430769261</v>
      </c>
      <c r="CS120" s="4">
        <f t="shared" si="672"/>
        <v>11.272610733850327</v>
      </c>
      <c r="CT120" s="108">
        <f t="shared" si="672"/>
        <v>12.096920393763128</v>
      </c>
    </row>
    <row r="121" spans="2:98" s="5" customFormat="1" x14ac:dyDescent="0.25">
      <c r="B121" s="1" t="s">
        <v>3</v>
      </c>
      <c r="C121" s="7">
        <f t="shared" ref="C121:AH121" si="673">IFERROR(C29/C40,"")</f>
        <v>4.5430639229422063</v>
      </c>
      <c r="D121" s="7">
        <f t="shared" si="673"/>
        <v>3.4044713216957612</v>
      </c>
      <c r="E121" s="7">
        <f t="shared" si="673"/>
        <v>6.1126536438767847</v>
      </c>
      <c r="F121" s="14">
        <f t="shared" si="673"/>
        <v>6.5344604125083166</v>
      </c>
      <c r="G121" s="14">
        <f t="shared" si="673"/>
        <v>4.9545435229609316</v>
      </c>
      <c r="H121" s="14">
        <f t="shared" si="673"/>
        <v>5.6924855218855219</v>
      </c>
      <c r="I121" s="14">
        <f t="shared" si="673"/>
        <v>8.4965326599326598</v>
      </c>
      <c r="J121" s="14">
        <f t="shared" si="673"/>
        <v>4.2926062340966924</v>
      </c>
      <c r="K121" s="14">
        <f t="shared" si="673"/>
        <v>9.7682142032332582</v>
      </c>
      <c r="L121" s="14">
        <f t="shared" si="673"/>
        <v>6.4383401727861775</v>
      </c>
      <c r="M121" s="14">
        <f t="shared" si="673"/>
        <v>10.02268216318787</v>
      </c>
      <c r="N121" s="101">
        <f t="shared" si="673"/>
        <v>10.974869981751835</v>
      </c>
      <c r="O121" s="14">
        <f t="shared" si="673"/>
        <v>3.0535205047318605</v>
      </c>
      <c r="P121" s="14">
        <f t="shared" si="673"/>
        <v>3.2741211267605634</v>
      </c>
      <c r="Q121" s="14">
        <f t="shared" si="673"/>
        <v>7.2408866755201418</v>
      </c>
      <c r="R121" s="14">
        <f t="shared" si="673"/>
        <v>5.2643840670859587</v>
      </c>
      <c r="S121" s="14">
        <f t="shared" si="673"/>
        <v>5.2981350164654222</v>
      </c>
      <c r="T121" s="14">
        <f t="shared" si="673"/>
        <v>7.0044129325014373</v>
      </c>
      <c r="U121" s="14">
        <f t="shared" si="673"/>
        <v>4.0036643922163284</v>
      </c>
      <c r="V121" s="14">
        <f t="shared" si="673"/>
        <v>3.98289395973155</v>
      </c>
      <c r="W121" s="14">
        <f t="shared" si="673"/>
        <v>6.6581320862527953</v>
      </c>
      <c r="X121" s="14">
        <f t="shared" si="673"/>
        <v>5.4074250269177231</v>
      </c>
      <c r="Y121" s="14">
        <f t="shared" si="673"/>
        <v>5.570450973379347</v>
      </c>
      <c r="Z121" s="101">
        <f t="shared" si="673"/>
        <v>6.5409936019510901</v>
      </c>
      <c r="AA121" s="5">
        <f t="shared" si="673"/>
        <v>1.8631988427246848</v>
      </c>
      <c r="AB121" s="5">
        <f t="shared" si="673"/>
        <v>1.9179864228948571</v>
      </c>
      <c r="AC121" s="5">
        <f t="shared" si="673"/>
        <v>4.013022895449593</v>
      </c>
      <c r="AD121" s="5">
        <f t="shared" si="673"/>
        <v>4.1363089881645099</v>
      </c>
      <c r="AE121" s="5">
        <f t="shared" si="673"/>
        <v>4.6467437449129987</v>
      </c>
      <c r="AF121" s="5">
        <f t="shared" si="673"/>
        <v>5.0403670122701794</v>
      </c>
      <c r="AG121" s="5">
        <f t="shared" si="673"/>
        <v>4.4056361097727219</v>
      </c>
      <c r="AH121" s="5">
        <f t="shared" si="673"/>
        <v>4.7073015002188869</v>
      </c>
      <c r="AI121" s="5">
        <f t="shared" ref="AI121:BN121" si="674">IFERROR(AI29/AI40,"")</f>
        <v>5.1000735114641991</v>
      </c>
      <c r="AJ121" s="5">
        <f t="shared" si="674"/>
        <v>4.6010517595455704</v>
      </c>
      <c r="AK121" s="5">
        <f t="shared" si="674"/>
        <v>4.9037046950200347</v>
      </c>
      <c r="AL121" s="109">
        <f t="shared" si="674"/>
        <v>5.3518473842356267</v>
      </c>
      <c r="AM121" s="5">
        <f t="shared" si="674"/>
        <v>2.1912836128897335</v>
      </c>
      <c r="AN121" s="5">
        <f t="shared" si="674"/>
        <v>2.2038643402449862</v>
      </c>
      <c r="AO121" s="5">
        <f t="shared" si="674"/>
        <v>4.5671241850081756</v>
      </c>
      <c r="AP121" s="5">
        <f t="shared" si="674"/>
        <v>4.5865436832222306</v>
      </c>
      <c r="AQ121" s="5">
        <f t="shared" si="674"/>
        <v>5.110293459605411</v>
      </c>
      <c r="AR121" s="5">
        <f t="shared" si="674"/>
        <v>5.4068022367419211</v>
      </c>
      <c r="AS121" s="5">
        <f t="shared" si="674"/>
        <v>4.8689557399091488</v>
      </c>
      <c r="AT121" s="5">
        <f t="shared" si="674"/>
        <v>5.1996274141558851</v>
      </c>
      <c r="AU121" s="5">
        <f t="shared" si="674"/>
        <v>5.6546783168152119</v>
      </c>
      <c r="AV121" s="5">
        <f t="shared" si="674"/>
        <v>5.1895208512799416</v>
      </c>
      <c r="AW121" s="5">
        <f t="shared" si="674"/>
        <v>5.5042735818386577</v>
      </c>
      <c r="AX121" s="109">
        <f t="shared" si="674"/>
        <v>5.9391464311901823</v>
      </c>
      <c r="AY121" s="5">
        <f t="shared" si="674"/>
        <v>2.4473745330875771</v>
      </c>
      <c r="AZ121" s="5">
        <f t="shared" si="674"/>
        <v>2.4660145246948746</v>
      </c>
      <c r="BA121" s="5">
        <f t="shared" si="674"/>
        <v>5.3998086051032788</v>
      </c>
      <c r="BB121" s="5">
        <f t="shared" si="674"/>
        <v>5.4556651450452147</v>
      </c>
      <c r="BC121" s="5">
        <f t="shared" si="674"/>
        <v>5.9810273428330563</v>
      </c>
      <c r="BD121" s="5">
        <f t="shared" si="674"/>
        <v>6.2676371014523928</v>
      </c>
      <c r="BE121" s="5">
        <f t="shared" si="674"/>
        <v>5.6610485822679752</v>
      </c>
      <c r="BF121" s="5">
        <f t="shared" si="674"/>
        <v>5.9939542494039513</v>
      </c>
      <c r="BG121" s="5">
        <f t="shared" si="674"/>
        <v>6.515405892367558</v>
      </c>
      <c r="BH121" s="5">
        <f t="shared" si="674"/>
        <v>6.0095227877882209</v>
      </c>
      <c r="BI121" s="5">
        <f t="shared" si="674"/>
        <v>6.3206524755022038</v>
      </c>
      <c r="BJ121" s="109">
        <f t="shared" si="674"/>
        <v>6.8296153701146602</v>
      </c>
      <c r="BK121" s="5">
        <f t="shared" si="674"/>
        <v>2.6030748765311467</v>
      </c>
      <c r="BL121" s="5">
        <f t="shared" si="674"/>
        <v>2.6428885977940526</v>
      </c>
      <c r="BM121" s="5">
        <f t="shared" si="674"/>
        <v>5.7795258258215423</v>
      </c>
      <c r="BN121" s="5">
        <f t="shared" si="674"/>
        <v>5.8752495574153691</v>
      </c>
      <c r="BO121" s="5">
        <f t="shared" ref="BO121:CT121" si="675">IFERROR(BO29/BO40,"")</f>
        <v>6.4535418066330532</v>
      </c>
      <c r="BP121" s="5">
        <f t="shared" si="675"/>
        <v>6.7850109498177273</v>
      </c>
      <c r="BQ121" s="5">
        <f t="shared" si="675"/>
        <v>6.212522279386226</v>
      </c>
      <c r="BR121" s="5">
        <f t="shared" si="675"/>
        <v>6.5879587131539044</v>
      </c>
      <c r="BS121" s="5">
        <f t="shared" si="675"/>
        <v>7.1648079868547132</v>
      </c>
      <c r="BT121" s="5">
        <f t="shared" si="675"/>
        <v>6.6180499206446664</v>
      </c>
      <c r="BU121" s="5">
        <f t="shared" si="675"/>
        <v>6.9616494674582823</v>
      </c>
      <c r="BV121" s="109">
        <f t="shared" si="675"/>
        <v>7.5255278144989211</v>
      </c>
      <c r="BW121" s="5">
        <f t="shared" si="675"/>
        <v>2.945822335987816</v>
      </c>
      <c r="BX121" s="5">
        <f t="shared" si="675"/>
        <v>2.9712839565378095</v>
      </c>
      <c r="BY121" s="5">
        <f t="shared" si="675"/>
        <v>6.4788955645999469</v>
      </c>
      <c r="BZ121" s="5">
        <f t="shared" si="675"/>
        <v>6.5828696110856351</v>
      </c>
      <c r="CA121" s="5">
        <f t="shared" si="675"/>
        <v>7.2186107677943667</v>
      </c>
      <c r="CB121" s="5">
        <f t="shared" si="675"/>
        <v>7.5779839210376769</v>
      </c>
      <c r="CC121" s="5">
        <f t="shared" si="675"/>
        <v>6.9343640857416391</v>
      </c>
      <c r="CD121" s="5">
        <f t="shared" si="675"/>
        <v>7.4953570677407075</v>
      </c>
      <c r="CE121" s="5">
        <f t="shared" si="675"/>
        <v>8.1452175718576267</v>
      </c>
      <c r="CF121" s="5">
        <f t="shared" si="675"/>
        <v>7.5219122645193419</v>
      </c>
      <c r="CG121" s="5">
        <f t="shared" si="675"/>
        <v>7.9827920207185965</v>
      </c>
      <c r="CH121" s="109">
        <f t="shared" si="675"/>
        <v>8.6384842569924913</v>
      </c>
      <c r="CI121" s="5">
        <f t="shared" si="675"/>
        <v>3.2991590341869794</v>
      </c>
      <c r="CJ121" s="5">
        <f t="shared" si="675"/>
        <v>3.3325967639137213</v>
      </c>
      <c r="CK121" s="5">
        <f t="shared" si="675"/>
        <v>7.2621743286248384</v>
      </c>
      <c r="CL121" s="5">
        <f t="shared" si="675"/>
        <v>7.3837312366863594</v>
      </c>
      <c r="CM121" s="5">
        <f t="shared" si="675"/>
        <v>8.0961109515371863</v>
      </c>
      <c r="CN121" s="5">
        <f t="shared" si="675"/>
        <v>8.501224572994607</v>
      </c>
      <c r="CO121" s="5">
        <f t="shared" si="675"/>
        <v>7.7815144315470626</v>
      </c>
      <c r="CP121" s="5">
        <f t="shared" si="675"/>
        <v>8.411720304735633</v>
      </c>
      <c r="CQ121" s="5">
        <f t="shared" si="675"/>
        <v>9.1424522592819297</v>
      </c>
      <c r="CR121" s="5">
        <f t="shared" si="675"/>
        <v>8.614521371467692</v>
      </c>
      <c r="CS121" s="5">
        <f t="shared" si="675"/>
        <v>9.1442179127958614</v>
      </c>
      <c r="CT121" s="109">
        <f t="shared" si="675"/>
        <v>9.8973546940322237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T110"/>
  <sheetViews>
    <sheetView showGridLines="0" zoomScale="85" zoomScaleNormal="85" workbookViewId="0">
      <pane xSplit="2" ySplit="6" topLeftCell="C7" activePane="bottomRight" state="frozen"/>
      <selection pane="topRight" activeCell="B1" sqref="B1"/>
      <selection pane="bottomLeft" activeCell="A4" sqref="A4"/>
      <selection pane="bottomRight" sqref="A1:A1048576"/>
    </sheetView>
  </sheetViews>
  <sheetFormatPr defaultColWidth="9.140625" defaultRowHeight="15" x14ac:dyDescent="0.25"/>
  <cols>
    <col min="2" max="2" width="21" customWidth="1" collapsed="1"/>
    <col min="3" max="13" width="9.140625" hidden="1" customWidth="1" collapsed="1"/>
    <col min="14" max="14" width="9.140625" style="36" hidden="1" customWidth="1" collapsed="1"/>
    <col min="15" max="25" width="8.5703125" customWidth="1" collapsed="1"/>
    <col min="26" max="26" width="8.5703125" style="36" customWidth="1" collapsed="1"/>
    <col min="38" max="38" width="9.140625" style="36" collapsed="1"/>
    <col min="50" max="50" width="9.140625" style="36" collapsed="1"/>
    <col min="62" max="62" width="9.140625" style="36" collapsed="1"/>
    <col min="74" max="74" width="9.140625" style="36" collapsed="1"/>
    <col min="86" max="86" width="9.140625" style="36" collapsed="1"/>
    <col min="98" max="98" width="9.140625" style="36" collapsed="1"/>
  </cols>
  <sheetData>
    <row r="1" spans="2:98" s="4" customFormat="1" x14ac:dyDescent="0.25">
      <c r="B1"/>
      <c r="C1"/>
      <c r="D1"/>
      <c r="E1"/>
      <c r="F1"/>
      <c r="G1"/>
      <c r="H1"/>
      <c r="I1"/>
      <c r="J1"/>
      <c r="K1"/>
      <c r="L1"/>
      <c r="M1"/>
      <c r="N1" s="36"/>
      <c r="O1" s="392">
        <v>201601</v>
      </c>
      <c r="P1" s="392">
        <v>201602</v>
      </c>
      <c r="Q1" s="392">
        <v>201603</v>
      </c>
      <c r="R1" s="392">
        <v>201604</v>
      </c>
      <c r="S1" s="392">
        <v>201605</v>
      </c>
      <c r="T1" s="392">
        <v>201606</v>
      </c>
      <c r="U1" s="392">
        <v>201607</v>
      </c>
      <c r="V1" s="392">
        <v>201608</v>
      </c>
      <c r="W1" s="392">
        <v>201609</v>
      </c>
      <c r="X1" s="392">
        <v>201610</v>
      </c>
      <c r="Y1" s="392">
        <v>201611</v>
      </c>
      <c r="Z1" s="392">
        <v>201612</v>
      </c>
      <c r="AA1" s="392">
        <v>201701</v>
      </c>
      <c r="AB1" s="392">
        <v>201702</v>
      </c>
      <c r="AC1" s="392">
        <v>201703</v>
      </c>
      <c r="AD1" s="392">
        <v>201704</v>
      </c>
      <c r="AE1" s="392">
        <v>201705</v>
      </c>
      <c r="AF1" s="392">
        <v>201706</v>
      </c>
      <c r="AG1" s="392">
        <v>201707</v>
      </c>
      <c r="AH1" s="392">
        <v>201708</v>
      </c>
      <c r="AI1" s="392">
        <v>201709</v>
      </c>
      <c r="AJ1" s="392">
        <v>201710</v>
      </c>
      <c r="AK1" s="392">
        <v>201711</v>
      </c>
      <c r="AL1" s="392">
        <v>201712</v>
      </c>
      <c r="AM1" s="392">
        <v>201801</v>
      </c>
      <c r="AN1" s="392">
        <v>201802</v>
      </c>
      <c r="AO1" s="392">
        <v>201803</v>
      </c>
      <c r="AP1" s="392">
        <v>201804</v>
      </c>
      <c r="AQ1" s="392">
        <v>201805</v>
      </c>
      <c r="AR1" s="392">
        <v>201806</v>
      </c>
      <c r="AS1" s="392">
        <v>201807</v>
      </c>
      <c r="AT1" s="392">
        <v>201808</v>
      </c>
      <c r="AU1" s="392">
        <v>201809</v>
      </c>
      <c r="AV1" s="392">
        <v>201810</v>
      </c>
      <c r="AW1" s="392">
        <v>201811</v>
      </c>
      <c r="AX1" s="392">
        <v>201812</v>
      </c>
      <c r="AY1" s="392">
        <v>201901</v>
      </c>
      <c r="AZ1" s="392">
        <v>201902</v>
      </c>
      <c r="BA1" s="392">
        <v>201903</v>
      </c>
      <c r="BB1" s="392">
        <v>201904</v>
      </c>
      <c r="BC1" s="392">
        <v>201905</v>
      </c>
      <c r="BD1" s="392">
        <v>201906</v>
      </c>
      <c r="BE1" s="392">
        <v>201907</v>
      </c>
      <c r="BF1" s="392">
        <v>201908</v>
      </c>
      <c r="BG1" s="392">
        <v>201909</v>
      </c>
      <c r="BH1" s="392">
        <v>201910</v>
      </c>
      <c r="BI1" s="392">
        <v>201911</v>
      </c>
      <c r="BJ1" s="392">
        <v>201912</v>
      </c>
      <c r="BK1" s="392">
        <v>202001</v>
      </c>
      <c r="BL1" s="392">
        <v>202002</v>
      </c>
      <c r="BM1" s="392">
        <v>202003</v>
      </c>
      <c r="BN1" s="392">
        <v>202004</v>
      </c>
      <c r="BO1" s="392">
        <v>202005</v>
      </c>
      <c r="BP1" s="392">
        <v>202006</v>
      </c>
      <c r="BQ1" s="392">
        <v>202007</v>
      </c>
      <c r="BR1" s="392">
        <v>202008</v>
      </c>
      <c r="BS1" s="392">
        <v>202009</v>
      </c>
      <c r="BT1" s="392">
        <v>202010</v>
      </c>
      <c r="BU1" s="392">
        <v>202011</v>
      </c>
      <c r="BV1" s="392">
        <v>202012</v>
      </c>
      <c r="BW1" s="392">
        <v>202101</v>
      </c>
      <c r="BX1" s="392">
        <v>202102</v>
      </c>
      <c r="BY1" s="392">
        <v>202103</v>
      </c>
      <c r="BZ1" s="392">
        <v>202104</v>
      </c>
      <c r="CA1" s="392">
        <v>202105</v>
      </c>
      <c r="CB1" s="392">
        <v>202106</v>
      </c>
      <c r="CC1" s="392">
        <v>202107</v>
      </c>
      <c r="CD1" s="392">
        <v>202108</v>
      </c>
      <c r="CE1" s="392">
        <v>202109</v>
      </c>
      <c r="CF1" s="392">
        <v>202110</v>
      </c>
      <c r="CG1" s="392">
        <v>202111</v>
      </c>
      <c r="CH1" s="392">
        <v>202112</v>
      </c>
      <c r="CI1" s="392">
        <v>202201</v>
      </c>
      <c r="CJ1" s="392">
        <v>202202</v>
      </c>
      <c r="CK1" s="392">
        <v>202203</v>
      </c>
      <c r="CL1" s="392">
        <v>202204</v>
      </c>
      <c r="CM1" s="392">
        <v>202205</v>
      </c>
      <c r="CN1" s="392">
        <v>202206</v>
      </c>
      <c r="CO1" s="392">
        <v>202207</v>
      </c>
      <c r="CP1" s="392">
        <v>202208</v>
      </c>
      <c r="CQ1" s="392">
        <v>202209</v>
      </c>
      <c r="CR1" s="392">
        <v>202210</v>
      </c>
      <c r="CS1" s="392">
        <v>202211</v>
      </c>
      <c r="CT1" s="392">
        <v>202212</v>
      </c>
    </row>
    <row r="3" spans="2:98" s="258" customFormat="1" ht="15.75" x14ac:dyDescent="0.25">
      <c r="B3" s="258" t="s">
        <v>114</v>
      </c>
      <c r="N3" s="259"/>
      <c r="U3" s="258">
        <v>1</v>
      </c>
      <c r="V3" s="258">
        <v>2</v>
      </c>
      <c r="W3" s="258">
        <v>0</v>
      </c>
      <c r="X3" s="258">
        <v>1</v>
      </c>
      <c r="Y3" s="258">
        <v>1</v>
      </c>
      <c r="Z3" s="259">
        <v>1</v>
      </c>
      <c r="AA3" s="258">
        <v>0</v>
      </c>
      <c r="AB3" s="258">
        <v>0</v>
      </c>
      <c r="AC3" s="258">
        <v>1</v>
      </c>
      <c r="AD3" s="258">
        <v>2</v>
      </c>
      <c r="AE3" s="258">
        <v>1</v>
      </c>
      <c r="AF3" s="258">
        <v>2</v>
      </c>
      <c r="AG3" s="258">
        <v>1</v>
      </c>
      <c r="AH3" s="258">
        <v>1</v>
      </c>
      <c r="AI3" s="258">
        <v>1</v>
      </c>
      <c r="AJ3" s="258">
        <v>1</v>
      </c>
      <c r="AK3" s="258">
        <v>1</v>
      </c>
      <c r="AL3" s="259">
        <v>1</v>
      </c>
      <c r="AM3" s="258">
        <v>0</v>
      </c>
      <c r="AN3" s="258">
        <v>0</v>
      </c>
      <c r="AO3" s="258">
        <v>2</v>
      </c>
      <c r="AP3" s="258">
        <v>1</v>
      </c>
      <c r="AQ3" s="258">
        <v>2</v>
      </c>
      <c r="AR3" s="258">
        <v>2</v>
      </c>
      <c r="AS3" s="258">
        <v>1</v>
      </c>
      <c r="AT3" s="258">
        <v>1</v>
      </c>
      <c r="AU3" s="258">
        <v>2</v>
      </c>
      <c r="AV3" s="258">
        <v>1</v>
      </c>
      <c r="AW3" s="258">
        <v>1</v>
      </c>
      <c r="AX3" s="259">
        <v>1</v>
      </c>
      <c r="AY3" s="258">
        <v>0</v>
      </c>
      <c r="AZ3" s="258">
        <v>0</v>
      </c>
      <c r="BA3" s="258">
        <v>1</v>
      </c>
      <c r="BC3" s="258">
        <v>1</v>
      </c>
      <c r="BE3" s="258">
        <v>1</v>
      </c>
      <c r="BG3" s="258">
        <v>1</v>
      </c>
      <c r="BJ3" s="259"/>
      <c r="BM3" s="258">
        <v>2</v>
      </c>
      <c r="BP3" s="258">
        <v>2</v>
      </c>
      <c r="BS3" s="258">
        <v>1</v>
      </c>
      <c r="BV3" s="259"/>
      <c r="BY3" s="258">
        <v>1</v>
      </c>
      <c r="CB3" s="258">
        <v>1</v>
      </c>
      <c r="CE3" s="258">
        <v>1</v>
      </c>
      <c r="CH3" s="259"/>
      <c r="CK3" s="258">
        <v>1</v>
      </c>
      <c r="CN3" s="258">
        <v>1</v>
      </c>
      <c r="CQ3" s="258">
        <v>1</v>
      </c>
      <c r="CT3" s="259"/>
    </row>
    <row r="4" spans="2:98" s="258" customFormat="1" ht="15.75" x14ac:dyDescent="0.25">
      <c r="B4" s="258" t="s">
        <v>115</v>
      </c>
      <c r="N4" s="259"/>
      <c r="U4" s="258">
        <f>U3</f>
        <v>1</v>
      </c>
      <c r="V4" s="258">
        <f>U4+V3</f>
        <v>3</v>
      </c>
      <c r="W4" s="258">
        <f t="shared" ref="W4:CH4" si="0">V4+W3</f>
        <v>3</v>
      </c>
      <c r="X4" s="258">
        <f t="shared" si="0"/>
        <v>4</v>
      </c>
      <c r="Y4" s="258">
        <f t="shared" si="0"/>
        <v>5</v>
      </c>
      <c r="Z4" s="259">
        <f t="shared" si="0"/>
        <v>6</v>
      </c>
      <c r="AA4" s="258">
        <f t="shared" si="0"/>
        <v>6</v>
      </c>
      <c r="AB4" s="258">
        <f t="shared" si="0"/>
        <v>6</v>
      </c>
      <c r="AC4" s="258">
        <f t="shared" si="0"/>
        <v>7</v>
      </c>
      <c r="AD4" s="258">
        <f t="shared" si="0"/>
        <v>9</v>
      </c>
      <c r="AE4" s="258">
        <f t="shared" si="0"/>
        <v>10</v>
      </c>
      <c r="AF4" s="258">
        <f t="shared" si="0"/>
        <v>12</v>
      </c>
      <c r="AG4" s="258">
        <f t="shared" si="0"/>
        <v>13</v>
      </c>
      <c r="AH4" s="258">
        <f t="shared" si="0"/>
        <v>14</v>
      </c>
      <c r="AI4" s="258">
        <f t="shared" si="0"/>
        <v>15</v>
      </c>
      <c r="AJ4" s="258">
        <f t="shared" si="0"/>
        <v>16</v>
      </c>
      <c r="AK4" s="258">
        <f t="shared" si="0"/>
        <v>17</v>
      </c>
      <c r="AL4" s="259">
        <f t="shared" si="0"/>
        <v>18</v>
      </c>
      <c r="AM4" s="258">
        <f t="shared" si="0"/>
        <v>18</v>
      </c>
      <c r="AN4" s="258">
        <f t="shared" si="0"/>
        <v>18</v>
      </c>
      <c r="AO4" s="258">
        <f t="shared" si="0"/>
        <v>20</v>
      </c>
      <c r="AP4" s="258">
        <f t="shared" si="0"/>
        <v>21</v>
      </c>
      <c r="AQ4" s="258">
        <f t="shared" si="0"/>
        <v>23</v>
      </c>
      <c r="AR4" s="258">
        <f t="shared" si="0"/>
        <v>25</v>
      </c>
      <c r="AS4" s="258">
        <f t="shared" si="0"/>
        <v>26</v>
      </c>
      <c r="AT4" s="258">
        <f t="shared" si="0"/>
        <v>27</v>
      </c>
      <c r="AU4" s="258">
        <f t="shared" si="0"/>
        <v>29</v>
      </c>
      <c r="AV4" s="258">
        <f t="shared" si="0"/>
        <v>30</v>
      </c>
      <c r="AW4" s="258">
        <f t="shared" si="0"/>
        <v>31</v>
      </c>
      <c r="AX4" s="259">
        <f t="shared" si="0"/>
        <v>32</v>
      </c>
      <c r="AY4" s="258">
        <f t="shared" si="0"/>
        <v>32</v>
      </c>
      <c r="AZ4" s="258">
        <f t="shared" si="0"/>
        <v>32</v>
      </c>
      <c r="BA4" s="258">
        <f t="shared" si="0"/>
        <v>33</v>
      </c>
      <c r="BB4" s="258">
        <f t="shared" si="0"/>
        <v>33</v>
      </c>
      <c r="BC4" s="258">
        <f t="shared" si="0"/>
        <v>34</v>
      </c>
      <c r="BD4" s="258">
        <f t="shared" si="0"/>
        <v>34</v>
      </c>
      <c r="BE4" s="258">
        <f t="shared" si="0"/>
        <v>35</v>
      </c>
      <c r="BF4" s="258">
        <f t="shared" si="0"/>
        <v>35</v>
      </c>
      <c r="BG4" s="258">
        <f t="shared" si="0"/>
        <v>36</v>
      </c>
      <c r="BH4" s="258">
        <f t="shared" si="0"/>
        <v>36</v>
      </c>
      <c r="BI4" s="258">
        <f t="shared" si="0"/>
        <v>36</v>
      </c>
      <c r="BJ4" s="259">
        <f t="shared" si="0"/>
        <v>36</v>
      </c>
      <c r="BK4" s="258">
        <f t="shared" si="0"/>
        <v>36</v>
      </c>
      <c r="BL4" s="258">
        <f t="shared" si="0"/>
        <v>36</v>
      </c>
      <c r="BM4" s="258">
        <f t="shared" si="0"/>
        <v>38</v>
      </c>
      <c r="BN4" s="258">
        <f t="shared" si="0"/>
        <v>38</v>
      </c>
      <c r="BO4" s="258">
        <f t="shared" si="0"/>
        <v>38</v>
      </c>
      <c r="BP4" s="258">
        <f t="shared" si="0"/>
        <v>40</v>
      </c>
      <c r="BQ4" s="258">
        <f t="shared" si="0"/>
        <v>40</v>
      </c>
      <c r="BR4" s="258">
        <f t="shared" si="0"/>
        <v>40</v>
      </c>
      <c r="BS4" s="258">
        <f t="shared" si="0"/>
        <v>41</v>
      </c>
      <c r="BT4" s="258">
        <f t="shared" si="0"/>
        <v>41</v>
      </c>
      <c r="BU4" s="258">
        <f t="shared" si="0"/>
        <v>41</v>
      </c>
      <c r="BV4" s="259">
        <f t="shared" si="0"/>
        <v>41</v>
      </c>
      <c r="BW4" s="258">
        <f t="shared" si="0"/>
        <v>41</v>
      </c>
      <c r="BX4" s="258">
        <f t="shared" si="0"/>
        <v>41</v>
      </c>
      <c r="BY4" s="258">
        <f t="shared" si="0"/>
        <v>42</v>
      </c>
      <c r="BZ4" s="258">
        <f t="shared" si="0"/>
        <v>42</v>
      </c>
      <c r="CA4" s="258">
        <f t="shared" si="0"/>
        <v>42</v>
      </c>
      <c r="CB4" s="258">
        <f t="shared" si="0"/>
        <v>43</v>
      </c>
      <c r="CC4" s="258">
        <f t="shared" si="0"/>
        <v>43</v>
      </c>
      <c r="CD4" s="258">
        <f t="shared" si="0"/>
        <v>43</v>
      </c>
      <c r="CE4" s="258">
        <f t="shared" si="0"/>
        <v>44</v>
      </c>
      <c r="CF4" s="258">
        <f t="shared" si="0"/>
        <v>44</v>
      </c>
      <c r="CG4" s="258">
        <f t="shared" si="0"/>
        <v>44</v>
      </c>
      <c r="CH4" s="259">
        <f t="shared" si="0"/>
        <v>44</v>
      </c>
      <c r="CI4" s="258">
        <f t="shared" ref="CI4:CT4" si="1">CH4+CI3</f>
        <v>44</v>
      </c>
      <c r="CJ4" s="258">
        <f t="shared" si="1"/>
        <v>44</v>
      </c>
      <c r="CK4" s="258">
        <f t="shared" si="1"/>
        <v>45</v>
      </c>
      <c r="CL4" s="258">
        <f t="shared" si="1"/>
        <v>45</v>
      </c>
      <c r="CM4" s="258">
        <f t="shared" si="1"/>
        <v>45</v>
      </c>
      <c r="CN4" s="258">
        <f t="shared" si="1"/>
        <v>46</v>
      </c>
      <c r="CO4" s="258">
        <f t="shared" si="1"/>
        <v>46</v>
      </c>
      <c r="CP4" s="258">
        <f t="shared" si="1"/>
        <v>46</v>
      </c>
      <c r="CQ4" s="258">
        <f t="shared" si="1"/>
        <v>47</v>
      </c>
      <c r="CR4" s="258">
        <f t="shared" si="1"/>
        <v>47</v>
      </c>
      <c r="CS4" s="258">
        <f t="shared" si="1"/>
        <v>47</v>
      </c>
      <c r="CT4" s="259">
        <f t="shared" si="1"/>
        <v>47</v>
      </c>
    </row>
    <row r="5" spans="2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12"/>
    </row>
    <row r="6" spans="2:98" s="104" customFormat="1" x14ac:dyDescent="0.25">
      <c r="B6" s="104" t="s">
        <v>40</v>
      </c>
      <c r="C6" s="104">
        <v>42005</v>
      </c>
      <c r="D6" s="104">
        <v>42036</v>
      </c>
      <c r="E6" s="104">
        <v>42064</v>
      </c>
      <c r="F6" s="104">
        <v>42095</v>
      </c>
      <c r="G6" s="104">
        <v>42125</v>
      </c>
      <c r="H6" s="104">
        <v>42156</v>
      </c>
      <c r="I6" s="104">
        <v>42186</v>
      </c>
      <c r="J6" s="104">
        <v>42217</v>
      </c>
      <c r="K6" s="104">
        <v>42248</v>
      </c>
      <c r="L6" s="104">
        <v>42278</v>
      </c>
      <c r="M6" s="104">
        <v>42309</v>
      </c>
      <c r="N6" s="105">
        <v>42339</v>
      </c>
      <c r="O6" s="104">
        <v>42370</v>
      </c>
      <c r="P6" s="104">
        <v>42401</v>
      </c>
      <c r="Q6" s="104">
        <v>42430</v>
      </c>
      <c r="R6" s="104">
        <v>42461</v>
      </c>
      <c r="S6" s="104">
        <v>42491</v>
      </c>
      <c r="T6" s="104">
        <v>42522</v>
      </c>
      <c r="U6" s="104">
        <v>42552</v>
      </c>
      <c r="V6" s="104">
        <v>42583</v>
      </c>
      <c r="W6" s="104">
        <v>42614</v>
      </c>
      <c r="X6" s="104">
        <v>42644</v>
      </c>
      <c r="Y6" s="104">
        <v>42675</v>
      </c>
      <c r="Z6" s="105">
        <v>42705</v>
      </c>
      <c r="AA6" s="104">
        <v>42752</v>
      </c>
      <c r="AB6" s="104">
        <v>42783</v>
      </c>
      <c r="AC6" s="104">
        <v>42811</v>
      </c>
      <c r="AD6" s="104">
        <v>42842</v>
      </c>
      <c r="AE6" s="104">
        <v>42872</v>
      </c>
      <c r="AF6" s="104">
        <v>42903</v>
      </c>
      <c r="AG6" s="104">
        <v>42933</v>
      </c>
      <c r="AH6" s="104">
        <v>42964</v>
      </c>
      <c r="AI6" s="104">
        <v>42995</v>
      </c>
      <c r="AJ6" s="104">
        <v>43025</v>
      </c>
      <c r="AK6" s="104">
        <v>43056</v>
      </c>
      <c r="AL6" s="105">
        <v>43086</v>
      </c>
      <c r="AM6" s="104">
        <v>43118</v>
      </c>
      <c r="AN6" s="104">
        <v>43149</v>
      </c>
      <c r="AO6" s="104">
        <v>43177</v>
      </c>
      <c r="AP6" s="104">
        <v>43208</v>
      </c>
      <c r="AQ6" s="104">
        <v>43238</v>
      </c>
      <c r="AR6" s="104">
        <v>43269</v>
      </c>
      <c r="AS6" s="104">
        <v>43299</v>
      </c>
      <c r="AT6" s="104">
        <v>43330</v>
      </c>
      <c r="AU6" s="104">
        <v>43361</v>
      </c>
      <c r="AV6" s="104">
        <v>43391</v>
      </c>
      <c r="AW6" s="104">
        <v>43422</v>
      </c>
      <c r="AX6" s="105">
        <v>43452</v>
      </c>
      <c r="AY6" s="104">
        <v>43483</v>
      </c>
      <c r="AZ6" s="104">
        <v>43514</v>
      </c>
      <c r="BA6" s="104">
        <v>43542</v>
      </c>
      <c r="BB6" s="104">
        <v>43573</v>
      </c>
      <c r="BC6" s="104">
        <v>43603</v>
      </c>
      <c r="BD6" s="104">
        <v>43634</v>
      </c>
      <c r="BE6" s="104">
        <v>43664</v>
      </c>
      <c r="BF6" s="104">
        <v>43695</v>
      </c>
      <c r="BG6" s="104">
        <v>43726</v>
      </c>
      <c r="BH6" s="104">
        <v>43756</v>
      </c>
      <c r="BI6" s="104">
        <v>43787</v>
      </c>
      <c r="BJ6" s="105">
        <v>43817</v>
      </c>
      <c r="BK6" s="104">
        <v>43848</v>
      </c>
      <c r="BL6" s="104">
        <v>43879</v>
      </c>
      <c r="BM6" s="104">
        <v>43908</v>
      </c>
      <c r="BN6" s="104">
        <v>43939</v>
      </c>
      <c r="BO6" s="104">
        <v>43969</v>
      </c>
      <c r="BP6" s="104">
        <v>44000</v>
      </c>
      <c r="BQ6" s="104">
        <v>44030</v>
      </c>
      <c r="BR6" s="104">
        <v>44061</v>
      </c>
      <c r="BS6" s="104">
        <v>44092</v>
      </c>
      <c r="BT6" s="104">
        <v>44122</v>
      </c>
      <c r="BU6" s="104">
        <v>44153</v>
      </c>
      <c r="BV6" s="105">
        <v>44183</v>
      </c>
      <c r="BW6" s="104">
        <v>44214</v>
      </c>
      <c r="BX6" s="104">
        <v>44245</v>
      </c>
      <c r="BY6" s="104">
        <v>44273</v>
      </c>
      <c r="BZ6" s="104">
        <v>44304</v>
      </c>
      <c r="CA6" s="104">
        <v>44334</v>
      </c>
      <c r="CB6" s="104">
        <v>44365</v>
      </c>
      <c r="CC6" s="104">
        <v>44395</v>
      </c>
      <c r="CD6" s="104">
        <v>44426</v>
      </c>
      <c r="CE6" s="104">
        <v>44457</v>
      </c>
      <c r="CF6" s="104">
        <v>44487</v>
      </c>
      <c r="CG6" s="104">
        <v>44518</v>
      </c>
      <c r="CH6" s="105">
        <v>44548</v>
      </c>
      <c r="CI6" s="104">
        <v>44579</v>
      </c>
      <c r="CJ6" s="104">
        <v>44610</v>
      </c>
      <c r="CK6" s="104">
        <v>44638</v>
      </c>
      <c r="CL6" s="104">
        <v>44669</v>
      </c>
      <c r="CM6" s="104">
        <v>44699</v>
      </c>
      <c r="CN6" s="104">
        <v>44730</v>
      </c>
      <c r="CO6" s="104">
        <v>44760</v>
      </c>
      <c r="CP6" s="104">
        <v>44791</v>
      </c>
      <c r="CQ6" s="104">
        <v>44822</v>
      </c>
      <c r="CR6" s="104">
        <v>44852</v>
      </c>
      <c r="CS6" s="104">
        <v>44883</v>
      </c>
      <c r="CT6" s="105">
        <v>44913</v>
      </c>
    </row>
    <row r="7" spans="2:98" s="15" customFormat="1" x14ac:dyDescent="0.25">
      <c r="B7" s="15" t="s">
        <v>41</v>
      </c>
      <c r="N7" s="96"/>
      <c r="U7" s="15">
        <f>T11</f>
        <v>554</v>
      </c>
      <c r="V7" s="15">
        <f>U11</f>
        <v>533.56000000000006</v>
      </c>
      <c r="W7" s="15">
        <f t="shared" ref="W7:CH7" si="2">V11</f>
        <v>588.40440000000001</v>
      </c>
      <c r="X7" s="15">
        <f t="shared" si="2"/>
        <v>646.22385599999996</v>
      </c>
      <c r="Y7" s="15">
        <f t="shared" si="2"/>
        <v>676.45446679999998</v>
      </c>
      <c r="Z7" s="96">
        <f t="shared" si="2"/>
        <v>740.15932213199994</v>
      </c>
      <c r="AA7" s="15">
        <f t="shared" si="2"/>
        <v>803.18141596859994</v>
      </c>
      <c r="AB7" s="15">
        <f t="shared" si="2"/>
        <v>753.68163325774992</v>
      </c>
      <c r="AC7" s="15">
        <f t="shared" si="2"/>
        <v>788.93471395919232</v>
      </c>
      <c r="AD7" s="15">
        <f t="shared" si="2"/>
        <v>837.93793177991301</v>
      </c>
      <c r="AE7" s="15">
        <f t="shared" si="2"/>
        <v>791.62453149392331</v>
      </c>
      <c r="AF7" s="15">
        <f t="shared" si="2"/>
        <v>850.68952107437997</v>
      </c>
      <c r="AG7" s="15">
        <f t="shared" si="2"/>
        <v>935.95357870625367</v>
      </c>
      <c r="AH7" s="15">
        <f t="shared" si="2"/>
        <v>881.56850547490001</v>
      </c>
      <c r="AI7" s="15">
        <f t="shared" si="2"/>
        <v>939.30303673205776</v>
      </c>
      <c r="AJ7" s="15">
        <f t="shared" si="2"/>
        <v>1022.4964682562949</v>
      </c>
      <c r="AK7" s="15">
        <f t="shared" si="2"/>
        <v>958.83916962825015</v>
      </c>
      <c r="AL7" s="96">
        <f t="shared" si="2"/>
        <v>1020.7937390270283</v>
      </c>
      <c r="AM7" s="15">
        <f t="shared" si="2"/>
        <v>1088.9966832678761</v>
      </c>
      <c r="AN7" s="15">
        <f t="shared" si="2"/>
        <v>993.24572784122927</v>
      </c>
      <c r="AO7" s="15">
        <f t="shared" si="2"/>
        <v>1041.8119321937397</v>
      </c>
      <c r="AP7" s="15">
        <f t="shared" si="2"/>
        <v>1107.9224904428111</v>
      </c>
      <c r="AQ7" s="15">
        <f t="shared" si="2"/>
        <v>1067.239119530914</v>
      </c>
      <c r="AR7" s="15">
        <f t="shared" si="2"/>
        <v>1127.6619219785689</v>
      </c>
      <c r="AS7" s="15">
        <f t="shared" si="2"/>
        <v>1190.1312013173947</v>
      </c>
      <c r="AT7" s="15">
        <f t="shared" si="2"/>
        <v>1139.1715677059619</v>
      </c>
      <c r="AU7" s="15">
        <f t="shared" si="2"/>
        <v>1200.9429190443057</v>
      </c>
      <c r="AV7" s="15">
        <f t="shared" si="2"/>
        <v>1266.4978380691678</v>
      </c>
      <c r="AW7" s="15">
        <f t="shared" si="2"/>
        <v>1213.404793389722</v>
      </c>
      <c r="AX7" s="96">
        <f t="shared" si="2"/>
        <v>1281.2389551065887</v>
      </c>
      <c r="AY7" s="15">
        <f t="shared" si="2"/>
        <v>1352.2542491406759</v>
      </c>
      <c r="AZ7" s="15">
        <f t="shared" si="2"/>
        <v>1296.7306149436006</v>
      </c>
      <c r="BA7" s="15">
        <f t="shared" si="2"/>
        <v>1354.9476547881777</v>
      </c>
      <c r="BB7" s="15">
        <f t="shared" si="2"/>
        <v>1434.4562210108759</v>
      </c>
      <c r="BC7" s="15">
        <f t="shared" si="2"/>
        <v>1376.2617439094283</v>
      </c>
      <c r="BD7" s="15">
        <f t="shared" si="2"/>
        <v>1437.6705813502069</v>
      </c>
      <c r="BE7" s="15">
        <f t="shared" si="2"/>
        <v>1501.4607265071302</v>
      </c>
      <c r="BF7" s="15">
        <f t="shared" si="2"/>
        <v>1434.9985870227995</v>
      </c>
      <c r="BG7" s="15">
        <f t="shared" si="2"/>
        <v>1499.516859322956</v>
      </c>
      <c r="BH7" s="15">
        <f t="shared" si="2"/>
        <v>1568.895382576191</v>
      </c>
      <c r="BI7" s="15">
        <f t="shared" si="2"/>
        <v>1508.3585587351977</v>
      </c>
      <c r="BJ7" s="96">
        <f t="shared" si="2"/>
        <v>1582.2821360857656</v>
      </c>
      <c r="BK7" s="15">
        <f t="shared" si="2"/>
        <v>1659.2621739154044</v>
      </c>
      <c r="BL7" s="15">
        <f t="shared" si="2"/>
        <v>1561.6556561284358</v>
      </c>
      <c r="BM7" s="15">
        <f t="shared" si="2"/>
        <v>1631.5619069366355</v>
      </c>
      <c r="BN7" s="15">
        <f t="shared" si="2"/>
        <v>1702.1748282725171</v>
      </c>
      <c r="BO7" s="15">
        <f t="shared" si="2"/>
        <v>1597.0086027156067</v>
      </c>
      <c r="BP7" s="15">
        <f t="shared" si="2"/>
        <v>1659.5464637243331</v>
      </c>
      <c r="BQ7" s="15">
        <f t="shared" si="2"/>
        <v>1723.5831308617219</v>
      </c>
      <c r="BR7" s="15">
        <f t="shared" si="2"/>
        <v>1612.6675077751675</v>
      </c>
      <c r="BS7" s="15">
        <f t="shared" si="2"/>
        <v>1675.8716161848599</v>
      </c>
      <c r="BT7" s="15">
        <f t="shared" si="2"/>
        <v>1742.8120129023423</v>
      </c>
      <c r="BU7" s="15">
        <f t="shared" si="2"/>
        <v>1636.1988177200217</v>
      </c>
      <c r="BV7" s="96">
        <f t="shared" si="2"/>
        <v>1706.9682636428092</v>
      </c>
      <c r="BW7" s="15">
        <f t="shared" si="2"/>
        <v>1780.9927497181111</v>
      </c>
      <c r="BX7" s="15">
        <f t="shared" si="2"/>
        <v>1711.0781444315626</v>
      </c>
      <c r="BY7" s="15">
        <f t="shared" si="2"/>
        <v>1787.5919690793417</v>
      </c>
      <c r="BZ7" s="15">
        <f t="shared" si="2"/>
        <v>1864.4837233398716</v>
      </c>
      <c r="CA7" s="15">
        <f t="shared" si="2"/>
        <v>1779.4955571753944</v>
      </c>
      <c r="CB7" s="15">
        <f t="shared" si="2"/>
        <v>1847.3204226797066</v>
      </c>
      <c r="CC7" s="15">
        <f t="shared" si="2"/>
        <v>1917.1573790014932</v>
      </c>
      <c r="CD7" s="15">
        <f t="shared" si="2"/>
        <v>1820.8825886855852</v>
      </c>
      <c r="CE7" s="15">
        <f t="shared" si="2"/>
        <v>1889.3664311412838</v>
      </c>
      <c r="CF7" s="15">
        <f t="shared" si="2"/>
        <v>1962.1149329178652</v>
      </c>
      <c r="CG7" s="15">
        <f t="shared" si="2"/>
        <v>1871.5559263321916</v>
      </c>
      <c r="CH7" s="96">
        <f t="shared" si="2"/>
        <v>1948.4970840973108</v>
      </c>
      <c r="CI7" s="15">
        <f t="shared" ref="CI7:CT7" si="3">CH11</f>
        <v>2029.1756978218273</v>
      </c>
      <c r="CJ7" s="15">
        <f t="shared" si="3"/>
        <v>1945.3857898840427</v>
      </c>
      <c r="CK7" s="15">
        <f t="shared" si="3"/>
        <v>2029.6404968193046</v>
      </c>
      <c r="CL7" s="15">
        <f t="shared" si="3"/>
        <v>2114.5255999951937</v>
      </c>
      <c r="CM7" s="15">
        <f t="shared" si="3"/>
        <v>2015.9874743108226</v>
      </c>
      <c r="CN7" s="15">
        <f t="shared" si="3"/>
        <v>2091.3278260442676</v>
      </c>
      <c r="CO7" s="15">
        <f t="shared" si="3"/>
        <v>2169.2210339610233</v>
      </c>
      <c r="CP7" s="15">
        <f t="shared" si="3"/>
        <v>2059.7033377641737</v>
      </c>
      <c r="CQ7" s="15">
        <f t="shared" si="3"/>
        <v>2136.2631404514691</v>
      </c>
      <c r="CR7" s="15">
        <f t="shared" si="3"/>
        <v>2217.6924229767078</v>
      </c>
      <c r="CS7" s="15">
        <f t="shared" si="3"/>
        <v>2114.9869096091816</v>
      </c>
      <c r="CT7" s="96">
        <f t="shared" si="3"/>
        <v>2201.3416284221234</v>
      </c>
    </row>
    <row r="8" spans="2:98" s="229" customFormat="1" x14ac:dyDescent="0.25">
      <c r="B8" s="229" t="s">
        <v>42</v>
      </c>
      <c r="F8" s="229">
        <v>48</v>
      </c>
      <c r="G8" s="229">
        <v>33</v>
      </c>
      <c r="H8" s="229">
        <v>40</v>
      </c>
      <c r="I8" s="229">
        <v>36</v>
      </c>
      <c r="J8" s="229">
        <v>39</v>
      </c>
      <c r="K8" s="229">
        <v>67</v>
      </c>
      <c r="L8" s="229">
        <v>33</v>
      </c>
      <c r="M8" s="229">
        <v>49</v>
      </c>
      <c r="N8" s="230">
        <v>32</v>
      </c>
      <c r="O8" s="229">
        <v>6</v>
      </c>
      <c r="P8" s="229">
        <v>2</v>
      </c>
      <c r="Q8" s="229">
        <v>34</v>
      </c>
      <c r="R8" s="229">
        <v>17</v>
      </c>
      <c r="S8" s="229">
        <v>40</v>
      </c>
      <c r="T8" s="229">
        <v>44</v>
      </c>
      <c r="U8" s="308">
        <v>22</v>
      </c>
      <c r="V8" s="308">
        <v>45</v>
      </c>
      <c r="W8" s="308">
        <v>45</v>
      </c>
      <c r="X8" s="308">
        <v>50</v>
      </c>
      <c r="Y8" s="308">
        <v>50</v>
      </c>
      <c r="Z8" s="309">
        <v>45</v>
      </c>
      <c r="AA8" s="308">
        <v>10</v>
      </c>
      <c r="AB8" s="308">
        <v>10</v>
      </c>
      <c r="AC8" s="310">
        <v>20</v>
      </c>
      <c r="AD8" s="310">
        <v>20</v>
      </c>
      <c r="AE8" s="310">
        <v>25</v>
      </c>
      <c r="AF8" s="310">
        <v>25</v>
      </c>
      <c r="AG8" s="310">
        <v>25</v>
      </c>
      <c r="AH8" s="310">
        <v>25</v>
      </c>
      <c r="AI8" s="310">
        <v>25</v>
      </c>
      <c r="AJ8" s="310">
        <v>25</v>
      </c>
      <c r="AK8" s="310">
        <v>25</v>
      </c>
      <c r="AL8" s="309">
        <v>25</v>
      </c>
      <c r="AM8" s="308">
        <v>10</v>
      </c>
      <c r="AN8" s="308">
        <v>10</v>
      </c>
      <c r="AO8" s="308">
        <v>25</v>
      </c>
      <c r="AP8" s="308">
        <v>25</v>
      </c>
      <c r="AQ8" s="308">
        <v>25</v>
      </c>
      <c r="AR8" s="308">
        <v>25</v>
      </c>
      <c r="AS8" s="308">
        <v>25</v>
      </c>
      <c r="AT8" s="308">
        <v>25</v>
      </c>
      <c r="AU8" s="308">
        <v>25</v>
      </c>
      <c r="AV8" s="308">
        <v>25</v>
      </c>
      <c r="AW8" s="308">
        <v>25</v>
      </c>
      <c r="AX8" s="309">
        <v>25</v>
      </c>
      <c r="AY8" s="308">
        <v>10</v>
      </c>
      <c r="AZ8" s="308">
        <v>10</v>
      </c>
      <c r="BA8" s="308">
        <v>30</v>
      </c>
      <c r="BB8" s="308">
        <v>20</v>
      </c>
      <c r="BC8" s="308">
        <v>20</v>
      </c>
      <c r="BD8" s="308">
        <v>20</v>
      </c>
      <c r="BE8" s="308">
        <v>20</v>
      </c>
      <c r="BF8" s="308">
        <v>20</v>
      </c>
      <c r="BG8" s="308">
        <v>20</v>
      </c>
      <c r="BH8" s="308">
        <v>20</v>
      </c>
      <c r="BI8" s="308">
        <v>20</v>
      </c>
      <c r="BJ8" s="309">
        <v>20</v>
      </c>
      <c r="BK8" s="308">
        <v>10</v>
      </c>
      <c r="BL8" s="308">
        <v>10</v>
      </c>
      <c r="BM8" s="308">
        <v>10</v>
      </c>
      <c r="BN8" s="308">
        <v>10</v>
      </c>
      <c r="BO8" s="308">
        <v>10</v>
      </c>
      <c r="BP8" s="308">
        <v>10</v>
      </c>
      <c r="BQ8" s="308">
        <v>10</v>
      </c>
      <c r="BR8" s="308">
        <v>10</v>
      </c>
      <c r="BS8" s="308">
        <v>10</v>
      </c>
      <c r="BT8" s="308">
        <v>10</v>
      </c>
      <c r="BU8" s="308">
        <v>10</v>
      </c>
      <c r="BV8" s="309">
        <v>10</v>
      </c>
      <c r="BW8" s="308">
        <v>10</v>
      </c>
      <c r="BX8" s="308">
        <v>10</v>
      </c>
      <c r="BY8" s="308">
        <v>10</v>
      </c>
      <c r="BZ8" s="308">
        <v>10</v>
      </c>
      <c r="CA8" s="308">
        <v>10</v>
      </c>
      <c r="CB8" s="308">
        <v>10</v>
      </c>
      <c r="CC8" s="308">
        <v>10</v>
      </c>
      <c r="CD8" s="308">
        <v>10</v>
      </c>
      <c r="CE8" s="308">
        <v>10</v>
      </c>
      <c r="CF8" s="308">
        <v>10</v>
      </c>
      <c r="CG8" s="308">
        <v>10</v>
      </c>
      <c r="CH8" s="309">
        <v>10</v>
      </c>
      <c r="CI8" s="308">
        <v>10</v>
      </c>
      <c r="CJ8" s="310">
        <v>10</v>
      </c>
      <c r="CK8" s="310">
        <v>10</v>
      </c>
      <c r="CL8" s="310">
        <v>10</v>
      </c>
      <c r="CM8" s="310">
        <v>10</v>
      </c>
      <c r="CN8" s="310">
        <v>10</v>
      </c>
      <c r="CO8" s="310">
        <v>10</v>
      </c>
      <c r="CP8" s="310">
        <v>10</v>
      </c>
      <c r="CQ8" s="310">
        <v>10</v>
      </c>
      <c r="CR8" s="310">
        <v>10</v>
      </c>
      <c r="CS8" s="310">
        <v>10</v>
      </c>
      <c r="CT8" s="309">
        <v>10</v>
      </c>
    </row>
    <row r="9" spans="2:98" s="15" customFormat="1" x14ac:dyDescent="0.25">
      <c r="B9" s="15" t="s">
        <v>63</v>
      </c>
      <c r="N9" s="96"/>
      <c r="U9" s="15">
        <f>(SUM(U33,U37:U39)-U7)*U17</f>
        <v>12.959999999999999</v>
      </c>
      <c r="V9" s="15">
        <f t="shared" ref="V9:CG9" si="4">(SUM(V33,V37:V39)-V7)*V17</f>
        <v>9.8444000000000003</v>
      </c>
      <c r="W9" s="15">
        <f t="shared" si="4"/>
        <v>12.819456000000001</v>
      </c>
      <c r="X9" s="15">
        <f t="shared" si="4"/>
        <v>19.004042159999997</v>
      </c>
      <c r="Y9" s="15">
        <f t="shared" si="4"/>
        <v>13.704855332000003</v>
      </c>
      <c r="Z9" s="96">
        <f t="shared" si="4"/>
        <v>18.022093836600003</v>
      </c>
      <c r="AA9" s="15">
        <f t="shared" si="4"/>
        <v>20.81835888601</v>
      </c>
      <c r="AB9" s="15">
        <f t="shared" si="4"/>
        <v>25.253080701442343</v>
      </c>
      <c r="AC9" s="15">
        <f t="shared" si="4"/>
        <v>29.003217820720717</v>
      </c>
      <c r="AD9" s="15">
        <f t="shared" si="4"/>
        <v>34.23915152759978</v>
      </c>
      <c r="AE9" s="15">
        <f t="shared" si="4"/>
        <v>34.064989580456668</v>
      </c>
      <c r="AF9" s="15">
        <f t="shared" si="4"/>
        <v>60.264057631873641</v>
      </c>
      <c r="AG9" s="15">
        <f t="shared" si="4"/>
        <v>32.929356213396801</v>
      </c>
      <c r="AH9" s="15">
        <f t="shared" si="4"/>
        <v>32.734531257157755</v>
      </c>
      <c r="AI9" s="15">
        <f t="shared" si="4"/>
        <v>58.193431524237134</v>
      </c>
      <c r="AJ9" s="15">
        <f t="shared" si="4"/>
        <v>34.042277562710439</v>
      </c>
      <c r="AK9" s="15">
        <f t="shared" si="4"/>
        <v>36.954569398778148</v>
      </c>
      <c r="AL9" s="96">
        <f t="shared" si="4"/>
        <v>43.202944240847636</v>
      </c>
      <c r="AM9" s="15">
        <f t="shared" si="4"/>
        <v>35.818613398177071</v>
      </c>
      <c r="AN9" s="15">
        <f t="shared" si="4"/>
        <v>38.56620435251034</v>
      </c>
      <c r="AO9" s="15">
        <f t="shared" si="4"/>
        <v>41.110558249071381</v>
      </c>
      <c r="AP9" s="15">
        <f t="shared" si="4"/>
        <v>45.108878132383971</v>
      </c>
      <c r="AQ9" s="15">
        <f t="shared" si="4"/>
        <v>35.422802447655002</v>
      </c>
      <c r="AR9" s="15">
        <f t="shared" si="4"/>
        <v>37.469279338825693</v>
      </c>
      <c r="AS9" s="15">
        <f t="shared" si="4"/>
        <v>43.053486520306706</v>
      </c>
      <c r="AT9" s="15">
        <f t="shared" si="4"/>
        <v>36.771351338343614</v>
      </c>
      <c r="AU9" s="15">
        <f t="shared" si="4"/>
        <v>40.554919024862087</v>
      </c>
      <c r="AV9" s="15">
        <f t="shared" si="4"/>
        <v>48.556739127470955</v>
      </c>
      <c r="AW9" s="15">
        <f t="shared" si="4"/>
        <v>42.834161716866767</v>
      </c>
      <c r="AX9" s="96">
        <f t="shared" si="4"/>
        <v>46.015294034087219</v>
      </c>
      <c r="AY9" s="15">
        <f t="shared" si="4"/>
        <v>69.701790716992306</v>
      </c>
      <c r="AZ9" s="15">
        <f t="shared" si="4"/>
        <v>48.217039844577094</v>
      </c>
      <c r="BA9" s="15">
        <f t="shared" si="4"/>
        <v>49.508566222698171</v>
      </c>
      <c r="BB9" s="15">
        <f t="shared" si="4"/>
        <v>65.251144999640047</v>
      </c>
      <c r="BC9" s="15">
        <f t="shared" si="4"/>
        <v>41.408837440778562</v>
      </c>
      <c r="BD9" s="15">
        <f t="shared" si="4"/>
        <v>43.790145156923344</v>
      </c>
      <c r="BE9" s="15">
        <f t="shared" si="4"/>
        <v>63.683933166382261</v>
      </c>
      <c r="BF9" s="15">
        <f t="shared" si="4"/>
        <v>44.51827230015644</v>
      </c>
      <c r="BG9" s="15">
        <f t="shared" si="4"/>
        <v>49.378523253235016</v>
      </c>
      <c r="BH9" s="15">
        <f t="shared" si="4"/>
        <v>76.352714416625759</v>
      </c>
      <c r="BI9" s="15">
        <f t="shared" si="4"/>
        <v>53.923577350567975</v>
      </c>
      <c r="BJ9" s="96">
        <f t="shared" si="4"/>
        <v>56.980037829638803</v>
      </c>
      <c r="BK9" s="15">
        <f t="shared" si="4"/>
        <v>58.319699604571646</v>
      </c>
      <c r="BL9" s="15">
        <f t="shared" si="4"/>
        <v>59.9062508081998</v>
      </c>
      <c r="BM9" s="15">
        <f t="shared" si="4"/>
        <v>60.612921335881495</v>
      </c>
      <c r="BN9" s="15">
        <f t="shared" si="4"/>
        <v>55.051257270341374</v>
      </c>
      <c r="BO9" s="15">
        <f t="shared" si="4"/>
        <v>52.537861008726402</v>
      </c>
      <c r="BP9" s="15">
        <f t="shared" si="4"/>
        <v>54.036667137388889</v>
      </c>
      <c r="BQ9" s="15">
        <f t="shared" si="4"/>
        <v>51.442689999617826</v>
      </c>
      <c r="BR9" s="15">
        <f t="shared" si="4"/>
        <v>53.204108409692452</v>
      </c>
      <c r="BS9" s="15">
        <f t="shared" si="4"/>
        <v>56.940396717482443</v>
      </c>
      <c r="BT9" s="15">
        <f t="shared" si="4"/>
        <v>57.668006107913662</v>
      </c>
      <c r="BU9" s="15">
        <f t="shared" si="4"/>
        <v>60.769445922787476</v>
      </c>
      <c r="BV9" s="96">
        <f t="shared" si="4"/>
        <v>64.024486075301752</v>
      </c>
      <c r="BW9" s="15">
        <f t="shared" si="4"/>
        <v>98.184669685262676</v>
      </c>
      <c r="BX9" s="15">
        <f t="shared" si="4"/>
        <v>66.513824647779188</v>
      </c>
      <c r="BY9" s="15">
        <f t="shared" si="4"/>
        <v>66.891754260530092</v>
      </c>
      <c r="BZ9" s="15">
        <f t="shared" si="4"/>
        <v>91.460206169510087</v>
      </c>
      <c r="CA9" s="15">
        <f t="shared" si="4"/>
        <v>57.8248655043122</v>
      </c>
      <c r="CB9" s="15">
        <f t="shared" si="4"/>
        <v>59.836956321786694</v>
      </c>
      <c r="CC9" s="15">
        <f t="shared" si="4"/>
        <v>85.440947584241485</v>
      </c>
      <c r="CD9" s="15">
        <f t="shared" si="4"/>
        <v>58.48384245569865</v>
      </c>
      <c r="CE9" s="15">
        <f t="shared" si="4"/>
        <v>62.748501776581499</v>
      </c>
      <c r="CF9" s="15">
        <f t="shared" si="4"/>
        <v>95.652486706113194</v>
      </c>
      <c r="CG9" s="15">
        <f t="shared" si="4"/>
        <v>66.9411577651192</v>
      </c>
      <c r="CH9" s="96">
        <f t="shared" ref="CH9:CT9" si="5">(SUM(CH33,CH37:CH39)-CH7)*CH17</f>
        <v>70.678613724516367</v>
      </c>
      <c r="CI9" s="15">
        <f t="shared" si="5"/>
        <v>109.12766184439816</v>
      </c>
      <c r="CJ9" s="15">
        <f t="shared" si="5"/>
        <v>74.254706935261922</v>
      </c>
      <c r="CK9" s="15">
        <f t="shared" si="5"/>
        <v>74.885103175889213</v>
      </c>
      <c r="CL9" s="15">
        <f t="shared" si="5"/>
        <v>102.91443431514848</v>
      </c>
      <c r="CM9" s="15">
        <f t="shared" si="5"/>
        <v>65.340351733444976</v>
      </c>
      <c r="CN9" s="15">
        <f t="shared" si="5"/>
        <v>67.893207916755799</v>
      </c>
      <c r="CO9" s="15">
        <f t="shared" si="5"/>
        <v>97.404407199252461</v>
      </c>
      <c r="CP9" s="15">
        <f t="shared" si="5"/>
        <v>66.559802687295374</v>
      </c>
      <c r="CQ9" s="15">
        <f t="shared" si="5"/>
        <v>71.429282525238563</v>
      </c>
      <c r="CR9" s="15">
        <f t="shared" si="5"/>
        <v>109.06372893014434</v>
      </c>
      <c r="CS9" s="15">
        <f t="shared" si="5"/>
        <v>76.354718812942053</v>
      </c>
      <c r="CT9" s="96">
        <f t="shared" si="5"/>
        <v>80.756745068523074</v>
      </c>
    </row>
    <row r="10" spans="2:98" s="15" customFormat="1" x14ac:dyDescent="0.25">
      <c r="B10" s="15" t="s">
        <v>64</v>
      </c>
      <c r="N10" s="96"/>
      <c r="U10" s="143">
        <f t="shared" ref="U10:AZ10" si="6">U7*U18</f>
        <v>55.400000000000006</v>
      </c>
      <c r="V10" s="143">
        <f t="shared" si="6"/>
        <v>0</v>
      </c>
      <c r="W10" s="143">
        <f t="shared" si="6"/>
        <v>0</v>
      </c>
      <c r="X10" s="143">
        <f t="shared" si="6"/>
        <v>38.773431359999996</v>
      </c>
      <c r="Y10" s="143">
        <f t="shared" si="6"/>
        <v>0</v>
      </c>
      <c r="Z10" s="96">
        <f t="shared" si="6"/>
        <v>0</v>
      </c>
      <c r="AA10" s="15">
        <f t="shared" si="6"/>
        <v>80.318141596860002</v>
      </c>
      <c r="AB10" s="15">
        <f t="shared" si="6"/>
        <v>0</v>
      </c>
      <c r="AC10" s="15">
        <f t="shared" si="6"/>
        <v>0</v>
      </c>
      <c r="AD10" s="15">
        <f t="shared" si="6"/>
        <v>100.55255181358956</v>
      </c>
      <c r="AE10" s="15">
        <f t="shared" si="6"/>
        <v>0</v>
      </c>
      <c r="AF10" s="15">
        <f t="shared" si="6"/>
        <v>0</v>
      </c>
      <c r="AG10" s="15">
        <f t="shared" si="6"/>
        <v>112.31442944475043</v>
      </c>
      <c r="AH10" s="15">
        <f t="shared" si="6"/>
        <v>0</v>
      </c>
      <c r="AI10" s="15">
        <f t="shared" si="6"/>
        <v>0</v>
      </c>
      <c r="AJ10" s="15">
        <f t="shared" si="6"/>
        <v>122.69957619075538</v>
      </c>
      <c r="AK10" s="15">
        <f t="shared" si="6"/>
        <v>0</v>
      </c>
      <c r="AL10" s="96">
        <f t="shared" si="6"/>
        <v>0</v>
      </c>
      <c r="AM10" s="15">
        <f t="shared" si="6"/>
        <v>141.5695688248239</v>
      </c>
      <c r="AN10" s="15">
        <f t="shared" si="6"/>
        <v>0</v>
      </c>
      <c r="AO10" s="15">
        <f t="shared" si="6"/>
        <v>0</v>
      </c>
      <c r="AP10" s="15">
        <f t="shared" si="6"/>
        <v>110.79224904428111</v>
      </c>
      <c r="AQ10" s="15">
        <f t="shared" si="6"/>
        <v>0</v>
      </c>
      <c r="AR10" s="15">
        <f t="shared" si="6"/>
        <v>0</v>
      </c>
      <c r="AS10" s="15">
        <f t="shared" si="6"/>
        <v>119.01312013173947</v>
      </c>
      <c r="AT10" s="15">
        <f t="shared" si="6"/>
        <v>0</v>
      </c>
      <c r="AU10" s="15">
        <f t="shared" si="6"/>
        <v>0</v>
      </c>
      <c r="AV10" s="15">
        <f t="shared" si="6"/>
        <v>126.64978380691679</v>
      </c>
      <c r="AW10" s="15">
        <f t="shared" si="6"/>
        <v>0</v>
      </c>
      <c r="AX10" s="96">
        <f t="shared" si="6"/>
        <v>0</v>
      </c>
      <c r="AY10" s="15">
        <f t="shared" si="6"/>
        <v>135.22542491406759</v>
      </c>
      <c r="AZ10" s="15">
        <f t="shared" si="6"/>
        <v>0</v>
      </c>
      <c r="BA10" s="15">
        <f t="shared" ref="BA10:CF10" si="7">BA7*BA18</f>
        <v>0</v>
      </c>
      <c r="BB10" s="15">
        <f t="shared" si="7"/>
        <v>143.44562210108759</v>
      </c>
      <c r="BC10" s="15">
        <f t="shared" si="7"/>
        <v>0</v>
      </c>
      <c r="BD10" s="15">
        <f t="shared" si="7"/>
        <v>0</v>
      </c>
      <c r="BE10" s="15">
        <f t="shared" si="7"/>
        <v>150.14607265071302</v>
      </c>
      <c r="BF10" s="15">
        <f t="shared" si="7"/>
        <v>0</v>
      </c>
      <c r="BG10" s="15">
        <f t="shared" si="7"/>
        <v>0</v>
      </c>
      <c r="BH10" s="15">
        <f t="shared" si="7"/>
        <v>156.88953825761911</v>
      </c>
      <c r="BI10" s="15">
        <f t="shared" si="7"/>
        <v>0</v>
      </c>
      <c r="BJ10" s="96">
        <f t="shared" si="7"/>
        <v>0</v>
      </c>
      <c r="BK10" s="15">
        <f t="shared" si="7"/>
        <v>165.92621739154046</v>
      </c>
      <c r="BL10" s="15">
        <f t="shared" si="7"/>
        <v>0</v>
      </c>
      <c r="BM10" s="15">
        <f t="shared" si="7"/>
        <v>0</v>
      </c>
      <c r="BN10" s="15">
        <f t="shared" si="7"/>
        <v>170.21748282725173</v>
      </c>
      <c r="BO10" s="15">
        <f t="shared" si="7"/>
        <v>0</v>
      </c>
      <c r="BP10" s="15">
        <f t="shared" si="7"/>
        <v>0</v>
      </c>
      <c r="BQ10" s="15">
        <f t="shared" si="7"/>
        <v>172.35831308617219</v>
      </c>
      <c r="BR10" s="15">
        <f t="shared" si="7"/>
        <v>0</v>
      </c>
      <c r="BS10" s="15">
        <f t="shared" si="7"/>
        <v>0</v>
      </c>
      <c r="BT10" s="15">
        <f t="shared" si="7"/>
        <v>174.28120129023424</v>
      </c>
      <c r="BU10" s="15">
        <f t="shared" si="7"/>
        <v>0</v>
      </c>
      <c r="BV10" s="96">
        <f t="shared" si="7"/>
        <v>0</v>
      </c>
      <c r="BW10" s="15">
        <f t="shared" si="7"/>
        <v>178.09927497181113</v>
      </c>
      <c r="BX10" s="15">
        <f t="shared" si="7"/>
        <v>0</v>
      </c>
      <c r="BY10" s="15">
        <f t="shared" si="7"/>
        <v>0</v>
      </c>
      <c r="BZ10" s="15">
        <f t="shared" si="7"/>
        <v>186.44837233398718</v>
      </c>
      <c r="CA10" s="15">
        <f t="shared" si="7"/>
        <v>0</v>
      </c>
      <c r="CB10" s="15">
        <f t="shared" si="7"/>
        <v>0</v>
      </c>
      <c r="CC10" s="15">
        <f t="shared" si="7"/>
        <v>191.71573790014932</v>
      </c>
      <c r="CD10" s="15">
        <f t="shared" si="7"/>
        <v>0</v>
      </c>
      <c r="CE10" s="15">
        <f t="shared" si="7"/>
        <v>0</v>
      </c>
      <c r="CF10" s="15">
        <f t="shared" si="7"/>
        <v>196.21149329178652</v>
      </c>
      <c r="CG10" s="15">
        <f t="shared" ref="CG10:CT10" si="8">CG7*CG18</f>
        <v>0</v>
      </c>
      <c r="CH10" s="96">
        <f t="shared" si="8"/>
        <v>0</v>
      </c>
      <c r="CI10" s="15">
        <f t="shared" si="8"/>
        <v>202.91756978218274</v>
      </c>
      <c r="CJ10" s="15">
        <f t="shared" si="8"/>
        <v>0</v>
      </c>
      <c r="CK10" s="15">
        <f t="shared" si="8"/>
        <v>0</v>
      </c>
      <c r="CL10" s="15">
        <f t="shared" si="8"/>
        <v>211.45255999951939</v>
      </c>
      <c r="CM10" s="15">
        <f t="shared" si="8"/>
        <v>0</v>
      </c>
      <c r="CN10" s="15">
        <f t="shared" si="8"/>
        <v>0</v>
      </c>
      <c r="CO10" s="15">
        <f t="shared" si="8"/>
        <v>216.92210339610233</v>
      </c>
      <c r="CP10" s="15">
        <f t="shared" si="8"/>
        <v>0</v>
      </c>
      <c r="CQ10" s="15">
        <f t="shared" si="8"/>
        <v>0</v>
      </c>
      <c r="CR10" s="15">
        <f t="shared" si="8"/>
        <v>221.76924229767079</v>
      </c>
      <c r="CS10" s="15">
        <f t="shared" si="8"/>
        <v>0</v>
      </c>
      <c r="CT10" s="96">
        <f t="shared" si="8"/>
        <v>0</v>
      </c>
    </row>
    <row r="11" spans="2:98" s="167" customFormat="1" x14ac:dyDescent="0.25">
      <c r="B11" s="167" t="s">
        <v>65</v>
      </c>
      <c r="F11" s="167">
        <v>376</v>
      </c>
      <c r="G11" s="167">
        <v>398</v>
      </c>
      <c r="H11" s="167">
        <v>380</v>
      </c>
      <c r="I11" s="167">
        <v>384</v>
      </c>
      <c r="J11" s="167">
        <v>373</v>
      </c>
      <c r="K11" s="167">
        <v>435</v>
      </c>
      <c r="L11" s="167">
        <v>465</v>
      </c>
      <c r="M11" s="167">
        <v>487</v>
      </c>
      <c r="N11" s="168">
        <v>488</v>
      </c>
      <c r="O11" s="167">
        <v>499</v>
      </c>
      <c r="P11" s="167">
        <v>484</v>
      </c>
      <c r="Q11" s="167">
        <v>512</v>
      </c>
      <c r="R11" s="167">
        <v>536</v>
      </c>
      <c r="S11" s="167">
        <v>559</v>
      </c>
      <c r="T11" s="167">
        <v>554</v>
      </c>
      <c r="U11" s="167">
        <f>U7+U8+U9-U10</f>
        <v>533.56000000000006</v>
      </c>
      <c r="V11" s="167">
        <f t="shared" ref="V11:CG11" si="9">V7+V8+V9-V10</f>
        <v>588.40440000000001</v>
      </c>
      <c r="W11" s="167">
        <f t="shared" si="9"/>
        <v>646.22385599999996</v>
      </c>
      <c r="X11" s="167">
        <f t="shared" si="9"/>
        <v>676.45446679999998</v>
      </c>
      <c r="Y11" s="167">
        <f t="shared" si="9"/>
        <v>740.15932213199994</v>
      </c>
      <c r="Z11" s="168">
        <f t="shared" si="9"/>
        <v>803.18141596859994</v>
      </c>
      <c r="AA11" s="167">
        <f t="shared" si="9"/>
        <v>753.68163325774992</v>
      </c>
      <c r="AB11" s="167">
        <f t="shared" si="9"/>
        <v>788.93471395919232</v>
      </c>
      <c r="AC11" s="167">
        <f t="shared" si="9"/>
        <v>837.93793177991301</v>
      </c>
      <c r="AD11" s="167">
        <f t="shared" si="9"/>
        <v>791.62453149392331</v>
      </c>
      <c r="AE11" s="167">
        <f t="shared" si="9"/>
        <v>850.68952107437997</v>
      </c>
      <c r="AF11" s="167">
        <f t="shared" si="9"/>
        <v>935.95357870625367</v>
      </c>
      <c r="AG11" s="167">
        <f t="shared" si="9"/>
        <v>881.56850547490001</v>
      </c>
      <c r="AH11" s="167">
        <f t="shared" si="9"/>
        <v>939.30303673205776</v>
      </c>
      <c r="AI11" s="167">
        <f t="shared" si="9"/>
        <v>1022.4964682562949</v>
      </c>
      <c r="AJ11" s="167">
        <f t="shared" si="9"/>
        <v>958.83916962825015</v>
      </c>
      <c r="AK11" s="167">
        <f t="shared" si="9"/>
        <v>1020.7937390270283</v>
      </c>
      <c r="AL11" s="168">
        <f t="shared" si="9"/>
        <v>1088.9966832678761</v>
      </c>
      <c r="AM11" s="167">
        <f t="shared" si="9"/>
        <v>993.24572784122927</v>
      </c>
      <c r="AN11" s="167">
        <f t="shared" si="9"/>
        <v>1041.8119321937397</v>
      </c>
      <c r="AO11" s="167">
        <f t="shared" si="9"/>
        <v>1107.9224904428111</v>
      </c>
      <c r="AP11" s="167">
        <f t="shared" si="9"/>
        <v>1067.239119530914</v>
      </c>
      <c r="AQ11" s="167">
        <f t="shared" si="9"/>
        <v>1127.6619219785689</v>
      </c>
      <c r="AR11" s="167">
        <f t="shared" si="9"/>
        <v>1190.1312013173947</v>
      </c>
      <c r="AS11" s="167">
        <f t="shared" si="9"/>
        <v>1139.1715677059619</v>
      </c>
      <c r="AT11" s="167">
        <f t="shared" si="9"/>
        <v>1200.9429190443057</v>
      </c>
      <c r="AU11" s="167">
        <f t="shared" si="9"/>
        <v>1266.4978380691678</v>
      </c>
      <c r="AV11" s="167">
        <f t="shared" si="9"/>
        <v>1213.404793389722</v>
      </c>
      <c r="AW11" s="167">
        <f t="shared" si="9"/>
        <v>1281.2389551065887</v>
      </c>
      <c r="AX11" s="168">
        <f t="shared" si="9"/>
        <v>1352.2542491406759</v>
      </c>
      <c r="AY11" s="167">
        <f t="shared" si="9"/>
        <v>1296.7306149436006</v>
      </c>
      <c r="AZ11" s="167">
        <f t="shared" si="9"/>
        <v>1354.9476547881777</v>
      </c>
      <c r="BA11" s="167">
        <f t="shared" si="9"/>
        <v>1434.4562210108759</v>
      </c>
      <c r="BB11" s="167">
        <f t="shared" si="9"/>
        <v>1376.2617439094283</v>
      </c>
      <c r="BC11" s="167">
        <f t="shared" si="9"/>
        <v>1437.6705813502069</v>
      </c>
      <c r="BD11" s="167">
        <f t="shared" si="9"/>
        <v>1501.4607265071302</v>
      </c>
      <c r="BE11" s="167">
        <f t="shared" si="9"/>
        <v>1434.9985870227995</v>
      </c>
      <c r="BF11" s="167">
        <f t="shared" si="9"/>
        <v>1499.516859322956</v>
      </c>
      <c r="BG11" s="167">
        <f t="shared" si="9"/>
        <v>1568.895382576191</v>
      </c>
      <c r="BH11" s="167">
        <f t="shared" si="9"/>
        <v>1508.3585587351977</v>
      </c>
      <c r="BI11" s="167">
        <f t="shared" si="9"/>
        <v>1582.2821360857656</v>
      </c>
      <c r="BJ11" s="168">
        <f t="shared" si="9"/>
        <v>1659.2621739154044</v>
      </c>
      <c r="BK11" s="167">
        <f t="shared" si="9"/>
        <v>1561.6556561284358</v>
      </c>
      <c r="BL11" s="167">
        <f t="shared" si="9"/>
        <v>1631.5619069366355</v>
      </c>
      <c r="BM11" s="167">
        <f t="shared" si="9"/>
        <v>1702.1748282725171</v>
      </c>
      <c r="BN11" s="167">
        <f t="shared" si="9"/>
        <v>1597.0086027156067</v>
      </c>
      <c r="BO11" s="167">
        <f t="shared" si="9"/>
        <v>1659.5464637243331</v>
      </c>
      <c r="BP11" s="167">
        <f t="shared" si="9"/>
        <v>1723.5831308617219</v>
      </c>
      <c r="BQ11" s="167">
        <f t="shared" si="9"/>
        <v>1612.6675077751675</v>
      </c>
      <c r="BR11" s="167">
        <f t="shared" si="9"/>
        <v>1675.8716161848599</v>
      </c>
      <c r="BS11" s="167">
        <f t="shared" si="9"/>
        <v>1742.8120129023423</v>
      </c>
      <c r="BT11" s="167">
        <f t="shared" si="9"/>
        <v>1636.1988177200217</v>
      </c>
      <c r="BU11" s="167">
        <f t="shared" si="9"/>
        <v>1706.9682636428092</v>
      </c>
      <c r="BV11" s="168">
        <f t="shared" si="9"/>
        <v>1780.9927497181111</v>
      </c>
      <c r="BW11" s="167">
        <f t="shared" si="9"/>
        <v>1711.0781444315626</v>
      </c>
      <c r="BX11" s="167">
        <f t="shared" si="9"/>
        <v>1787.5919690793417</v>
      </c>
      <c r="BY11" s="167">
        <f t="shared" si="9"/>
        <v>1864.4837233398716</v>
      </c>
      <c r="BZ11" s="167">
        <f t="shared" si="9"/>
        <v>1779.4955571753944</v>
      </c>
      <c r="CA11" s="167">
        <f t="shared" si="9"/>
        <v>1847.3204226797066</v>
      </c>
      <c r="CB11" s="167">
        <f t="shared" si="9"/>
        <v>1917.1573790014932</v>
      </c>
      <c r="CC11" s="167">
        <f>CC7+CC8+CC9-CC10</f>
        <v>1820.8825886855852</v>
      </c>
      <c r="CD11" s="167">
        <f t="shared" si="9"/>
        <v>1889.3664311412838</v>
      </c>
      <c r="CE11" s="167">
        <f t="shared" si="9"/>
        <v>1962.1149329178652</v>
      </c>
      <c r="CF11" s="167">
        <f t="shared" si="9"/>
        <v>1871.5559263321916</v>
      </c>
      <c r="CG11" s="167">
        <f t="shared" si="9"/>
        <v>1948.4970840973108</v>
      </c>
      <c r="CH11" s="168">
        <f t="shared" ref="CH11:CT11" si="10">CH7+CH8+CH9-CH10</f>
        <v>2029.1756978218273</v>
      </c>
      <c r="CI11" s="167">
        <f t="shared" si="10"/>
        <v>1945.3857898840427</v>
      </c>
      <c r="CJ11" s="167">
        <f t="shared" si="10"/>
        <v>2029.6404968193046</v>
      </c>
      <c r="CK11" s="167">
        <f t="shared" si="10"/>
        <v>2114.5255999951937</v>
      </c>
      <c r="CL11" s="167">
        <f t="shared" si="10"/>
        <v>2015.9874743108226</v>
      </c>
      <c r="CM11" s="167">
        <f t="shared" si="10"/>
        <v>2091.3278260442676</v>
      </c>
      <c r="CN11" s="167">
        <f t="shared" si="10"/>
        <v>2169.2210339610233</v>
      </c>
      <c r="CO11" s="167">
        <f t="shared" si="10"/>
        <v>2059.7033377641737</v>
      </c>
      <c r="CP11" s="167">
        <f t="shared" si="10"/>
        <v>2136.2631404514691</v>
      </c>
      <c r="CQ11" s="167">
        <f t="shared" si="10"/>
        <v>2217.6924229767078</v>
      </c>
      <c r="CR11" s="167">
        <f t="shared" si="10"/>
        <v>2114.9869096091816</v>
      </c>
      <c r="CS11" s="167">
        <f t="shared" si="10"/>
        <v>2201.3416284221234</v>
      </c>
      <c r="CT11" s="168">
        <f t="shared" si="10"/>
        <v>2292.0983734906467</v>
      </c>
    </row>
    <row r="12" spans="2:98" s="165" customFormat="1" x14ac:dyDescent="0.25">
      <c r="B12" s="165" t="s">
        <v>71</v>
      </c>
      <c r="F12" s="165">
        <v>0.34308510638297873</v>
      </c>
      <c r="G12" s="165">
        <v>0.33668341708542715</v>
      </c>
      <c r="H12" s="165">
        <v>0.34210526315789475</v>
      </c>
      <c r="I12" s="165">
        <v>0.36979166666666669</v>
      </c>
      <c r="J12" s="165">
        <v>0.3512064343163539</v>
      </c>
      <c r="K12" s="165">
        <v>0.39080459770114945</v>
      </c>
      <c r="L12" s="165">
        <v>0.33763440860215055</v>
      </c>
      <c r="M12" s="165">
        <v>0.4537987679671458</v>
      </c>
      <c r="N12" s="166">
        <v>0.37295081967213117</v>
      </c>
      <c r="O12" s="165">
        <v>0.10821643286573146</v>
      </c>
      <c r="P12" s="165">
        <v>9.9173553719008267E-2</v>
      </c>
      <c r="Q12" s="165">
        <v>0.30078125</v>
      </c>
      <c r="R12" s="165">
        <v>0.21828358208955223</v>
      </c>
      <c r="S12" s="165">
        <v>0.19499105545617174</v>
      </c>
      <c r="T12" s="165">
        <v>0.27978339350180503</v>
      </c>
      <c r="U12" s="302">
        <v>0.3</v>
      </c>
      <c r="V12" s="302">
        <v>0.3</v>
      </c>
      <c r="W12" s="302">
        <v>0.3</v>
      </c>
      <c r="X12" s="302">
        <v>0.32</v>
      </c>
      <c r="Y12" s="302">
        <v>0.32</v>
      </c>
      <c r="Z12" s="303">
        <v>0.3</v>
      </c>
      <c r="AA12" s="302">
        <v>0.15</v>
      </c>
      <c r="AB12" s="302">
        <v>0.15</v>
      </c>
      <c r="AC12" s="302">
        <v>0.25</v>
      </c>
      <c r="AD12" s="302">
        <v>0.28000000000000003</v>
      </c>
      <c r="AE12" s="302">
        <v>0.3</v>
      </c>
      <c r="AF12" s="302">
        <v>0.32</v>
      </c>
      <c r="AG12" s="302">
        <v>0.28000000000000003</v>
      </c>
      <c r="AH12" s="302">
        <v>0.3</v>
      </c>
      <c r="AI12" s="302">
        <v>0.32</v>
      </c>
      <c r="AJ12" s="302">
        <v>0.28000000000000003</v>
      </c>
      <c r="AK12" s="302">
        <v>0.3</v>
      </c>
      <c r="AL12" s="303">
        <v>0.32</v>
      </c>
      <c r="AM12" s="302">
        <v>0.15</v>
      </c>
      <c r="AN12" s="302">
        <v>0.15</v>
      </c>
      <c r="AO12" s="302">
        <v>0.3</v>
      </c>
      <c r="AP12" s="302">
        <v>0.32</v>
      </c>
      <c r="AQ12" s="302">
        <v>0.32</v>
      </c>
      <c r="AR12" s="302">
        <v>0.35</v>
      </c>
      <c r="AS12" s="302">
        <v>0.32</v>
      </c>
      <c r="AT12" s="302">
        <v>0.32</v>
      </c>
      <c r="AU12" s="302">
        <v>0.35</v>
      </c>
      <c r="AV12" s="302">
        <v>0.32</v>
      </c>
      <c r="AW12" s="302">
        <v>0.32</v>
      </c>
      <c r="AX12" s="303">
        <v>0.32</v>
      </c>
      <c r="AY12" s="302">
        <v>0.15</v>
      </c>
      <c r="AZ12" s="302">
        <v>0.15</v>
      </c>
      <c r="BA12" s="302">
        <v>0.3</v>
      </c>
      <c r="BB12" s="302">
        <v>0.3</v>
      </c>
      <c r="BC12" s="302">
        <v>0.3</v>
      </c>
      <c r="BD12" s="302">
        <v>0.3</v>
      </c>
      <c r="BE12" s="302">
        <v>0.3</v>
      </c>
      <c r="BF12" s="302">
        <v>0.3</v>
      </c>
      <c r="BG12" s="302">
        <v>0.3</v>
      </c>
      <c r="BH12" s="302">
        <v>0.3</v>
      </c>
      <c r="BI12" s="302">
        <v>0.3</v>
      </c>
      <c r="BJ12" s="303">
        <v>0.3</v>
      </c>
      <c r="BK12" s="302">
        <v>0.15</v>
      </c>
      <c r="BL12" s="302">
        <v>0.15</v>
      </c>
      <c r="BM12" s="302">
        <v>0.3</v>
      </c>
      <c r="BN12" s="302">
        <v>0.3</v>
      </c>
      <c r="BO12" s="302">
        <v>0.3</v>
      </c>
      <c r="BP12" s="302">
        <v>0.3</v>
      </c>
      <c r="BQ12" s="302">
        <v>0.3</v>
      </c>
      <c r="BR12" s="302">
        <v>0.3</v>
      </c>
      <c r="BS12" s="302">
        <v>0.3</v>
      </c>
      <c r="BT12" s="302">
        <v>0.3</v>
      </c>
      <c r="BU12" s="302">
        <v>0.3</v>
      </c>
      <c r="BV12" s="303">
        <v>0.3</v>
      </c>
      <c r="BW12" s="302">
        <v>0.15</v>
      </c>
      <c r="BX12" s="302">
        <v>0.15</v>
      </c>
      <c r="BY12" s="302">
        <v>0.3</v>
      </c>
      <c r="BZ12" s="302">
        <v>0.3</v>
      </c>
      <c r="CA12" s="302">
        <v>0.3</v>
      </c>
      <c r="CB12" s="302">
        <v>0.3</v>
      </c>
      <c r="CC12" s="302">
        <v>0.3</v>
      </c>
      <c r="CD12" s="302">
        <v>0.3</v>
      </c>
      <c r="CE12" s="302">
        <v>0.3</v>
      </c>
      <c r="CF12" s="302">
        <v>0.3</v>
      </c>
      <c r="CG12" s="302">
        <v>0.3</v>
      </c>
      <c r="CH12" s="303">
        <v>0.3</v>
      </c>
      <c r="CI12" s="302">
        <v>0.15</v>
      </c>
      <c r="CJ12" s="302">
        <v>0.15</v>
      </c>
      <c r="CK12" s="304">
        <v>0.3</v>
      </c>
      <c r="CL12" s="304">
        <v>0.3</v>
      </c>
      <c r="CM12" s="304">
        <v>0.3</v>
      </c>
      <c r="CN12" s="304">
        <v>0.3</v>
      </c>
      <c r="CO12" s="304">
        <v>0.3</v>
      </c>
      <c r="CP12" s="304">
        <v>0.3</v>
      </c>
      <c r="CQ12" s="304">
        <v>0.3</v>
      </c>
      <c r="CR12" s="304">
        <v>0.3</v>
      </c>
      <c r="CS12" s="304">
        <v>0.3</v>
      </c>
      <c r="CT12" s="303">
        <v>0.3</v>
      </c>
    </row>
    <row r="13" spans="2:98" s="15" customFormat="1" x14ac:dyDescent="0.25">
      <c r="B13" s="15" t="s">
        <v>70</v>
      </c>
      <c r="N13" s="96"/>
      <c r="O13" s="15">
        <f>O11*O12</f>
        <v>54</v>
      </c>
      <c r="P13" s="15">
        <f>P12*P11</f>
        <v>48</v>
      </c>
      <c r="Q13" s="15">
        <f t="shared" ref="Q13:CB13" si="11">Q12*Q11</f>
        <v>154</v>
      </c>
      <c r="R13" s="15">
        <f t="shared" si="11"/>
        <v>117</v>
      </c>
      <c r="S13" s="15">
        <f t="shared" si="11"/>
        <v>109</v>
      </c>
      <c r="T13" s="15">
        <f t="shared" si="11"/>
        <v>155</v>
      </c>
      <c r="U13" s="15">
        <f t="shared" si="11"/>
        <v>160.06800000000001</v>
      </c>
      <c r="V13" s="15">
        <f t="shared" si="11"/>
        <v>176.52132</v>
      </c>
      <c r="W13" s="15">
        <f t="shared" si="11"/>
        <v>193.86715679999998</v>
      </c>
      <c r="X13" s="15">
        <f t="shared" si="11"/>
        <v>216.465429376</v>
      </c>
      <c r="Y13" s="15">
        <f t="shared" si="11"/>
        <v>236.85098308223999</v>
      </c>
      <c r="Z13" s="96">
        <f t="shared" si="11"/>
        <v>240.95442479057996</v>
      </c>
      <c r="AA13" s="15">
        <f t="shared" si="11"/>
        <v>113.05224498866248</v>
      </c>
      <c r="AB13" s="15">
        <f t="shared" si="11"/>
        <v>118.34020709387885</v>
      </c>
      <c r="AC13" s="15">
        <f t="shared" si="11"/>
        <v>209.48448294497825</v>
      </c>
      <c r="AD13" s="15">
        <f t="shared" si="11"/>
        <v>221.65486881829855</v>
      </c>
      <c r="AE13" s="15">
        <f t="shared" si="11"/>
        <v>255.20685632231397</v>
      </c>
      <c r="AF13" s="15">
        <f t="shared" si="11"/>
        <v>299.50514518600119</v>
      </c>
      <c r="AG13" s="15">
        <f t="shared" si="11"/>
        <v>246.83918153297202</v>
      </c>
      <c r="AH13" s="15">
        <f t="shared" si="11"/>
        <v>281.79091101961734</v>
      </c>
      <c r="AI13" s="15">
        <f t="shared" si="11"/>
        <v>327.19886984201435</v>
      </c>
      <c r="AJ13" s="15">
        <f t="shared" si="11"/>
        <v>268.47496749591005</v>
      </c>
      <c r="AK13" s="15">
        <f t="shared" si="11"/>
        <v>306.23812170810851</v>
      </c>
      <c r="AL13" s="96">
        <f t="shared" si="11"/>
        <v>348.47893864572035</v>
      </c>
      <c r="AM13" s="15">
        <f t="shared" si="11"/>
        <v>148.9868591761844</v>
      </c>
      <c r="AN13" s="15">
        <f t="shared" si="11"/>
        <v>156.27178982906096</v>
      </c>
      <c r="AO13" s="15">
        <f t="shared" si="11"/>
        <v>332.37674713284332</v>
      </c>
      <c r="AP13" s="15">
        <f t="shared" si="11"/>
        <v>341.5165182498925</v>
      </c>
      <c r="AQ13" s="15">
        <f t="shared" si="11"/>
        <v>360.85181503314203</v>
      </c>
      <c r="AR13" s="15">
        <f t="shared" si="11"/>
        <v>416.54592046108814</v>
      </c>
      <c r="AS13" s="15">
        <f t="shared" si="11"/>
        <v>364.53490166590785</v>
      </c>
      <c r="AT13" s="15">
        <f t="shared" si="11"/>
        <v>384.30173409417785</v>
      </c>
      <c r="AU13" s="15">
        <f t="shared" si="11"/>
        <v>443.27424332420867</v>
      </c>
      <c r="AV13" s="15">
        <f t="shared" si="11"/>
        <v>388.28953388471109</v>
      </c>
      <c r="AW13" s="15">
        <f t="shared" si="11"/>
        <v>409.9964656341084</v>
      </c>
      <c r="AX13" s="96">
        <f t="shared" si="11"/>
        <v>432.72135972501633</v>
      </c>
      <c r="AY13" s="15">
        <f t="shared" si="11"/>
        <v>194.50959224154008</v>
      </c>
      <c r="AZ13" s="15">
        <f t="shared" si="11"/>
        <v>203.24214821822665</v>
      </c>
      <c r="BA13" s="15">
        <f t="shared" si="11"/>
        <v>430.33686630326275</v>
      </c>
      <c r="BB13" s="15">
        <f t="shared" si="11"/>
        <v>412.87852317282847</v>
      </c>
      <c r="BC13" s="15">
        <f t="shared" si="11"/>
        <v>431.30117440506206</v>
      </c>
      <c r="BD13" s="15">
        <f t="shared" si="11"/>
        <v>450.43821795213904</v>
      </c>
      <c r="BE13" s="15">
        <f t="shared" si="11"/>
        <v>430.49957610683981</v>
      </c>
      <c r="BF13" s="15">
        <f t="shared" si="11"/>
        <v>449.8550577968868</v>
      </c>
      <c r="BG13" s="15">
        <f t="shared" si="11"/>
        <v>470.66861477285727</v>
      </c>
      <c r="BH13" s="15">
        <f t="shared" si="11"/>
        <v>452.50756762055931</v>
      </c>
      <c r="BI13" s="15">
        <f t="shared" si="11"/>
        <v>474.68464082572967</v>
      </c>
      <c r="BJ13" s="96">
        <f t="shared" si="11"/>
        <v>497.7786521746213</v>
      </c>
      <c r="BK13" s="15">
        <f t="shared" si="11"/>
        <v>234.24834841926537</v>
      </c>
      <c r="BL13" s="15">
        <f t="shared" si="11"/>
        <v>244.73428604049531</v>
      </c>
      <c r="BM13" s="15">
        <f t="shared" si="11"/>
        <v>510.65244848175507</v>
      </c>
      <c r="BN13" s="15">
        <f t="shared" si="11"/>
        <v>479.10258081468197</v>
      </c>
      <c r="BO13" s="15">
        <f t="shared" si="11"/>
        <v>497.86393911729988</v>
      </c>
      <c r="BP13" s="15">
        <f t="shared" si="11"/>
        <v>517.07493925851657</v>
      </c>
      <c r="BQ13" s="15">
        <f t="shared" si="11"/>
        <v>483.8002523325502</v>
      </c>
      <c r="BR13" s="15">
        <f t="shared" si="11"/>
        <v>502.76148485545798</v>
      </c>
      <c r="BS13" s="15">
        <f t="shared" si="11"/>
        <v>522.84360387070262</v>
      </c>
      <c r="BT13" s="15">
        <f t="shared" si="11"/>
        <v>490.85964531600649</v>
      </c>
      <c r="BU13" s="15">
        <f t="shared" si="11"/>
        <v>512.09047909284277</v>
      </c>
      <c r="BV13" s="96">
        <f t="shared" si="11"/>
        <v>534.29782491543335</v>
      </c>
      <c r="BW13" s="15">
        <f t="shared" si="11"/>
        <v>256.66172166473439</v>
      </c>
      <c r="BX13" s="15">
        <f t="shared" si="11"/>
        <v>268.13879536190126</v>
      </c>
      <c r="BY13" s="15">
        <f t="shared" si="11"/>
        <v>559.34511700196151</v>
      </c>
      <c r="BZ13" s="15">
        <f t="shared" si="11"/>
        <v>533.8486671526183</v>
      </c>
      <c r="CA13" s="15">
        <f t="shared" si="11"/>
        <v>554.19612680391197</v>
      </c>
      <c r="CB13" s="15">
        <f t="shared" si="11"/>
        <v>575.14721370044788</v>
      </c>
      <c r="CC13" s="15">
        <f t="shared" ref="CC13:CT13" si="12">CC12*CC11</f>
        <v>546.26477660567559</v>
      </c>
      <c r="CD13" s="15">
        <f t="shared" si="12"/>
        <v>566.80992934238509</v>
      </c>
      <c r="CE13" s="15">
        <f t="shared" si="12"/>
        <v>588.63447987535949</v>
      </c>
      <c r="CF13" s="15">
        <f t="shared" si="12"/>
        <v>561.46677789965747</v>
      </c>
      <c r="CG13" s="15">
        <f t="shared" si="12"/>
        <v>584.54912522919324</v>
      </c>
      <c r="CH13" s="96">
        <f t="shared" si="12"/>
        <v>608.75270934654816</v>
      </c>
      <c r="CI13" s="15">
        <f t="shared" si="12"/>
        <v>291.80786848260641</v>
      </c>
      <c r="CJ13" s="15">
        <f t="shared" si="12"/>
        <v>304.44607452289569</v>
      </c>
      <c r="CK13" s="15">
        <f t="shared" si="12"/>
        <v>634.35767999855807</v>
      </c>
      <c r="CL13" s="15">
        <f t="shared" si="12"/>
        <v>604.79624229324679</v>
      </c>
      <c r="CM13" s="15">
        <f t="shared" si="12"/>
        <v>627.39834781328022</v>
      </c>
      <c r="CN13" s="15">
        <f t="shared" si="12"/>
        <v>650.76631018830699</v>
      </c>
      <c r="CO13" s="15">
        <f t="shared" si="12"/>
        <v>617.91100132925214</v>
      </c>
      <c r="CP13" s="15">
        <f t="shared" si="12"/>
        <v>640.87894213544075</v>
      </c>
      <c r="CQ13" s="15">
        <f t="shared" si="12"/>
        <v>665.30772689301227</v>
      </c>
      <c r="CR13" s="15">
        <f t="shared" si="12"/>
        <v>634.49607288275445</v>
      </c>
      <c r="CS13" s="15">
        <f t="shared" si="12"/>
        <v>660.40248852663706</v>
      </c>
      <c r="CT13" s="96">
        <f t="shared" si="12"/>
        <v>687.629512047194</v>
      </c>
    </row>
    <row r="14" spans="2:98" s="175" customFormat="1" x14ac:dyDescent="0.25">
      <c r="B14" s="175" t="s">
        <v>72</v>
      </c>
      <c r="F14" s="175">
        <v>1.7829457364341086</v>
      </c>
      <c r="G14" s="175">
        <v>1.6194029850746268</v>
      </c>
      <c r="H14" s="175">
        <v>1.6076923076923078</v>
      </c>
      <c r="I14" s="175">
        <v>1.6901408450704225</v>
      </c>
      <c r="J14" s="175">
        <v>1.717557251908397</v>
      </c>
      <c r="K14" s="175">
        <v>1.6647058823529413</v>
      </c>
      <c r="L14" s="175">
        <v>1.5668789808917198</v>
      </c>
      <c r="M14" s="175">
        <v>2.0226244343891402</v>
      </c>
      <c r="N14" s="176">
        <v>1.7472527472527473</v>
      </c>
      <c r="O14" s="175">
        <v>1.2222222222222223</v>
      </c>
      <c r="P14" s="175">
        <v>1.4791666666666667</v>
      </c>
      <c r="Q14" s="175">
        <v>1.8636363636363635</v>
      </c>
      <c r="R14" s="175">
        <v>1.6153846153846154</v>
      </c>
      <c r="S14" s="175">
        <v>1.5871559633027523</v>
      </c>
      <c r="T14" s="175">
        <v>1.7483870967741935</v>
      </c>
      <c r="U14" s="379">
        <v>1.9823008849557522</v>
      </c>
      <c r="V14" s="305">
        <v>1.8</v>
      </c>
      <c r="W14" s="305">
        <v>1.8</v>
      </c>
      <c r="X14" s="305">
        <v>2</v>
      </c>
      <c r="Y14" s="305">
        <v>2</v>
      </c>
      <c r="Z14" s="306">
        <v>2</v>
      </c>
      <c r="AA14" s="305">
        <v>1.5</v>
      </c>
      <c r="AB14" s="305">
        <v>1.5</v>
      </c>
      <c r="AC14" s="305">
        <v>2</v>
      </c>
      <c r="AD14" s="305">
        <v>1.8</v>
      </c>
      <c r="AE14" s="305">
        <v>1.9</v>
      </c>
      <c r="AF14" s="305">
        <v>2</v>
      </c>
      <c r="AG14" s="305">
        <v>1.8</v>
      </c>
      <c r="AH14" s="305">
        <v>1.9</v>
      </c>
      <c r="AI14" s="305">
        <v>2</v>
      </c>
      <c r="AJ14" s="307">
        <v>1.9</v>
      </c>
      <c r="AK14" s="307">
        <v>1.9</v>
      </c>
      <c r="AL14" s="306">
        <v>2</v>
      </c>
      <c r="AM14" s="305">
        <v>1.5</v>
      </c>
      <c r="AN14" s="305">
        <v>1.5</v>
      </c>
      <c r="AO14" s="305">
        <v>2</v>
      </c>
      <c r="AP14" s="305">
        <v>2</v>
      </c>
      <c r="AQ14" s="305">
        <v>2</v>
      </c>
      <c r="AR14" s="305">
        <v>2</v>
      </c>
      <c r="AS14" s="305">
        <v>2</v>
      </c>
      <c r="AT14" s="305">
        <v>2</v>
      </c>
      <c r="AU14" s="305">
        <v>2</v>
      </c>
      <c r="AV14" s="305">
        <v>2</v>
      </c>
      <c r="AW14" s="305">
        <v>2</v>
      </c>
      <c r="AX14" s="306">
        <v>2</v>
      </c>
      <c r="AY14" s="305">
        <v>1.2</v>
      </c>
      <c r="AZ14" s="305">
        <v>1.2</v>
      </c>
      <c r="BA14" s="307">
        <v>1.9</v>
      </c>
      <c r="BB14" s="307">
        <v>1.9</v>
      </c>
      <c r="BC14" s="307">
        <v>1.9</v>
      </c>
      <c r="BD14" s="307">
        <v>2</v>
      </c>
      <c r="BE14" s="307">
        <v>1.9</v>
      </c>
      <c r="BF14" s="307">
        <v>1.9</v>
      </c>
      <c r="BG14" s="307">
        <v>2</v>
      </c>
      <c r="BH14" s="307">
        <v>1.9</v>
      </c>
      <c r="BI14" s="307">
        <v>1.9</v>
      </c>
      <c r="BJ14" s="306">
        <v>2</v>
      </c>
      <c r="BK14" s="305">
        <v>1.2</v>
      </c>
      <c r="BL14" s="305">
        <v>1.2</v>
      </c>
      <c r="BM14" s="307">
        <v>1.9</v>
      </c>
      <c r="BN14" s="307">
        <v>1.9</v>
      </c>
      <c r="BO14" s="307">
        <v>1.9</v>
      </c>
      <c r="BP14" s="307">
        <v>1.9</v>
      </c>
      <c r="BQ14" s="307">
        <v>1.9</v>
      </c>
      <c r="BR14" s="307">
        <v>1.9</v>
      </c>
      <c r="BS14" s="307">
        <v>1.9</v>
      </c>
      <c r="BT14" s="307">
        <v>1.9</v>
      </c>
      <c r="BU14" s="307">
        <v>1.9</v>
      </c>
      <c r="BV14" s="306">
        <v>1.9</v>
      </c>
      <c r="BW14" s="305">
        <v>1.2</v>
      </c>
      <c r="BX14" s="305">
        <v>1.2</v>
      </c>
      <c r="BY14" s="307">
        <v>1.9</v>
      </c>
      <c r="BZ14" s="307">
        <v>1.9</v>
      </c>
      <c r="CA14" s="307">
        <v>1.9</v>
      </c>
      <c r="CB14" s="307">
        <v>1.9</v>
      </c>
      <c r="CC14" s="307">
        <v>1.9</v>
      </c>
      <c r="CD14" s="307">
        <v>1.9</v>
      </c>
      <c r="CE14" s="307">
        <v>1.9</v>
      </c>
      <c r="CF14" s="307">
        <v>1.9</v>
      </c>
      <c r="CG14" s="307">
        <v>1.9</v>
      </c>
      <c r="CH14" s="306">
        <v>1.9</v>
      </c>
      <c r="CI14" s="305">
        <v>1.2</v>
      </c>
      <c r="CJ14" s="305">
        <v>1.2</v>
      </c>
      <c r="CK14" s="307">
        <v>1.9</v>
      </c>
      <c r="CL14" s="307">
        <v>1.9</v>
      </c>
      <c r="CM14" s="307">
        <v>1.9</v>
      </c>
      <c r="CN14" s="307">
        <v>1.9</v>
      </c>
      <c r="CO14" s="307">
        <v>1.9</v>
      </c>
      <c r="CP14" s="307">
        <v>1.9</v>
      </c>
      <c r="CQ14" s="307">
        <v>1.9</v>
      </c>
      <c r="CR14" s="307">
        <v>1.9</v>
      </c>
      <c r="CS14" s="307">
        <v>1.9</v>
      </c>
      <c r="CT14" s="306">
        <v>1.9</v>
      </c>
    </row>
    <row r="15" spans="2:98" s="15" customFormat="1" x14ac:dyDescent="0.25">
      <c r="B15" s="15" t="s">
        <v>92</v>
      </c>
      <c r="N15" s="96"/>
      <c r="O15" s="15">
        <f>O13*O14</f>
        <v>66</v>
      </c>
      <c r="P15" s="15">
        <f t="shared" ref="P15:CA15" si="13">P13*P14</f>
        <v>71</v>
      </c>
      <c r="Q15" s="15">
        <f t="shared" si="13"/>
        <v>287</v>
      </c>
      <c r="R15" s="15">
        <f t="shared" si="13"/>
        <v>189</v>
      </c>
      <c r="S15" s="15">
        <f t="shared" si="13"/>
        <v>173</v>
      </c>
      <c r="T15" s="15">
        <f t="shared" si="13"/>
        <v>271</v>
      </c>
      <c r="U15" s="15">
        <f t="shared" si="13"/>
        <v>317.30293805309736</v>
      </c>
      <c r="V15" s="15">
        <f t="shared" si="13"/>
        <v>317.73837600000002</v>
      </c>
      <c r="W15" s="15">
        <f t="shared" si="13"/>
        <v>348.96088223999999</v>
      </c>
      <c r="X15" s="15">
        <f t="shared" si="13"/>
        <v>432.93085875200001</v>
      </c>
      <c r="Y15" s="15">
        <f t="shared" si="13"/>
        <v>473.70196616447998</v>
      </c>
      <c r="Z15" s="96">
        <f t="shared" si="13"/>
        <v>481.90884958115993</v>
      </c>
      <c r="AA15" s="15">
        <f t="shared" si="13"/>
        <v>169.57836748299371</v>
      </c>
      <c r="AB15" s="15">
        <f t="shared" si="13"/>
        <v>177.51031064081826</v>
      </c>
      <c r="AC15" s="15">
        <f t="shared" si="13"/>
        <v>418.96896588995651</v>
      </c>
      <c r="AD15" s="15">
        <f t="shared" si="13"/>
        <v>398.97876387293741</v>
      </c>
      <c r="AE15" s="15">
        <f t="shared" si="13"/>
        <v>484.89302701239654</v>
      </c>
      <c r="AF15" s="15">
        <f t="shared" si="13"/>
        <v>599.01029037200237</v>
      </c>
      <c r="AG15" s="15">
        <f t="shared" si="13"/>
        <v>444.31052675934967</v>
      </c>
      <c r="AH15" s="15">
        <f t="shared" si="13"/>
        <v>535.40273093727296</v>
      </c>
      <c r="AI15" s="15">
        <f t="shared" si="13"/>
        <v>654.39773968402869</v>
      </c>
      <c r="AJ15" s="15">
        <f t="shared" si="13"/>
        <v>510.10243824222908</v>
      </c>
      <c r="AK15" s="15">
        <f t="shared" si="13"/>
        <v>581.85243124540614</v>
      </c>
      <c r="AL15" s="96">
        <f t="shared" si="13"/>
        <v>696.9578772914407</v>
      </c>
      <c r="AM15" s="15">
        <f t="shared" si="13"/>
        <v>223.48028876427659</v>
      </c>
      <c r="AN15" s="15">
        <f t="shared" si="13"/>
        <v>234.40768474359146</v>
      </c>
      <c r="AO15" s="15">
        <f t="shared" si="13"/>
        <v>664.75349426568664</v>
      </c>
      <c r="AP15" s="15">
        <f t="shared" si="13"/>
        <v>683.033036499785</v>
      </c>
      <c r="AQ15" s="15">
        <f t="shared" si="13"/>
        <v>721.70363006628406</v>
      </c>
      <c r="AR15" s="15">
        <f t="shared" si="13"/>
        <v>833.09184092217629</v>
      </c>
      <c r="AS15" s="15">
        <f t="shared" si="13"/>
        <v>729.06980333181571</v>
      </c>
      <c r="AT15" s="15">
        <f t="shared" si="13"/>
        <v>768.60346818835569</v>
      </c>
      <c r="AU15" s="15">
        <f t="shared" si="13"/>
        <v>886.54848664841734</v>
      </c>
      <c r="AV15" s="15">
        <f t="shared" si="13"/>
        <v>776.57906776942218</v>
      </c>
      <c r="AW15" s="15">
        <f t="shared" si="13"/>
        <v>819.99293126821681</v>
      </c>
      <c r="AX15" s="96">
        <f t="shared" si="13"/>
        <v>865.44271945003266</v>
      </c>
      <c r="AY15" s="15">
        <f t="shared" si="13"/>
        <v>233.41151068984809</v>
      </c>
      <c r="AZ15" s="15">
        <f t="shared" si="13"/>
        <v>243.89057786187198</v>
      </c>
      <c r="BA15" s="15">
        <f t="shared" si="13"/>
        <v>817.64004597619919</v>
      </c>
      <c r="BB15" s="15">
        <f t="shared" si="13"/>
        <v>784.46919402837409</v>
      </c>
      <c r="BC15" s="15">
        <f t="shared" si="13"/>
        <v>819.47223136961782</v>
      </c>
      <c r="BD15" s="15">
        <f t="shared" si="13"/>
        <v>900.87643590427808</v>
      </c>
      <c r="BE15" s="15">
        <f t="shared" si="13"/>
        <v>817.94919460299559</v>
      </c>
      <c r="BF15" s="15">
        <f t="shared" si="13"/>
        <v>854.72460981408483</v>
      </c>
      <c r="BG15" s="15">
        <f t="shared" si="13"/>
        <v>941.33722954571454</v>
      </c>
      <c r="BH15" s="15">
        <f t="shared" si="13"/>
        <v>859.76437847906266</v>
      </c>
      <c r="BI15" s="15">
        <f t="shared" si="13"/>
        <v>901.90081756888628</v>
      </c>
      <c r="BJ15" s="96">
        <f t="shared" si="13"/>
        <v>995.5573043492426</v>
      </c>
      <c r="BK15" s="15">
        <f t="shared" si="13"/>
        <v>281.09801810311842</v>
      </c>
      <c r="BL15" s="15">
        <f t="shared" si="13"/>
        <v>293.68114324859437</v>
      </c>
      <c r="BM15" s="15">
        <f t="shared" si="13"/>
        <v>970.23965211533459</v>
      </c>
      <c r="BN15" s="15">
        <f t="shared" si="13"/>
        <v>910.29490354789573</v>
      </c>
      <c r="BO15" s="15">
        <f t="shared" si="13"/>
        <v>945.94148432286977</v>
      </c>
      <c r="BP15" s="15">
        <f t="shared" si="13"/>
        <v>982.44238459118139</v>
      </c>
      <c r="BQ15" s="15">
        <f t="shared" si="13"/>
        <v>919.22047943184532</v>
      </c>
      <c r="BR15" s="15">
        <f t="shared" si="13"/>
        <v>955.24682122537013</v>
      </c>
      <c r="BS15" s="15">
        <f t="shared" si="13"/>
        <v>993.40284735433488</v>
      </c>
      <c r="BT15" s="15">
        <f t="shared" si="13"/>
        <v>932.63332610041232</v>
      </c>
      <c r="BU15" s="15">
        <f t="shared" si="13"/>
        <v>972.97191027640122</v>
      </c>
      <c r="BV15" s="96">
        <f t="shared" si="13"/>
        <v>1015.1658673393233</v>
      </c>
      <c r="BW15" s="15">
        <f t="shared" si="13"/>
        <v>307.99406599768128</v>
      </c>
      <c r="BX15" s="15">
        <f t="shared" si="13"/>
        <v>321.76655443428149</v>
      </c>
      <c r="BY15" s="15">
        <f t="shared" si="13"/>
        <v>1062.7557223037268</v>
      </c>
      <c r="BZ15" s="15">
        <f t="shared" si="13"/>
        <v>1014.3124675899747</v>
      </c>
      <c r="CA15" s="15">
        <f t="shared" si="13"/>
        <v>1052.9726409274326</v>
      </c>
      <c r="CB15" s="15">
        <f t="shared" ref="CB15:CT15" si="14">CB13*CB14</f>
        <v>1092.779706030851</v>
      </c>
      <c r="CC15" s="15">
        <f t="shared" si="14"/>
        <v>1037.9030755507836</v>
      </c>
      <c r="CD15" s="15">
        <f t="shared" si="14"/>
        <v>1076.9388657505317</v>
      </c>
      <c r="CE15" s="15">
        <f t="shared" si="14"/>
        <v>1118.4055117631831</v>
      </c>
      <c r="CF15" s="15">
        <f t="shared" si="14"/>
        <v>1066.786878009349</v>
      </c>
      <c r="CG15" s="15">
        <f t="shared" si="14"/>
        <v>1110.6433379354671</v>
      </c>
      <c r="CH15" s="96">
        <f t="shared" si="14"/>
        <v>1156.6301477584414</v>
      </c>
      <c r="CI15" s="15">
        <f t="shared" si="14"/>
        <v>350.16944217912766</v>
      </c>
      <c r="CJ15" s="15">
        <f t="shared" si="14"/>
        <v>365.33528942747483</v>
      </c>
      <c r="CK15" s="15">
        <f t="shared" si="14"/>
        <v>1205.2795919972602</v>
      </c>
      <c r="CL15" s="15">
        <f t="shared" si="14"/>
        <v>1149.1128603571688</v>
      </c>
      <c r="CM15" s="15">
        <f t="shared" si="14"/>
        <v>1192.0568608452324</v>
      </c>
      <c r="CN15" s="15">
        <f t="shared" si="14"/>
        <v>1236.4559893577832</v>
      </c>
      <c r="CO15" s="15">
        <f t="shared" si="14"/>
        <v>1174.030902525579</v>
      </c>
      <c r="CP15" s="15">
        <f t="shared" si="14"/>
        <v>1217.6699900573374</v>
      </c>
      <c r="CQ15" s="15">
        <f t="shared" si="14"/>
        <v>1264.0846810967232</v>
      </c>
      <c r="CR15" s="15">
        <f t="shared" si="14"/>
        <v>1205.5425384772334</v>
      </c>
      <c r="CS15" s="15">
        <f t="shared" si="14"/>
        <v>1254.7647282006103</v>
      </c>
      <c r="CT15" s="96">
        <f t="shared" si="14"/>
        <v>1306.4960728896685</v>
      </c>
    </row>
    <row r="16" spans="2:98" s="15" customFormat="1" x14ac:dyDescent="0.25">
      <c r="N16" s="96"/>
      <c r="Z16" s="96"/>
      <c r="AL16" s="96"/>
      <c r="AX16" s="96"/>
      <c r="BJ16" s="96"/>
      <c r="BV16" s="96"/>
      <c r="CH16" s="96"/>
      <c r="CT16" s="96"/>
    </row>
    <row r="17" spans="2:98" s="222" customFormat="1" x14ac:dyDescent="0.25">
      <c r="B17" s="222" t="s">
        <v>67</v>
      </c>
      <c r="N17" s="223"/>
      <c r="U17" s="311">
        <v>1.4999999999999999E-2</v>
      </c>
      <c r="V17" s="311">
        <v>0.01</v>
      </c>
      <c r="W17" s="311">
        <v>0.01</v>
      </c>
      <c r="X17" s="311">
        <v>1.4999999999999999E-2</v>
      </c>
      <c r="Y17" s="311">
        <v>0.01</v>
      </c>
      <c r="Z17" s="312">
        <v>0.01</v>
      </c>
      <c r="AA17" s="311">
        <v>0.01</v>
      </c>
      <c r="AB17" s="311">
        <v>0.01</v>
      </c>
      <c r="AC17" s="311">
        <v>0.01</v>
      </c>
      <c r="AD17" s="311">
        <v>1.2E-2</v>
      </c>
      <c r="AE17" s="311">
        <v>1.2E-2</v>
      </c>
      <c r="AF17" s="311">
        <v>0.02</v>
      </c>
      <c r="AG17" s="311">
        <v>1.2E-2</v>
      </c>
      <c r="AH17" s="311">
        <v>1.2E-2</v>
      </c>
      <c r="AI17" s="311">
        <v>0.02</v>
      </c>
      <c r="AJ17" s="311">
        <v>1.2E-2</v>
      </c>
      <c r="AK17" s="311">
        <v>1.2E-2</v>
      </c>
      <c r="AL17" s="312">
        <v>1.2E-2</v>
      </c>
      <c r="AM17" s="311">
        <v>0.01</v>
      </c>
      <c r="AN17" s="311">
        <v>0.01</v>
      </c>
      <c r="AO17" s="311">
        <v>0.01</v>
      </c>
      <c r="AP17" s="311">
        <v>1.2E-2</v>
      </c>
      <c r="AQ17" s="311">
        <v>0.01</v>
      </c>
      <c r="AR17" s="311">
        <v>0.01</v>
      </c>
      <c r="AS17" s="311">
        <v>1.2E-2</v>
      </c>
      <c r="AT17" s="311">
        <v>0.01</v>
      </c>
      <c r="AU17" s="311">
        <v>0.01</v>
      </c>
      <c r="AV17" s="311">
        <v>1.2E-2</v>
      </c>
      <c r="AW17" s="311">
        <v>0.01</v>
      </c>
      <c r="AX17" s="312">
        <v>0.01</v>
      </c>
      <c r="AY17" s="311">
        <v>1.4999999999999999E-2</v>
      </c>
      <c r="AZ17" s="311">
        <v>0.01</v>
      </c>
      <c r="BA17" s="311">
        <v>0.01</v>
      </c>
      <c r="BB17" s="311">
        <v>1.4999999999999999E-2</v>
      </c>
      <c r="BC17" s="311">
        <v>0.01</v>
      </c>
      <c r="BD17" s="311">
        <v>0.01</v>
      </c>
      <c r="BE17" s="311">
        <v>1.4999999999999999E-2</v>
      </c>
      <c r="BF17" s="311">
        <v>0.01</v>
      </c>
      <c r="BG17" s="311">
        <v>0.01</v>
      </c>
      <c r="BH17" s="311">
        <v>1.4999999999999999E-2</v>
      </c>
      <c r="BI17" s="311">
        <v>0.01</v>
      </c>
      <c r="BJ17" s="312">
        <v>0.01</v>
      </c>
      <c r="BK17" s="311">
        <v>0.01</v>
      </c>
      <c r="BL17" s="311">
        <v>0.01</v>
      </c>
      <c r="BM17" s="311">
        <v>0.01</v>
      </c>
      <c r="BN17" s="311">
        <v>0.01</v>
      </c>
      <c r="BO17" s="311">
        <v>0.01</v>
      </c>
      <c r="BP17" s="311">
        <v>0.01</v>
      </c>
      <c r="BQ17" s="311">
        <v>0.01</v>
      </c>
      <c r="BR17" s="311">
        <v>0.01</v>
      </c>
      <c r="BS17" s="311">
        <v>0.01</v>
      </c>
      <c r="BT17" s="311">
        <v>0.01</v>
      </c>
      <c r="BU17" s="311">
        <v>0.01</v>
      </c>
      <c r="BV17" s="312">
        <v>0.01</v>
      </c>
      <c r="BW17" s="311">
        <v>1.4999999999999999E-2</v>
      </c>
      <c r="BX17" s="311">
        <v>0.01</v>
      </c>
      <c r="BY17" s="311">
        <v>0.01</v>
      </c>
      <c r="BZ17" s="311">
        <v>1.4999999999999999E-2</v>
      </c>
      <c r="CA17" s="311">
        <v>0.01</v>
      </c>
      <c r="CB17" s="311">
        <v>0.01</v>
      </c>
      <c r="CC17" s="311">
        <v>1.4999999999999999E-2</v>
      </c>
      <c r="CD17" s="311">
        <v>0.01</v>
      </c>
      <c r="CE17" s="311">
        <v>0.01</v>
      </c>
      <c r="CF17" s="311">
        <v>1.4999999999999999E-2</v>
      </c>
      <c r="CG17" s="311">
        <v>0.01</v>
      </c>
      <c r="CH17" s="312">
        <v>0.01</v>
      </c>
      <c r="CI17" s="311">
        <v>1.4999999999999999E-2</v>
      </c>
      <c r="CJ17" s="311">
        <v>0.01</v>
      </c>
      <c r="CK17" s="311">
        <v>0.01</v>
      </c>
      <c r="CL17" s="311">
        <v>1.4999999999999999E-2</v>
      </c>
      <c r="CM17" s="311">
        <v>0.01</v>
      </c>
      <c r="CN17" s="311">
        <v>0.01</v>
      </c>
      <c r="CO17" s="311">
        <v>1.4999999999999999E-2</v>
      </c>
      <c r="CP17" s="311">
        <v>0.01</v>
      </c>
      <c r="CQ17" s="311">
        <v>0.01</v>
      </c>
      <c r="CR17" s="311">
        <v>1.4999999999999999E-2</v>
      </c>
      <c r="CS17" s="311">
        <v>0.01</v>
      </c>
      <c r="CT17" s="312">
        <v>0.01</v>
      </c>
    </row>
    <row r="18" spans="2:98" s="165" customFormat="1" x14ac:dyDescent="0.25">
      <c r="B18" s="165" t="s">
        <v>68</v>
      </c>
      <c r="N18" s="166"/>
      <c r="U18" s="302">
        <v>0.1</v>
      </c>
      <c r="V18" s="302">
        <v>0</v>
      </c>
      <c r="W18" s="302">
        <v>0</v>
      </c>
      <c r="X18" s="302">
        <v>0.06</v>
      </c>
      <c r="Y18" s="302">
        <v>0</v>
      </c>
      <c r="Z18" s="303">
        <v>0</v>
      </c>
      <c r="AA18" s="302">
        <v>0.1</v>
      </c>
      <c r="AB18" s="302">
        <v>0</v>
      </c>
      <c r="AC18" s="302">
        <v>0</v>
      </c>
      <c r="AD18" s="302">
        <v>0.12</v>
      </c>
      <c r="AE18" s="302">
        <v>0</v>
      </c>
      <c r="AF18" s="302">
        <v>0</v>
      </c>
      <c r="AG18" s="302">
        <v>0.12</v>
      </c>
      <c r="AH18" s="302">
        <v>0</v>
      </c>
      <c r="AI18" s="302">
        <v>0</v>
      </c>
      <c r="AJ18" s="302">
        <v>0.12</v>
      </c>
      <c r="AK18" s="302">
        <v>0</v>
      </c>
      <c r="AL18" s="303">
        <v>0</v>
      </c>
      <c r="AM18" s="302">
        <v>0.13</v>
      </c>
      <c r="AN18" s="302">
        <v>0</v>
      </c>
      <c r="AO18" s="302">
        <v>0</v>
      </c>
      <c r="AP18" s="302">
        <v>0.1</v>
      </c>
      <c r="AQ18" s="302">
        <v>0</v>
      </c>
      <c r="AR18" s="302">
        <v>0</v>
      </c>
      <c r="AS18" s="302">
        <v>0.1</v>
      </c>
      <c r="AT18" s="302">
        <v>0</v>
      </c>
      <c r="AU18" s="302">
        <v>0</v>
      </c>
      <c r="AV18" s="302">
        <v>0.1</v>
      </c>
      <c r="AW18" s="302">
        <v>0</v>
      </c>
      <c r="AX18" s="303">
        <v>0</v>
      </c>
      <c r="AY18" s="302">
        <v>0.1</v>
      </c>
      <c r="AZ18" s="302">
        <v>0</v>
      </c>
      <c r="BA18" s="302">
        <v>0</v>
      </c>
      <c r="BB18" s="302">
        <v>0.1</v>
      </c>
      <c r="BC18" s="302">
        <v>0</v>
      </c>
      <c r="BD18" s="302">
        <v>0</v>
      </c>
      <c r="BE18" s="302">
        <v>0.1</v>
      </c>
      <c r="BF18" s="302">
        <v>0</v>
      </c>
      <c r="BG18" s="302">
        <v>0</v>
      </c>
      <c r="BH18" s="302">
        <v>0.1</v>
      </c>
      <c r="BI18" s="302">
        <v>0</v>
      </c>
      <c r="BJ18" s="303">
        <v>0</v>
      </c>
      <c r="BK18" s="302">
        <v>0.1</v>
      </c>
      <c r="BL18" s="302">
        <v>0</v>
      </c>
      <c r="BM18" s="302">
        <v>0</v>
      </c>
      <c r="BN18" s="302">
        <v>0.1</v>
      </c>
      <c r="BO18" s="302">
        <v>0</v>
      </c>
      <c r="BP18" s="302">
        <v>0</v>
      </c>
      <c r="BQ18" s="302">
        <v>0.1</v>
      </c>
      <c r="BR18" s="302">
        <v>0</v>
      </c>
      <c r="BS18" s="302">
        <v>0</v>
      </c>
      <c r="BT18" s="302">
        <v>0.1</v>
      </c>
      <c r="BU18" s="302">
        <v>0</v>
      </c>
      <c r="BV18" s="303">
        <v>0</v>
      </c>
      <c r="BW18" s="302">
        <v>0.1</v>
      </c>
      <c r="BX18" s="302">
        <v>0</v>
      </c>
      <c r="BY18" s="302">
        <v>0</v>
      </c>
      <c r="BZ18" s="302">
        <v>0.1</v>
      </c>
      <c r="CA18" s="302">
        <v>0</v>
      </c>
      <c r="CB18" s="302">
        <v>0</v>
      </c>
      <c r="CC18" s="302">
        <v>0.1</v>
      </c>
      <c r="CD18" s="302">
        <v>0</v>
      </c>
      <c r="CE18" s="302">
        <v>0</v>
      </c>
      <c r="CF18" s="302">
        <v>0.1</v>
      </c>
      <c r="CG18" s="302">
        <v>0</v>
      </c>
      <c r="CH18" s="303">
        <v>0</v>
      </c>
      <c r="CI18" s="302">
        <v>0.1</v>
      </c>
      <c r="CJ18" s="302">
        <v>0</v>
      </c>
      <c r="CK18" s="302">
        <v>0</v>
      </c>
      <c r="CL18" s="302">
        <v>0.1</v>
      </c>
      <c r="CM18" s="302">
        <v>0</v>
      </c>
      <c r="CN18" s="302">
        <v>0</v>
      </c>
      <c r="CO18" s="302">
        <v>0.1</v>
      </c>
      <c r="CP18" s="302">
        <v>0</v>
      </c>
      <c r="CQ18" s="302">
        <v>0</v>
      </c>
      <c r="CR18" s="302">
        <v>0.1</v>
      </c>
      <c r="CS18" s="302">
        <v>0</v>
      </c>
      <c r="CT18" s="303">
        <v>0</v>
      </c>
    </row>
    <row r="20" spans="2:98" s="4" customFormat="1" x14ac:dyDescent="0.25"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12"/>
    </row>
    <row r="21" spans="2:98" s="104" customFormat="1" x14ac:dyDescent="0.25">
      <c r="B21" s="104" t="s">
        <v>0</v>
      </c>
      <c r="C21" s="104">
        <f>'Agency North'!C21</f>
        <v>42005</v>
      </c>
      <c r="D21" s="104">
        <f>'Agency North'!D21</f>
        <v>42036</v>
      </c>
      <c r="E21" s="104">
        <f>'Agency North'!E21</f>
        <v>42064</v>
      </c>
      <c r="F21" s="104">
        <f>'Agency North'!F21</f>
        <v>42095</v>
      </c>
      <c r="G21" s="104">
        <f>'Agency North'!G21</f>
        <v>42125</v>
      </c>
      <c r="H21" s="104">
        <f>'Agency North'!H21</f>
        <v>42156</v>
      </c>
      <c r="I21" s="104">
        <f>'Agency North'!I21</f>
        <v>42186</v>
      </c>
      <c r="J21" s="104">
        <f>'Agency North'!J21</f>
        <v>42217</v>
      </c>
      <c r="K21" s="104">
        <f>'Agency North'!K21</f>
        <v>42248</v>
      </c>
      <c r="L21" s="104">
        <f>'Agency North'!L21</f>
        <v>42278</v>
      </c>
      <c r="M21" s="104">
        <f>'Agency North'!M21</f>
        <v>42309</v>
      </c>
      <c r="N21" s="105">
        <f>'Agency North'!N21</f>
        <v>42339</v>
      </c>
      <c r="O21" s="104">
        <f>'Agency North'!O21</f>
        <v>42370</v>
      </c>
      <c r="P21" s="104">
        <f>'Agency North'!P21</f>
        <v>42401</v>
      </c>
      <c r="Q21" s="104">
        <f>'Agency North'!Q21</f>
        <v>42430</v>
      </c>
      <c r="R21" s="104">
        <f>'Agency North'!R21</f>
        <v>42461</v>
      </c>
      <c r="S21" s="104">
        <f>'Agency North'!S21</f>
        <v>42491</v>
      </c>
      <c r="T21" s="104">
        <f>'Agency North'!T21</f>
        <v>42522</v>
      </c>
      <c r="U21" s="104">
        <f>'Agency North'!U21</f>
        <v>42552</v>
      </c>
      <c r="V21" s="104">
        <f>'Agency North'!V21</f>
        <v>42583</v>
      </c>
      <c r="W21" s="113">
        <f>'Agency North'!W21</f>
        <v>42614</v>
      </c>
      <c r="X21" s="113">
        <f>'Agency North'!X21</f>
        <v>42644</v>
      </c>
      <c r="Y21" s="113">
        <f>'Agency North'!Y21</f>
        <v>42675</v>
      </c>
      <c r="Z21" s="117">
        <f>'Agency North'!Z21</f>
        <v>42705</v>
      </c>
      <c r="AA21" s="104">
        <f>'Agency North'!AA21</f>
        <v>42752</v>
      </c>
      <c r="AB21" s="104">
        <f>'Agency North'!AB21</f>
        <v>42783</v>
      </c>
      <c r="AC21" s="104">
        <f>'Agency North'!AC21</f>
        <v>42811</v>
      </c>
      <c r="AD21" s="104">
        <f>'Agency North'!AD21</f>
        <v>42842</v>
      </c>
      <c r="AE21" s="104">
        <f>'Agency North'!AE21</f>
        <v>42872</v>
      </c>
      <c r="AF21" s="104">
        <f>'Agency North'!AF21</f>
        <v>42903</v>
      </c>
      <c r="AG21" s="104">
        <f>'Agency North'!AG21</f>
        <v>42933</v>
      </c>
      <c r="AH21" s="104">
        <f>'Agency North'!AH21</f>
        <v>42964</v>
      </c>
      <c r="AI21" s="104">
        <f>'Agency North'!AI21</f>
        <v>42995</v>
      </c>
      <c r="AJ21" s="104">
        <f>'Agency North'!AJ21</f>
        <v>43025</v>
      </c>
      <c r="AK21" s="104">
        <f>'Agency North'!AK21</f>
        <v>43056</v>
      </c>
      <c r="AL21" s="105">
        <f>'Agency North'!AL21</f>
        <v>43086</v>
      </c>
      <c r="AM21" s="104">
        <f>'Agency North'!AM21</f>
        <v>43118</v>
      </c>
      <c r="AN21" s="104">
        <f>'Agency North'!AN21</f>
        <v>43149</v>
      </c>
      <c r="AO21" s="104">
        <f>'Agency North'!AO21</f>
        <v>43177</v>
      </c>
      <c r="AP21" s="104">
        <f>'Agency North'!AP21</f>
        <v>43208</v>
      </c>
      <c r="AQ21" s="104">
        <f>'Agency North'!AQ21</f>
        <v>43238</v>
      </c>
      <c r="AR21" s="104">
        <f>'Agency North'!AR21</f>
        <v>43269</v>
      </c>
      <c r="AS21" s="104">
        <f>'Agency North'!AS21</f>
        <v>43299</v>
      </c>
      <c r="AT21" s="104">
        <f>'Agency North'!AT21</f>
        <v>43330</v>
      </c>
      <c r="AU21" s="104">
        <f>'Agency North'!AU21</f>
        <v>43361</v>
      </c>
      <c r="AV21" s="104">
        <f>'Agency North'!AV21</f>
        <v>43391</v>
      </c>
      <c r="AW21" s="104">
        <f>'Agency North'!AW21</f>
        <v>43422</v>
      </c>
      <c r="AX21" s="105">
        <f>'Agency North'!AX21</f>
        <v>43452</v>
      </c>
      <c r="AY21" s="104">
        <f>'Agency North'!AY21</f>
        <v>43483</v>
      </c>
      <c r="AZ21" s="104">
        <f>'Agency North'!AZ21</f>
        <v>43514</v>
      </c>
      <c r="BA21" s="104">
        <f>'Agency North'!BA21</f>
        <v>43542</v>
      </c>
      <c r="BB21" s="104">
        <f>'Agency North'!BB21</f>
        <v>43573</v>
      </c>
      <c r="BC21" s="104">
        <f>'Agency North'!BC21</f>
        <v>43603</v>
      </c>
      <c r="BD21" s="104">
        <f>'Agency North'!BD21</f>
        <v>43634</v>
      </c>
      <c r="BE21" s="104">
        <f>'Agency North'!BE21</f>
        <v>43664</v>
      </c>
      <c r="BF21" s="104">
        <f>'Agency North'!BF21</f>
        <v>43695</v>
      </c>
      <c r="BG21" s="104">
        <f>'Agency North'!BG21</f>
        <v>43726</v>
      </c>
      <c r="BH21" s="104">
        <f>'Agency North'!BH21</f>
        <v>43756</v>
      </c>
      <c r="BI21" s="104">
        <f>'Agency North'!BI21</f>
        <v>43787</v>
      </c>
      <c r="BJ21" s="105">
        <f>'Agency North'!BJ21</f>
        <v>43817</v>
      </c>
      <c r="BK21" s="104">
        <f>'Agency North'!BK21</f>
        <v>43848</v>
      </c>
      <c r="BL21" s="104">
        <f>'Agency North'!BL21</f>
        <v>43879</v>
      </c>
      <c r="BM21" s="104">
        <f>'Agency North'!BM21</f>
        <v>43908</v>
      </c>
      <c r="BN21" s="104">
        <f>'Agency North'!BN21</f>
        <v>43939</v>
      </c>
      <c r="BO21" s="104">
        <f>'Agency North'!BO21</f>
        <v>43969</v>
      </c>
      <c r="BP21" s="104">
        <f>'Agency North'!BP21</f>
        <v>44000</v>
      </c>
      <c r="BQ21" s="104">
        <f>'Agency North'!BQ21</f>
        <v>44030</v>
      </c>
      <c r="BR21" s="104">
        <f>'Agency North'!BR21</f>
        <v>44061</v>
      </c>
      <c r="BS21" s="104">
        <f>'Agency North'!BS21</f>
        <v>44092</v>
      </c>
      <c r="BT21" s="104">
        <f>'Agency North'!BT21</f>
        <v>44122</v>
      </c>
      <c r="BU21" s="104">
        <f>'Agency North'!BU21</f>
        <v>44153</v>
      </c>
      <c r="BV21" s="105">
        <f>'Agency North'!BV21</f>
        <v>44183</v>
      </c>
      <c r="BW21" s="104">
        <f>'Agency North'!BW21</f>
        <v>44214</v>
      </c>
      <c r="BX21" s="104">
        <f>'Agency North'!BX21</f>
        <v>44245</v>
      </c>
      <c r="BY21" s="104">
        <f>'Agency North'!BY21</f>
        <v>44273</v>
      </c>
      <c r="BZ21" s="104">
        <f>'Agency North'!BZ21</f>
        <v>44304</v>
      </c>
      <c r="CA21" s="104">
        <f>'Agency North'!CA21</f>
        <v>44334</v>
      </c>
      <c r="CB21" s="104">
        <f>'Agency North'!CB21</f>
        <v>44365</v>
      </c>
      <c r="CC21" s="104">
        <f>'Agency North'!CC21</f>
        <v>44395</v>
      </c>
      <c r="CD21" s="104">
        <f>'Agency North'!CD21</f>
        <v>44426</v>
      </c>
      <c r="CE21" s="104">
        <f>'Agency North'!CE21</f>
        <v>44457</v>
      </c>
      <c r="CF21" s="104">
        <f>'Agency North'!CF21</f>
        <v>44487</v>
      </c>
      <c r="CG21" s="104">
        <f>'Agency North'!CG21</f>
        <v>44518</v>
      </c>
      <c r="CH21" s="105">
        <f>'Agency North'!CH21</f>
        <v>44548</v>
      </c>
      <c r="CI21" s="104">
        <f>'Agency North'!CI21</f>
        <v>44579</v>
      </c>
      <c r="CJ21" s="104">
        <f>'Agency North'!CJ21</f>
        <v>44610</v>
      </c>
      <c r="CK21" s="104">
        <f>'Agency North'!CK21</f>
        <v>44638</v>
      </c>
      <c r="CL21" s="104">
        <f>'Agency North'!CL21</f>
        <v>44669</v>
      </c>
      <c r="CM21" s="104">
        <f>'Agency North'!CM21</f>
        <v>44699</v>
      </c>
      <c r="CN21" s="104">
        <f>'Agency North'!CN21</f>
        <v>44730</v>
      </c>
      <c r="CO21" s="104">
        <f>'Agency North'!CO21</f>
        <v>44760</v>
      </c>
      <c r="CP21" s="104">
        <f>'Agency North'!CP21</f>
        <v>44791</v>
      </c>
      <c r="CQ21" s="104">
        <f>'Agency North'!CQ21</f>
        <v>44822</v>
      </c>
      <c r="CR21" s="104">
        <f>'Agency North'!CR21</f>
        <v>44852</v>
      </c>
      <c r="CS21" s="104">
        <f>'Agency North'!CS21</f>
        <v>44883</v>
      </c>
      <c r="CT21" s="105">
        <f>'Agency North'!CT21</f>
        <v>44913</v>
      </c>
    </row>
    <row r="22" spans="2:98" x14ac:dyDescent="0.25">
      <c r="B22" t="s">
        <v>4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8">
        <v>6084.3504999999896</v>
      </c>
      <c r="O22" s="8">
        <v>1577.261</v>
      </c>
      <c r="P22" s="8">
        <v>1695.9549999999699</v>
      </c>
      <c r="Q22" s="8">
        <v>3655.0449999999901</v>
      </c>
      <c r="R22" s="8">
        <v>5513.5510000000004</v>
      </c>
      <c r="S22" s="8">
        <v>2476.4769999999999</v>
      </c>
      <c r="T22" s="15">
        <v>2380.7105000000001</v>
      </c>
      <c r="U22" s="24">
        <v>2392.8470000000002</v>
      </c>
      <c r="V22" s="24">
        <v>2005.9945</v>
      </c>
      <c r="W22" s="24">
        <f t="shared" ref="W22:Z22" si="15">W70*W92</f>
        <v>4536.0000000000009</v>
      </c>
      <c r="X22" s="24">
        <f t="shared" si="15"/>
        <v>3696</v>
      </c>
      <c r="Y22" s="24">
        <f t="shared" si="15"/>
        <v>4641</v>
      </c>
      <c r="Z22" s="145">
        <f t="shared" si="15"/>
        <v>5173.7849937732681</v>
      </c>
      <c r="AA22" s="24">
        <f t="shared" ref="AA22:CL22" si="16">AA70*AA92</f>
        <v>1322.9999999999998</v>
      </c>
      <c r="AB22" s="15">
        <f t="shared" si="16"/>
        <v>1322.9999999999998</v>
      </c>
      <c r="AC22" s="15">
        <f t="shared" si="16"/>
        <v>3024</v>
      </c>
      <c r="AD22" s="15">
        <f t="shared" si="16"/>
        <v>2757.8879999999999</v>
      </c>
      <c r="AE22" s="15">
        <f t="shared" si="16"/>
        <v>3769.8048000000003</v>
      </c>
      <c r="AF22" s="15">
        <f t="shared" si="16"/>
        <v>3807.5028480000005</v>
      </c>
      <c r="AG22" s="15">
        <f t="shared" si="16"/>
        <v>3653.2989826560006</v>
      </c>
      <c r="AH22" s="15">
        <f t="shared" si="16"/>
        <v>3884.0336552448007</v>
      </c>
      <c r="AI22" s="15">
        <f t="shared" si="16"/>
        <v>3922.873991797248</v>
      </c>
      <c r="AJ22" s="15">
        <f t="shared" si="16"/>
        <v>3763.99759512946</v>
      </c>
      <c r="AK22" s="15">
        <f t="shared" si="16"/>
        <v>4001.7237590323739</v>
      </c>
      <c r="AL22" s="96">
        <f t="shared" si="16"/>
        <v>4041.7409966226974</v>
      </c>
      <c r="AM22" s="15">
        <f t="shared" si="16"/>
        <v>1783.7612099999997</v>
      </c>
      <c r="AN22" s="15">
        <f t="shared" si="16"/>
        <v>1766.4431399999996</v>
      </c>
      <c r="AO22" s="15">
        <f t="shared" si="16"/>
        <v>3958.4159999999997</v>
      </c>
      <c r="AP22" s="15">
        <f t="shared" si="16"/>
        <v>3685.285296</v>
      </c>
      <c r="AQ22" s="15">
        <f t="shared" si="16"/>
        <v>4987.6041600000008</v>
      </c>
      <c r="AR22" s="15">
        <f t="shared" si="16"/>
        <v>4987.6041600000008</v>
      </c>
      <c r="AS22" s="15">
        <f t="shared" si="16"/>
        <v>4831.1303040000012</v>
      </c>
      <c r="AT22" s="15">
        <f t="shared" si="16"/>
        <v>5134.2984000000006</v>
      </c>
      <c r="AU22" s="15">
        <f t="shared" si="16"/>
        <v>5185.6413840000014</v>
      </c>
      <c r="AV22" s="15">
        <f t="shared" si="16"/>
        <v>4926.3593148000009</v>
      </c>
      <c r="AW22" s="15">
        <f t="shared" si="16"/>
        <v>5237.4977978400002</v>
      </c>
      <c r="AX22" s="96">
        <f t="shared" si="16"/>
        <v>5289.8727758184004</v>
      </c>
      <c r="AY22" s="15">
        <f t="shared" si="16"/>
        <v>2486.85096093525</v>
      </c>
      <c r="AZ22" s="15">
        <f t="shared" si="16"/>
        <v>2462.7067768485008</v>
      </c>
      <c r="BA22" s="15">
        <f t="shared" si="16"/>
        <v>5676.3469526400013</v>
      </c>
      <c r="BB22" s="15">
        <f t="shared" si="16"/>
        <v>5088.9501605779205</v>
      </c>
      <c r="BC22" s="15">
        <f t="shared" si="16"/>
        <v>6887.3009692032019</v>
      </c>
      <c r="BD22" s="15">
        <f t="shared" si="16"/>
        <v>6887.3009692032019</v>
      </c>
      <c r="BE22" s="15">
        <f t="shared" si="16"/>
        <v>6671.2287819340818</v>
      </c>
      <c r="BF22" s="15">
        <f t="shared" si="16"/>
        <v>7089.868644768002</v>
      </c>
      <c r="BG22" s="15">
        <f t="shared" si="16"/>
        <v>7160.7673312156821</v>
      </c>
      <c r="BH22" s="15">
        <f t="shared" si="16"/>
        <v>6802.7289646548988</v>
      </c>
      <c r="BI22" s="15">
        <f t="shared" si="16"/>
        <v>7232.3750045278393</v>
      </c>
      <c r="BJ22" s="96">
        <f t="shared" si="16"/>
        <v>7304.6987545731172</v>
      </c>
      <c r="BK22" s="15">
        <f t="shared" si="16"/>
        <v>3132.8583220951223</v>
      </c>
      <c r="BL22" s="15">
        <f t="shared" si="16"/>
        <v>3102.4422218806067</v>
      </c>
      <c r="BM22" s="15">
        <f t="shared" si="16"/>
        <v>7150.8872341065626</v>
      </c>
      <c r="BN22" s="15">
        <f t="shared" si="16"/>
        <v>6539.1208857984839</v>
      </c>
      <c r="BO22" s="15">
        <f t="shared" si="16"/>
        <v>8849.9380409302812</v>
      </c>
      <c r="BP22" s="15">
        <f t="shared" si="16"/>
        <v>8849.9380409302812</v>
      </c>
      <c r="BQ22" s="15">
        <f t="shared" si="16"/>
        <v>8656.3350134297289</v>
      </c>
      <c r="BR22" s="15">
        <f t="shared" si="16"/>
        <v>9199.5463199405021</v>
      </c>
      <c r="BS22" s="15">
        <f t="shared" si="16"/>
        <v>9471.9600701911659</v>
      </c>
      <c r="BT22" s="15">
        <f t="shared" si="16"/>
        <v>8998.3620666816096</v>
      </c>
      <c r="BU22" s="15">
        <f t="shared" si="16"/>
        <v>9566.6796708930779</v>
      </c>
      <c r="BV22" s="96">
        <f t="shared" si="16"/>
        <v>9662.3464676020085</v>
      </c>
      <c r="BW22" s="15">
        <f t="shared" si="16"/>
        <v>3988.0033296942083</v>
      </c>
      <c r="BX22" s="15">
        <f t="shared" si="16"/>
        <v>3949.2848507651388</v>
      </c>
      <c r="BY22" s="15">
        <f t="shared" si="16"/>
        <v>9102.7934135282903</v>
      </c>
      <c r="BZ22" s="15">
        <f t="shared" si="16"/>
        <v>8324.0393227860404</v>
      </c>
      <c r="CA22" s="15">
        <f t="shared" si="16"/>
        <v>11828.897985011743</v>
      </c>
      <c r="CB22" s="15">
        <f t="shared" si="16"/>
        <v>11828.897985011743</v>
      </c>
      <c r="CC22" s="15">
        <f t="shared" si="16"/>
        <v>11570.126629630287</v>
      </c>
      <c r="CD22" s="15">
        <f t="shared" si="16"/>
        <v>12296.187207603039</v>
      </c>
      <c r="CE22" s="15">
        <f t="shared" si="16"/>
        <v>12660.297605498079</v>
      </c>
      <c r="CF22" s="15">
        <f t="shared" si="16"/>
        <v>12027.282725223176</v>
      </c>
      <c r="CG22" s="15">
        <f t="shared" si="16"/>
        <v>12786.900581553058</v>
      </c>
      <c r="CH22" s="96">
        <f t="shared" si="16"/>
        <v>12914.769587368588</v>
      </c>
      <c r="CI22" s="15">
        <f t="shared" si="16"/>
        <v>5101.2427297567892</v>
      </c>
      <c r="CJ22" s="15">
        <f t="shared" si="16"/>
        <v>5051.7161013125487</v>
      </c>
      <c r="CK22" s="15">
        <f t="shared" si="16"/>
        <v>11643.81142199291</v>
      </c>
      <c r="CL22" s="15">
        <f t="shared" si="16"/>
        <v>10647.670417273168</v>
      </c>
      <c r="CM22" s="15">
        <f t="shared" ref="CM22:CT22" si="17">CM70*CM92</f>
        <v>15130.900066651346</v>
      </c>
      <c r="CN22" s="15">
        <f t="shared" si="17"/>
        <v>15130.900066651346</v>
      </c>
      <c r="CO22" s="15">
        <f t="shared" si="17"/>
        <v>14799.893448507379</v>
      </c>
      <c r="CP22" s="15">
        <f t="shared" si="17"/>
        <v>15728.631701348937</v>
      </c>
      <c r="CQ22" s="15">
        <f t="shared" si="17"/>
        <v>16194.382445903444</v>
      </c>
      <c r="CR22" s="15">
        <f t="shared" si="17"/>
        <v>15384.663323608273</v>
      </c>
      <c r="CS22" s="15">
        <f t="shared" si="17"/>
        <v>16683.452795769721</v>
      </c>
      <c r="CT22" s="96">
        <f t="shared" si="17"/>
        <v>16850.287323727422</v>
      </c>
    </row>
    <row r="23" spans="2:98" x14ac:dyDescent="0.25"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8">
        <v>5752.777</v>
      </c>
      <c r="O23" s="8">
        <v>311.50099999999998</v>
      </c>
      <c r="P23" s="8">
        <v>496.25200000000001</v>
      </c>
      <c r="Q23" s="8">
        <v>4677.4350000000004</v>
      </c>
      <c r="R23" s="8">
        <v>2248.5709999999999</v>
      </c>
      <c r="S23" s="8">
        <v>1671.1790000000001</v>
      </c>
      <c r="T23" s="15">
        <v>2916.4090000000001</v>
      </c>
      <c r="U23" s="24">
        <v>1820.7860000000001</v>
      </c>
      <c r="V23" s="24">
        <v>2307.6289999999999</v>
      </c>
      <c r="W23" s="24">
        <f t="shared" ref="W23:Z28" si="18">W71*W93</f>
        <v>4460.4251087212806</v>
      </c>
      <c r="X23" s="24">
        <f t="shared" si="18"/>
        <v>5024.4126544558076</v>
      </c>
      <c r="Y23" s="24">
        <f t="shared" si="18"/>
        <v>6089.6064625605723</v>
      </c>
      <c r="Z23" s="145">
        <f t="shared" si="18"/>
        <v>6449.3643188733986</v>
      </c>
      <c r="AA23" s="15">
        <f t="shared" ref="AA23:CL23" si="19">AA71*AA93</f>
        <v>527.9604004000015</v>
      </c>
      <c r="AB23" s="15">
        <f t="shared" si="19"/>
        <v>551.28031328400562</v>
      </c>
      <c r="AC23" s="15">
        <f t="shared" si="19"/>
        <v>3579.1773602803496</v>
      </c>
      <c r="AD23" s="15">
        <f t="shared" si="19"/>
        <v>3115.5609471923162</v>
      </c>
      <c r="AE23" s="15">
        <f t="shared" si="19"/>
        <v>4534.9614967306607</v>
      </c>
      <c r="AF23" s="15">
        <f t="shared" si="19"/>
        <v>5605.4135188933842</v>
      </c>
      <c r="AG23" s="15">
        <f t="shared" si="19"/>
        <v>4045.0247176456237</v>
      </c>
      <c r="AH23" s="15">
        <f t="shared" si="19"/>
        <v>5135.2181258021592</v>
      </c>
      <c r="AI23" s="15">
        <f t="shared" si="19"/>
        <v>6287.8782504066803</v>
      </c>
      <c r="AJ23" s="15">
        <f t="shared" si="19"/>
        <v>4751.8413821132881</v>
      </c>
      <c r="AK23" s="15">
        <f t="shared" si="19"/>
        <v>5729.3568137829961</v>
      </c>
      <c r="AL23" s="96">
        <f t="shared" si="19"/>
        <v>6884.2400742888849</v>
      </c>
      <c r="AM23" s="15">
        <f t="shared" si="19"/>
        <v>745.20436099952542</v>
      </c>
      <c r="AN23" s="15">
        <f t="shared" si="19"/>
        <v>772.50797231957256</v>
      </c>
      <c r="AO23" s="15">
        <f t="shared" si="19"/>
        <v>5699.6814343753049</v>
      </c>
      <c r="AP23" s="15">
        <f t="shared" si="19"/>
        <v>5447.0313732889945</v>
      </c>
      <c r="AQ23" s="15">
        <f t="shared" si="19"/>
        <v>6802.7347016703434</v>
      </c>
      <c r="AR23" s="15">
        <f t="shared" si="19"/>
        <v>7895.6959863349439</v>
      </c>
      <c r="AS23" s="15">
        <f t="shared" si="19"/>
        <v>6720.8618462859577</v>
      </c>
      <c r="AT23" s="15">
        <f t="shared" si="19"/>
        <v>7592.2535562950325</v>
      </c>
      <c r="AU23" s="15">
        <f t="shared" si="19"/>
        <v>8807.817243847674</v>
      </c>
      <c r="AV23" s="15">
        <f t="shared" si="19"/>
        <v>7357.9781403591478</v>
      </c>
      <c r="AW23" s="15">
        <f t="shared" si="19"/>
        <v>8246.3729073826107</v>
      </c>
      <c r="AX23" s="96">
        <f t="shared" si="19"/>
        <v>8776.8212845170438</v>
      </c>
      <c r="AY23" s="15">
        <f t="shared" si="19"/>
        <v>899.36125699085756</v>
      </c>
      <c r="AZ23" s="15">
        <f t="shared" si="19"/>
        <v>928.9719361145859</v>
      </c>
      <c r="BA23" s="15">
        <f t="shared" si="19"/>
        <v>8340.085320273507</v>
      </c>
      <c r="BB23" s="15">
        <f t="shared" si="19"/>
        <v>7096.2304385842199</v>
      </c>
      <c r="BC23" s="15">
        <f t="shared" si="19"/>
        <v>8769.0701428215179</v>
      </c>
      <c r="BD23" s="15">
        <f t="shared" si="19"/>
        <v>9715.6070863744844</v>
      </c>
      <c r="BE23" s="15">
        <f t="shared" si="19"/>
        <v>8563.3371601011004</v>
      </c>
      <c r="BF23" s="15">
        <f t="shared" si="19"/>
        <v>9595.1204144406111</v>
      </c>
      <c r="BG23" s="15">
        <f t="shared" si="19"/>
        <v>10650.652601531057</v>
      </c>
      <c r="BH23" s="15">
        <f t="shared" si="19"/>
        <v>9259.5618420704977</v>
      </c>
      <c r="BI23" s="15">
        <f t="shared" si="19"/>
        <v>10315.874065430668</v>
      </c>
      <c r="BJ23" s="96">
        <f t="shared" si="19"/>
        <v>11477.508934613063</v>
      </c>
      <c r="BK23" s="15">
        <f t="shared" si="19"/>
        <v>1174.2901061413204</v>
      </c>
      <c r="BL23" s="15">
        <f t="shared" si="19"/>
        <v>1213.1567694664911</v>
      </c>
      <c r="BM23" s="15">
        <f t="shared" si="19"/>
        <v>10530.145777672711</v>
      </c>
      <c r="BN23" s="15">
        <f t="shared" si="19"/>
        <v>9040.419235720432</v>
      </c>
      <c r="BO23" s="15">
        <f t="shared" si="19"/>
        <v>11120.435094973796</v>
      </c>
      <c r="BP23" s="15">
        <f t="shared" si="19"/>
        <v>11660.499326981717</v>
      </c>
      <c r="BQ23" s="15">
        <f t="shared" si="19"/>
        <v>10678.848942102431</v>
      </c>
      <c r="BR23" s="15">
        <f t="shared" si="19"/>
        <v>11906.874572002187</v>
      </c>
      <c r="BS23" s="15">
        <f t="shared" si="19"/>
        <v>12744.07081150098</v>
      </c>
      <c r="BT23" s="15">
        <f t="shared" si="19"/>
        <v>11373.633824480328</v>
      </c>
      <c r="BU23" s="15">
        <f t="shared" si="19"/>
        <v>12609.426313610682</v>
      </c>
      <c r="BV23" s="96">
        <f t="shared" si="19"/>
        <v>13282.191344010236</v>
      </c>
      <c r="BW23" s="15">
        <f t="shared" si="19"/>
        <v>1512.8698323404089</v>
      </c>
      <c r="BX23" s="15">
        <f t="shared" si="19"/>
        <v>1563.0688078596741</v>
      </c>
      <c r="BY23" s="15">
        <f t="shared" si="19"/>
        <v>13590.935482599998</v>
      </c>
      <c r="BZ23" s="15">
        <f t="shared" si="19"/>
        <v>11866.985355030392</v>
      </c>
      <c r="CA23" s="15">
        <f t="shared" si="19"/>
        <v>14583.405487799364</v>
      </c>
      <c r="CB23" s="15">
        <f t="shared" si="19"/>
        <v>15280.832100024496</v>
      </c>
      <c r="CC23" s="15">
        <f t="shared" si="19"/>
        <v>14202.774092606893</v>
      </c>
      <c r="CD23" s="15">
        <f t="shared" si="19"/>
        <v>15812.877650776525</v>
      </c>
      <c r="CE23" s="15">
        <f t="shared" si="19"/>
        <v>16902.246827341482</v>
      </c>
      <c r="CF23" s="15">
        <f t="shared" si="19"/>
        <v>15322.604801807534</v>
      </c>
      <c r="CG23" s="15">
        <f t="shared" si="19"/>
        <v>16953.837965874882</v>
      </c>
      <c r="CH23" s="96">
        <f t="shared" si="19"/>
        <v>17826.052589502535</v>
      </c>
      <c r="CI23" s="15">
        <f t="shared" si="19"/>
        <v>1961.1246896316418</v>
      </c>
      <c r="CJ23" s="15">
        <f t="shared" si="19"/>
        <v>2023.861040448465</v>
      </c>
      <c r="CK23" s="15">
        <f t="shared" si="19"/>
        <v>17621.404191514113</v>
      </c>
      <c r="CL23" s="15">
        <f t="shared" si="19"/>
        <v>15369.136541084994</v>
      </c>
      <c r="CM23" s="15">
        <f t="shared" ref="CM23:CT23" si="20">CM71*CM93</f>
        <v>18874.596379395873</v>
      </c>
      <c r="CN23" s="15">
        <f t="shared" si="20"/>
        <v>19767.465262948295</v>
      </c>
      <c r="CO23" s="15">
        <f t="shared" si="20"/>
        <v>18366.690118125491</v>
      </c>
      <c r="CP23" s="15">
        <f t="shared" si="20"/>
        <v>20441.051356458189</v>
      </c>
      <c r="CQ23" s="15">
        <f t="shared" si="20"/>
        <v>21842.046719951846</v>
      </c>
      <c r="CR23" s="15">
        <f t="shared" si="20"/>
        <v>19796.517801330025</v>
      </c>
      <c r="CS23" s="15">
        <f t="shared" si="20"/>
        <v>22337.076352850512</v>
      </c>
      <c r="CT23" s="96">
        <f t="shared" si="20"/>
        <v>23483.213414405916</v>
      </c>
    </row>
    <row r="24" spans="2:98" x14ac:dyDescent="0.25"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8">
        <v>3679.2369999999901</v>
      </c>
      <c r="O24" s="8">
        <v>966.26899999999898</v>
      </c>
      <c r="P24" s="8">
        <v>305.28300000000002</v>
      </c>
      <c r="Q24" s="8">
        <v>1082.136</v>
      </c>
      <c r="R24" s="8">
        <v>2454.2429999999999</v>
      </c>
      <c r="S24" s="8">
        <v>1950.7380000000001</v>
      </c>
      <c r="T24" s="15">
        <v>2197.4209999999998</v>
      </c>
      <c r="U24" s="24">
        <v>1908.9690000000001</v>
      </c>
      <c r="V24" s="24">
        <v>1201.21</v>
      </c>
      <c r="W24" s="24">
        <f t="shared" si="18"/>
        <v>2459.9679999999998</v>
      </c>
      <c r="X24" s="24">
        <f t="shared" si="18"/>
        <v>3737.11292892864</v>
      </c>
      <c r="Y24" s="24">
        <f t="shared" si="18"/>
        <v>5024.4126544558085</v>
      </c>
      <c r="Z24" s="145">
        <f t="shared" si="18"/>
        <v>6232.0533973573101</v>
      </c>
      <c r="AA24" s="15">
        <f t="shared" ref="AA24:CL24" si="21">AA72*AA94</f>
        <v>1549.1120177686103</v>
      </c>
      <c r="AB24" s="15">
        <f t="shared" si="21"/>
        <v>527.9604004000015</v>
      </c>
      <c r="AC24" s="15">
        <f t="shared" si="21"/>
        <v>1374.7147464147797</v>
      </c>
      <c r="AD24" s="15">
        <f t="shared" si="21"/>
        <v>2935.0539872251552</v>
      </c>
      <c r="AE24" s="15">
        <f t="shared" si="21"/>
        <v>2978.3247873368823</v>
      </c>
      <c r="AF24" s="15">
        <f t="shared" si="21"/>
        <v>3660.837836923934</v>
      </c>
      <c r="AG24" s="15">
        <f t="shared" si="21"/>
        <v>4298.7100156297438</v>
      </c>
      <c r="AH24" s="15">
        <f t="shared" si="21"/>
        <v>3437.1972990927561</v>
      </c>
      <c r="AI24" s="15">
        <f t="shared" si="21"/>
        <v>4145.3936994496753</v>
      </c>
      <c r="AJ24" s="15">
        <f t="shared" si="21"/>
        <v>4822.0822818830711</v>
      </c>
      <c r="AK24" s="15">
        <f t="shared" si="21"/>
        <v>4037.8038465543627</v>
      </c>
      <c r="AL24" s="96">
        <f t="shared" si="21"/>
        <v>4625.0108672930246</v>
      </c>
      <c r="AM24" s="15">
        <f t="shared" si="21"/>
        <v>2420.3726290787586</v>
      </c>
      <c r="AN24" s="15">
        <f t="shared" si="21"/>
        <v>775.14605754049694</v>
      </c>
      <c r="AO24" s="15">
        <f t="shared" si="21"/>
        <v>1799.3776461317966</v>
      </c>
      <c r="AP24" s="15">
        <f t="shared" si="21"/>
        <v>4727.7124523703642</v>
      </c>
      <c r="AQ24" s="15">
        <f t="shared" si="21"/>
        <v>5108.4254717210088</v>
      </c>
      <c r="AR24" s="15">
        <f t="shared" si="21"/>
        <v>5441.3063282180456</v>
      </c>
      <c r="AS24" s="15">
        <f t="shared" si="21"/>
        <v>6056.8310382671762</v>
      </c>
      <c r="AT24" s="15">
        <f t="shared" si="21"/>
        <v>5713.1675959720624</v>
      </c>
      <c r="AU24" s="15">
        <f t="shared" si="21"/>
        <v>6072.8191136368168</v>
      </c>
      <c r="AV24" s="15">
        <f t="shared" si="21"/>
        <v>6626.591024222701</v>
      </c>
      <c r="AW24" s="15">
        <f t="shared" si="21"/>
        <v>6195.1885642627303</v>
      </c>
      <c r="AX24" s="96">
        <f t="shared" si="21"/>
        <v>6596.029839994967</v>
      </c>
      <c r="AY24" s="15">
        <f t="shared" si="21"/>
        <v>3455.7654491699618</v>
      </c>
      <c r="AZ24" s="15">
        <f t="shared" si="21"/>
        <v>935.49685045599585</v>
      </c>
      <c r="BA24" s="15">
        <f t="shared" si="21"/>
        <v>2225.6476028158263</v>
      </c>
      <c r="BB24" s="15">
        <f t="shared" si="21"/>
        <v>6661.6306321042221</v>
      </c>
      <c r="BC24" s="15">
        <f t="shared" si="21"/>
        <v>6655.1047426365358</v>
      </c>
      <c r="BD24" s="15">
        <f t="shared" si="21"/>
        <v>7014.1199022514656</v>
      </c>
      <c r="BE24" s="15">
        <f t="shared" si="21"/>
        <v>7452.8946730225834</v>
      </c>
      <c r="BF24" s="15">
        <f t="shared" si="21"/>
        <v>7279.3908720961126</v>
      </c>
      <c r="BG24" s="15">
        <f t="shared" si="21"/>
        <v>7674.8530878751171</v>
      </c>
      <c r="BH24" s="15">
        <f t="shared" si="21"/>
        <v>8013.0544239798783</v>
      </c>
      <c r="BI24" s="15">
        <f t="shared" si="21"/>
        <v>7796.2628509900233</v>
      </c>
      <c r="BJ24" s="96">
        <f t="shared" si="21"/>
        <v>8251.36262032175</v>
      </c>
      <c r="BK24" s="15">
        <f t="shared" si="21"/>
        <v>4303.1431628416594</v>
      </c>
      <c r="BL24" s="15">
        <f t="shared" si="21"/>
        <v>1221.4721139894616</v>
      </c>
      <c r="BM24" s="15">
        <f t="shared" si="21"/>
        <v>2906.5027164285011</v>
      </c>
      <c r="BN24" s="15">
        <f t="shared" si="21"/>
        <v>8579.1568981433775</v>
      </c>
      <c r="BO24" s="15">
        <f t="shared" si="21"/>
        <v>8478.4361854896579</v>
      </c>
      <c r="BP24" s="15">
        <f t="shared" si="21"/>
        <v>8894.9071966545143</v>
      </c>
      <c r="BQ24" s="15">
        <f t="shared" si="21"/>
        <v>9032.5264472972685</v>
      </c>
      <c r="BR24" s="15">
        <f t="shared" si="21"/>
        <v>9077.7128192294513</v>
      </c>
      <c r="BS24" s="15">
        <f t="shared" si="21"/>
        <v>9708.8880805262997</v>
      </c>
      <c r="BT24" s="15">
        <f t="shared" si="21"/>
        <v>9588.044678213515</v>
      </c>
      <c r="BU24" s="15">
        <f t="shared" si="21"/>
        <v>9576.2456559966085</v>
      </c>
      <c r="BV24" s="96">
        <f t="shared" si="21"/>
        <v>10085.907242362697</v>
      </c>
      <c r="BW24" s="15">
        <f t="shared" si="21"/>
        <v>5122.9709446537126</v>
      </c>
      <c r="BX24" s="15">
        <f t="shared" si="21"/>
        <v>1573.6556943087548</v>
      </c>
      <c r="BY24" s="15">
        <f t="shared" si="21"/>
        <v>3744.8282450805586</v>
      </c>
      <c r="BZ24" s="15">
        <f t="shared" si="21"/>
        <v>11072.854104735774</v>
      </c>
      <c r="CA24" s="15">
        <f t="shared" si="21"/>
        <v>11129.293390424009</v>
      </c>
      <c r="CB24" s="15">
        <f t="shared" si="21"/>
        <v>11664.8348124245</v>
      </c>
      <c r="CC24" s="15">
        <f t="shared" si="21"/>
        <v>11836.930495832163</v>
      </c>
      <c r="CD24" s="15">
        <f t="shared" si="21"/>
        <v>12073.277293095058</v>
      </c>
      <c r="CE24" s="15">
        <f t="shared" si="21"/>
        <v>12893.850389878509</v>
      </c>
      <c r="CF24" s="15">
        <f t="shared" si="21"/>
        <v>12716.462434945903</v>
      </c>
      <c r="CG24" s="15">
        <f t="shared" si="21"/>
        <v>12901.156300287923</v>
      </c>
      <c r="CH24" s="96">
        <f t="shared" si="21"/>
        <v>13560.873656979013</v>
      </c>
      <c r="CI24" s="15">
        <f t="shared" si="21"/>
        <v>6672.3181610301745</v>
      </c>
      <c r="CJ24" s="15">
        <f t="shared" si="21"/>
        <v>2039.9210620216238</v>
      </c>
      <c r="CK24" s="15">
        <f t="shared" si="21"/>
        <v>4848.8025288967001</v>
      </c>
      <c r="CL24" s="15">
        <f t="shared" si="21"/>
        <v>14356.571553372434</v>
      </c>
      <c r="CM24" s="15">
        <f t="shared" ref="CM24:CT24" si="22">CM72*CM94</f>
        <v>14413.739008341709</v>
      </c>
      <c r="CN24" s="15">
        <f t="shared" si="22"/>
        <v>15097.231514342395</v>
      </c>
      <c r="CO24" s="15">
        <f t="shared" si="22"/>
        <v>15312.393387001519</v>
      </c>
      <c r="CP24" s="15">
        <f t="shared" si="22"/>
        <v>15612.875435926673</v>
      </c>
      <c r="CQ24" s="15">
        <f t="shared" si="22"/>
        <v>16667.671996377721</v>
      </c>
      <c r="CR24" s="15">
        <f t="shared" si="22"/>
        <v>16432.937552852447</v>
      </c>
      <c r="CS24" s="15">
        <f t="shared" si="22"/>
        <v>17001.412823281069</v>
      </c>
      <c r="CT24" s="96">
        <f t="shared" si="22"/>
        <v>17866.766858159484</v>
      </c>
    </row>
    <row r="25" spans="2:98" x14ac:dyDescent="0.25"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8">
        <v>3539.5574999999999</v>
      </c>
      <c r="O25" s="8">
        <v>1059.297</v>
      </c>
      <c r="P25" s="8">
        <v>1546.6210000000001</v>
      </c>
      <c r="Q25" s="8">
        <v>2341.8530000000001</v>
      </c>
      <c r="R25" s="8">
        <v>868.44099999999901</v>
      </c>
      <c r="S25" s="8">
        <v>2736.2179999999998</v>
      </c>
      <c r="T25" s="15">
        <v>3474.8090000000002</v>
      </c>
      <c r="U25" s="24">
        <v>2775.6619999999998</v>
      </c>
      <c r="V25" s="24">
        <v>2269.0259999999998</v>
      </c>
      <c r="W25" s="24">
        <f t="shared" si="18"/>
        <v>1850.9039999999998</v>
      </c>
      <c r="X25" s="24">
        <f t="shared" si="18"/>
        <v>1623.8501999999996</v>
      </c>
      <c r="Y25" s="24">
        <f t="shared" si="18"/>
        <v>3233.63092142592</v>
      </c>
      <c r="Z25" s="145">
        <f t="shared" si="18"/>
        <v>4541.9647265625599</v>
      </c>
      <c r="AA25" s="15">
        <f t="shared" ref="AA25:CL25" si="23">AA73*AA95</f>
        <v>1170.1596731979137</v>
      </c>
      <c r="AB25" s="15">
        <f t="shared" si="23"/>
        <v>1177.3251335041437</v>
      </c>
      <c r="AC25" s="15">
        <f t="shared" si="23"/>
        <v>1235.1921754182906</v>
      </c>
      <c r="AD25" s="15">
        <f t="shared" si="23"/>
        <v>1176.2523506879622</v>
      </c>
      <c r="AE25" s="15">
        <f t="shared" si="23"/>
        <v>2927.5676347719909</v>
      </c>
      <c r="AF25" s="15">
        <f t="shared" si="23"/>
        <v>2822.1916621082128</v>
      </c>
      <c r="AG25" s="15">
        <f t="shared" si="23"/>
        <v>3295.4789754439057</v>
      </c>
      <c r="AH25" s="15">
        <f t="shared" si="23"/>
        <v>4287.7454274446454</v>
      </c>
      <c r="AI25" s="15">
        <f t="shared" si="23"/>
        <v>3257.0086377967659</v>
      </c>
      <c r="AJ25" s="15">
        <f t="shared" si="23"/>
        <v>3731.6752038798099</v>
      </c>
      <c r="AK25" s="15">
        <f t="shared" si="23"/>
        <v>4809.7827440628253</v>
      </c>
      <c r="AL25" s="96">
        <f t="shared" si="23"/>
        <v>3826.1295065685649</v>
      </c>
      <c r="AM25" s="15">
        <f t="shared" si="23"/>
        <v>1714.3929709646363</v>
      </c>
      <c r="AN25" s="15">
        <f t="shared" si="23"/>
        <v>2019.7707923360424</v>
      </c>
      <c r="AO25" s="15">
        <f t="shared" si="23"/>
        <v>1677.1954403068041</v>
      </c>
      <c r="AP25" s="15">
        <f t="shared" si="23"/>
        <v>1634.5491694062068</v>
      </c>
      <c r="AQ25" s="15">
        <f t="shared" si="23"/>
        <v>4855.7177704724327</v>
      </c>
      <c r="AR25" s="15">
        <f t="shared" si="23"/>
        <v>5034.2458751650292</v>
      </c>
      <c r="AS25" s="15">
        <f t="shared" si="23"/>
        <v>5142.637782415708</v>
      </c>
      <c r="AT25" s="15">
        <f t="shared" si="23"/>
        <v>6343.4449366476292</v>
      </c>
      <c r="AU25" s="15">
        <f t="shared" si="23"/>
        <v>5630.2065212393554</v>
      </c>
      <c r="AV25" s="15">
        <f t="shared" si="23"/>
        <v>5629.1126259445355</v>
      </c>
      <c r="AW25" s="15">
        <f t="shared" si="23"/>
        <v>6874.0695800179092</v>
      </c>
      <c r="AX25" s="96">
        <f t="shared" si="23"/>
        <v>6105.228048869244</v>
      </c>
      <c r="AY25" s="15">
        <f t="shared" si="23"/>
        <v>2763.4286403507385</v>
      </c>
      <c r="AZ25" s="15">
        <f t="shared" si="23"/>
        <v>2883.7931959485927</v>
      </c>
      <c r="BA25" s="15">
        <f t="shared" si="23"/>
        <v>2081.9817420306422</v>
      </c>
      <c r="BB25" s="15">
        <f t="shared" si="23"/>
        <v>1946.8910729433642</v>
      </c>
      <c r="BC25" s="15">
        <f t="shared" si="23"/>
        <v>6841.9978089856013</v>
      </c>
      <c r="BD25" s="15">
        <f t="shared" si="23"/>
        <v>6558.4657708869381</v>
      </c>
      <c r="BE25" s="15">
        <f t="shared" si="23"/>
        <v>6629.1209948338164</v>
      </c>
      <c r="BF25" s="15">
        <f t="shared" si="23"/>
        <v>7805.5713752383081</v>
      </c>
      <c r="BG25" s="15">
        <f t="shared" si="23"/>
        <v>7173.6866230952046</v>
      </c>
      <c r="BH25" s="15">
        <f t="shared" si="23"/>
        <v>7114.095053846343</v>
      </c>
      <c r="BI25" s="15">
        <f t="shared" si="23"/>
        <v>8312.3122367988854</v>
      </c>
      <c r="BJ25" s="96">
        <f t="shared" si="23"/>
        <v>7683.0530887781088</v>
      </c>
      <c r="BK25" s="15">
        <f t="shared" si="23"/>
        <v>3291.7168342864675</v>
      </c>
      <c r="BL25" s="15">
        <f t="shared" si="23"/>
        <v>3590.9193366048876</v>
      </c>
      <c r="BM25" s="15">
        <f t="shared" si="23"/>
        <v>2718.4299321649646</v>
      </c>
      <c r="BN25" s="15">
        <f t="shared" si="23"/>
        <v>2593.3202851340679</v>
      </c>
      <c r="BO25" s="15">
        <f t="shared" si="23"/>
        <v>8811.4421140608174</v>
      </c>
      <c r="BP25" s="15">
        <f t="shared" si="23"/>
        <v>8355.3205642191078</v>
      </c>
      <c r="BQ25" s="15">
        <f t="shared" si="23"/>
        <v>8489.0918872785696</v>
      </c>
      <c r="BR25" s="15">
        <f t="shared" si="23"/>
        <v>9459.9525387513713</v>
      </c>
      <c r="BS25" s="15">
        <f t="shared" si="23"/>
        <v>9119.6017849972886</v>
      </c>
      <c r="BT25" s="15">
        <f t="shared" si="23"/>
        <v>8999.5146332035929</v>
      </c>
      <c r="BU25" s="15">
        <f t="shared" si="23"/>
        <v>9946.1225256603575</v>
      </c>
      <c r="BV25" s="96">
        <f t="shared" si="23"/>
        <v>9437.1887111091528</v>
      </c>
      <c r="BW25" s="15">
        <f t="shared" si="23"/>
        <v>4139.2891941198195</v>
      </c>
      <c r="BX25" s="15">
        <f t="shared" si="23"/>
        <v>4275.0554024964795</v>
      </c>
      <c r="BY25" s="15">
        <f t="shared" si="23"/>
        <v>3502.2271023108001</v>
      </c>
      <c r="BZ25" s="15">
        <f t="shared" si="23"/>
        <v>3341.3142872420658</v>
      </c>
      <c r="CA25" s="15">
        <f t="shared" si="23"/>
        <v>11372.657493003151</v>
      </c>
      <c r="CB25" s="15">
        <f t="shared" si="23"/>
        <v>10967.684593696937</v>
      </c>
      <c r="CC25" s="15">
        <f t="shared" si="23"/>
        <v>11132.646174188481</v>
      </c>
      <c r="CD25" s="15">
        <f t="shared" si="23"/>
        <v>12397.063141572857</v>
      </c>
      <c r="CE25" s="15">
        <f t="shared" si="23"/>
        <v>12128.989244916749</v>
      </c>
      <c r="CF25" s="15">
        <f t="shared" si="23"/>
        <v>11951.769790692581</v>
      </c>
      <c r="CG25" s="15">
        <f t="shared" si="23"/>
        <v>13191.375062980553</v>
      </c>
      <c r="CH25" s="96">
        <f t="shared" si="23"/>
        <v>12713.818230121538</v>
      </c>
      <c r="CI25" s="15">
        <f t="shared" si="23"/>
        <v>5400.9215978889333</v>
      </c>
      <c r="CJ25" s="15">
        <f t="shared" si="23"/>
        <v>5567.9663440713775</v>
      </c>
      <c r="CK25" s="15">
        <f t="shared" si="23"/>
        <v>4539.9173757160124</v>
      </c>
      <c r="CL25" s="15">
        <f t="shared" si="23"/>
        <v>4326.3327729652619</v>
      </c>
      <c r="CM25" s="15">
        <f t="shared" ref="CM25:CT25" si="24">CM73*CM95</f>
        <v>14745.283330380613</v>
      </c>
      <c r="CN25" s="15">
        <f t="shared" si="24"/>
        <v>14204.436680174096</v>
      </c>
      <c r="CO25" s="15">
        <f t="shared" si="24"/>
        <v>14408.445499799443</v>
      </c>
      <c r="CP25" s="15">
        <f t="shared" si="24"/>
        <v>16036.987607057423</v>
      </c>
      <c r="CQ25" s="15">
        <f t="shared" si="24"/>
        <v>15684.920808775178</v>
      </c>
      <c r="CR25" s="15">
        <f t="shared" si="24"/>
        <v>15449.859632608701</v>
      </c>
      <c r="CS25" s="15">
        <f t="shared" si="24"/>
        <v>17387.579653561057</v>
      </c>
      <c r="CT25" s="96">
        <f t="shared" si="24"/>
        <v>16754.534807521788</v>
      </c>
    </row>
    <row r="26" spans="2:98" x14ac:dyDescent="0.25"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8">
        <v>5013.0079999999998</v>
      </c>
      <c r="O26" s="8">
        <v>654.11800000000005</v>
      </c>
      <c r="P26" s="8">
        <v>547.61599999999999</v>
      </c>
      <c r="Q26" s="8">
        <v>2369.259</v>
      </c>
      <c r="R26" s="8">
        <v>4357.9949999999999</v>
      </c>
      <c r="S26" s="8">
        <v>1572.2270000000001</v>
      </c>
      <c r="T26" s="15">
        <v>1493.748</v>
      </c>
      <c r="U26" s="24">
        <v>1535.3109999999999</v>
      </c>
      <c r="V26" s="24">
        <v>2539.491</v>
      </c>
      <c r="W26" s="24">
        <f t="shared" si="18"/>
        <v>3400.056</v>
      </c>
      <c r="X26" s="24">
        <f t="shared" si="18"/>
        <v>3169.2114000000001</v>
      </c>
      <c r="Y26" s="24">
        <f t="shared" si="18"/>
        <v>4368.6720000000005</v>
      </c>
      <c r="Z26" s="145">
        <f t="shared" si="18"/>
        <v>6230.7501873408009</v>
      </c>
      <c r="AA26" s="15">
        <f t="shared" ref="AA26:CL26" si="25">AA74*AA96</f>
        <v>1577.6379169564159</v>
      </c>
      <c r="AB26" s="15">
        <f t="shared" si="25"/>
        <v>1947.0438186678887</v>
      </c>
      <c r="AC26" s="15">
        <f t="shared" si="25"/>
        <v>6226.9100007648449</v>
      </c>
      <c r="AD26" s="15">
        <f t="shared" si="25"/>
        <v>4355.6875027301749</v>
      </c>
      <c r="AE26" s="15">
        <f t="shared" si="25"/>
        <v>3315.2312644721396</v>
      </c>
      <c r="AF26" s="15">
        <f t="shared" si="25"/>
        <v>3338.8847643680015</v>
      </c>
      <c r="AG26" s="15">
        <f t="shared" si="25"/>
        <v>4098.1759123796201</v>
      </c>
      <c r="AH26" s="15">
        <f t="shared" si="25"/>
        <v>5566.7125719944688</v>
      </c>
      <c r="AI26" s="15">
        <f t="shared" si="25"/>
        <v>6455.5509634894916</v>
      </c>
      <c r="AJ26" s="15">
        <f t="shared" si="25"/>
        <v>6253.7805885077805</v>
      </c>
      <c r="AK26" s="15">
        <f t="shared" si="25"/>
        <v>6845.296695466428</v>
      </c>
      <c r="AL26" s="96">
        <f t="shared" si="25"/>
        <v>7310.9543375696003</v>
      </c>
      <c r="AM26" s="15">
        <f t="shared" si="25"/>
        <v>3007.5238120366789</v>
      </c>
      <c r="AN26" s="15">
        <f t="shared" si="25"/>
        <v>3045.0786165606823</v>
      </c>
      <c r="AO26" s="15">
        <f t="shared" si="25"/>
        <v>8014.1618931682024</v>
      </c>
      <c r="AP26" s="15">
        <f t="shared" si="25"/>
        <v>5955.003448850166</v>
      </c>
      <c r="AQ26" s="15">
        <f t="shared" si="25"/>
        <v>4700.9471506992722</v>
      </c>
      <c r="AR26" s="15">
        <f t="shared" si="25"/>
        <v>5172.557110150964</v>
      </c>
      <c r="AS26" s="15">
        <f t="shared" si="25"/>
        <v>6943.1650677462922</v>
      </c>
      <c r="AT26" s="15">
        <f t="shared" si="25"/>
        <v>9390.3872558186686</v>
      </c>
      <c r="AU26" s="15">
        <f t="shared" si="25"/>
        <v>10284.580072804873</v>
      </c>
      <c r="AV26" s="15">
        <f t="shared" si="25"/>
        <v>9877.7210645812502</v>
      </c>
      <c r="AW26" s="15">
        <f t="shared" si="25"/>
        <v>10664.601578872378</v>
      </c>
      <c r="AX26" s="96">
        <f t="shared" si="25"/>
        <v>11154.02514808653</v>
      </c>
      <c r="AY26" s="15">
        <f t="shared" si="25"/>
        <v>4929.384978788069</v>
      </c>
      <c r="AZ26" s="15">
        <f t="shared" si="25"/>
        <v>4960.83078122596</v>
      </c>
      <c r="BA26" s="15">
        <f t="shared" si="25"/>
        <v>12869.155605693641</v>
      </c>
      <c r="BB26" s="15">
        <f t="shared" si="25"/>
        <v>8565.4045168734465</v>
      </c>
      <c r="BC26" s="15">
        <f t="shared" si="25"/>
        <v>6176.9053975201059</v>
      </c>
      <c r="BD26" s="15">
        <f t="shared" si="25"/>
        <v>6885.4933575756859</v>
      </c>
      <c r="BE26" s="15">
        <f t="shared" si="25"/>
        <v>9248.2153700100098</v>
      </c>
      <c r="BF26" s="15">
        <f t="shared" si="25"/>
        <v>12456.571948189765</v>
      </c>
      <c r="BG26" s="15">
        <f t="shared" si="25"/>
        <v>13041.019530157591</v>
      </c>
      <c r="BH26" s="15">
        <f t="shared" si="25"/>
        <v>12468.79332664024</v>
      </c>
      <c r="BI26" s="15">
        <f t="shared" si="25"/>
        <v>13403.635583054305</v>
      </c>
      <c r="BJ26" s="96">
        <f t="shared" si="25"/>
        <v>13870.995649756522</v>
      </c>
      <c r="BK26" s="15">
        <f t="shared" si="25"/>
        <v>5829.7218198815972</v>
      </c>
      <c r="BL26" s="15">
        <f t="shared" si="25"/>
        <v>5859.8772643695638</v>
      </c>
      <c r="BM26" s="15">
        <f t="shared" si="25"/>
        <v>15631.614074316645</v>
      </c>
      <c r="BN26" s="15">
        <f t="shared" si="25"/>
        <v>10776.041044949337</v>
      </c>
      <c r="BO26" s="15">
        <f t="shared" si="25"/>
        <v>8002.466194246359</v>
      </c>
      <c r="BP26" s="15">
        <f t="shared" si="25"/>
        <v>8965.5503483205321</v>
      </c>
      <c r="BQ26" s="15">
        <f t="shared" si="25"/>
        <v>12012.283157241025</v>
      </c>
      <c r="BR26" s="15">
        <f t="shared" si="25"/>
        <v>16047.585865401845</v>
      </c>
      <c r="BS26" s="15">
        <f t="shared" si="25"/>
        <v>16673.244881412371</v>
      </c>
      <c r="BT26" s="15">
        <f t="shared" si="25"/>
        <v>15810.981601888594</v>
      </c>
      <c r="BU26" s="15">
        <f t="shared" si="25"/>
        <v>16863.602839048166</v>
      </c>
      <c r="BV26" s="96">
        <f t="shared" si="25"/>
        <v>17182.550338232726</v>
      </c>
      <c r="BW26" s="15">
        <f t="shared" si="25"/>
        <v>7360.0264428707433</v>
      </c>
      <c r="BX26" s="15">
        <f t="shared" si="25"/>
        <v>7333.776446773034</v>
      </c>
      <c r="BY26" s="15">
        <f t="shared" si="25"/>
        <v>19253.788605304384</v>
      </c>
      <c r="BZ26" s="15">
        <f t="shared" si="25"/>
        <v>13259.712776616088</v>
      </c>
      <c r="CA26" s="15">
        <f t="shared" si="25"/>
        <v>9858.3650341421744</v>
      </c>
      <c r="CB26" s="15">
        <f t="shared" si="25"/>
        <v>11564.787885501421</v>
      </c>
      <c r="CC26" s="15">
        <f t="shared" si="25"/>
        <v>15622.027357092997</v>
      </c>
      <c r="CD26" s="15">
        <f t="shared" si="25"/>
        <v>20953.383700306538</v>
      </c>
      <c r="CE26" s="15">
        <f t="shared" si="25"/>
        <v>21865.023127502194</v>
      </c>
      <c r="CF26" s="15">
        <f t="shared" si="25"/>
        <v>20838.138662710011</v>
      </c>
      <c r="CG26" s="15">
        <f t="shared" si="25"/>
        <v>22318.800169957194</v>
      </c>
      <c r="CH26" s="96">
        <f t="shared" si="25"/>
        <v>22816.427395987364</v>
      </c>
      <c r="CI26" s="15">
        <f t="shared" si="25"/>
        <v>9531.8831452843842</v>
      </c>
      <c r="CJ26" s="15">
        <f t="shared" si="25"/>
        <v>9537.0014104680358</v>
      </c>
      <c r="CK26" s="15">
        <f t="shared" si="25"/>
        <v>25117.834725945751</v>
      </c>
      <c r="CL26" s="15">
        <f t="shared" si="25"/>
        <v>17268.443845566366</v>
      </c>
      <c r="CM26" s="15">
        <f t="shared" ref="CM26:CT26" si="26">CM74*CM96</f>
        <v>12809.533539711665</v>
      </c>
      <c r="CN26" s="15">
        <f t="shared" si="26"/>
        <v>14990.260304275826</v>
      </c>
      <c r="CO26" s="15">
        <f t="shared" si="26"/>
        <v>20241.334811856228</v>
      </c>
      <c r="CP26" s="15">
        <f t="shared" si="26"/>
        <v>27138.886171596871</v>
      </c>
      <c r="CQ26" s="15">
        <f t="shared" si="26"/>
        <v>28298.524845443146</v>
      </c>
      <c r="CR26" s="15">
        <f t="shared" si="26"/>
        <v>26956.860374320382</v>
      </c>
      <c r="CS26" s="15">
        <f t="shared" si="26"/>
        <v>29437.978218664193</v>
      </c>
      <c r="CT26" s="96">
        <f t="shared" si="26"/>
        <v>30083.546709834278</v>
      </c>
    </row>
    <row r="27" spans="2:98" x14ac:dyDescent="0.25"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8">
        <v>5776.4900000000098</v>
      </c>
      <c r="O27" s="8">
        <v>897.09</v>
      </c>
      <c r="P27" s="8">
        <v>819.21799999999996</v>
      </c>
      <c r="Q27" s="8">
        <v>2167.4810000000002</v>
      </c>
      <c r="R27" s="8">
        <v>1641.7139999999999</v>
      </c>
      <c r="S27" s="8">
        <v>1809.37</v>
      </c>
      <c r="T27" s="15">
        <v>2581.4580000000001</v>
      </c>
      <c r="U27" s="24">
        <v>2151.1210000000001</v>
      </c>
      <c r="V27" s="24">
        <v>2418.8905</v>
      </c>
      <c r="W27" s="24">
        <f t="shared" si="18"/>
        <v>2967.6240000000003</v>
      </c>
      <c r="X27" s="24">
        <f t="shared" si="18"/>
        <v>2628.0911999999998</v>
      </c>
      <c r="Y27" s="24">
        <f t="shared" si="18"/>
        <v>4209.2160000000003</v>
      </c>
      <c r="Z27" s="145">
        <f t="shared" si="18"/>
        <v>7494.4000000000005</v>
      </c>
      <c r="AA27" s="15">
        <f t="shared" ref="AA27:CL27" si="27">AA75*AA97</f>
        <v>2728.5160000000001</v>
      </c>
      <c r="AB27" s="15">
        <f t="shared" si="27"/>
        <v>3252.8160000000003</v>
      </c>
      <c r="AC27" s="15">
        <f t="shared" si="27"/>
        <v>8487.3751416224823</v>
      </c>
      <c r="AD27" s="15">
        <f t="shared" si="27"/>
        <v>8774.7111531958144</v>
      </c>
      <c r="AE27" s="15">
        <f t="shared" si="27"/>
        <v>10016.738230966273</v>
      </c>
      <c r="AF27" s="15">
        <f t="shared" si="27"/>
        <v>11113.519763603572</v>
      </c>
      <c r="AG27" s="15">
        <f t="shared" si="27"/>
        <v>9239.6179826554289</v>
      </c>
      <c r="AH27" s="15">
        <f t="shared" si="27"/>
        <v>8312.8384048315202</v>
      </c>
      <c r="AI27" s="15">
        <f t="shared" si="27"/>
        <v>8257.9632384109063</v>
      </c>
      <c r="AJ27" s="15">
        <f t="shared" si="27"/>
        <v>7647.4098053048992</v>
      </c>
      <c r="AK27" s="15">
        <f t="shared" si="27"/>
        <v>8215.1454313224531</v>
      </c>
      <c r="AL27" s="96">
        <f t="shared" si="27"/>
        <v>10067.837570876321</v>
      </c>
      <c r="AM27" s="15">
        <f t="shared" si="27"/>
        <v>5883.0155841373562</v>
      </c>
      <c r="AN27" s="15">
        <f t="shared" si="27"/>
        <v>6240.2369493641909</v>
      </c>
      <c r="AO27" s="15">
        <f t="shared" si="27"/>
        <v>12606.094265532</v>
      </c>
      <c r="AP27" s="15">
        <f t="shared" si="27"/>
        <v>11619.577500601077</v>
      </c>
      <c r="AQ27" s="15">
        <f t="shared" si="27"/>
        <v>12218.685268853949</v>
      </c>
      <c r="AR27" s="15">
        <f t="shared" si="27"/>
        <v>13059.540445814453</v>
      </c>
      <c r="AS27" s="15">
        <f t="shared" si="27"/>
        <v>10858.679072120118</v>
      </c>
      <c r="AT27" s="15">
        <f t="shared" si="27"/>
        <v>9749.7557750598498</v>
      </c>
      <c r="AU27" s="15">
        <f t="shared" si="27"/>
        <v>10515.120877040299</v>
      </c>
      <c r="AV27" s="15">
        <f t="shared" si="27"/>
        <v>10011.238293500433</v>
      </c>
      <c r="AW27" s="15">
        <f t="shared" si="27"/>
        <v>11086.748771427934</v>
      </c>
      <c r="AX27" s="96">
        <f t="shared" si="27"/>
        <v>12417.326137989612</v>
      </c>
      <c r="AY27" s="15">
        <f t="shared" si="27"/>
        <v>7846.1643564016913</v>
      </c>
      <c r="AZ27" s="15">
        <f t="shared" si="27"/>
        <v>8243.7736063794928</v>
      </c>
      <c r="BA27" s="15">
        <f t="shared" si="27"/>
        <v>16800.166935226138</v>
      </c>
      <c r="BB27" s="15">
        <f t="shared" si="27"/>
        <v>14713.234460854866</v>
      </c>
      <c r="BC27" s="15">
        <f t="shared" si="27"/>
        <v>15876.370351645321</v>
      </c>
      <c r="BD27" s="15">
        <f t="shared" si="27"/>
        <v>16643.557784182412</v>
      </c>
      <c r="BE27" s="15">
        <f t="shared" si="27"/>
        <v>13772.666261877997</v>
      </c>
      <c r="BF27" s="15">
        <f t="shared" si="27"/>
        <v>12574.162847284817</v>
      </c>
      <c r="BG27" s="15">
        <f t="shared" si="27"/>
        <v>14077.462500260464</v>
      </c>
      <c r="BH27" s="15">
        <f t="shared" si="27"/>
        <v>14256.604849506728</v>
      </c>
      <c r="BI27" s="15">
        <f t="shared" si="27"/>
        <v>16109.894611900998</v>
      </c>
      <c r="BJ27" s="96">
        <f t="shared" si="27"/>
        <v>17846.33883897552</v>
      </c>
      <c r="BK27" s="15">
        <f t="shared" si="27"/>
        <v>11106.011698663173</v>
      </c>
      <c r="BL27" s="15">
        <f t="shared" si="27"/>
        <v>11631.203240787583</v>
      </c>
      <c r="BM27" s="15">
        <f t="shared" si="27"/>
        <v>23012.700126288233</v>
      </c>
      <c r="BN27" s="15">
        <f t="shared" si="27"/>
        <v>21264.44172431633</v>
      </c>
      <c r="BO27" s="15">
        <f t="shared" si="27"/>
        <v>22789.554815513417</v>
      </c>
      <c r="BP27" s="15">
        <f t="shared" si="27"/>
        <v>23423.90747008576</v>
      </c>
      <c r="BQ27" s="15">
        <f t="shared" si="27"/>
        <v>19469.591512210649</v>
      </c>
      <c r="BR27" s="15">
        <f t="shared" si="27"/>
        <v>17578.9098830533</v>
      </c>
      <c r="BS27" s="15">
        <f t="shared" si="27"/>
        <v>19165.724707563018</v>
      </c>
      <c r="BT27" s="15">
        <f t="shared" si="27"/>
        <v>18989.762550871783</v>
      </c>
      <c r="BU27" s="15">
        <f t="shared" si="27"/>
        <v>21171.124107922624</v>
      </c>
      <c r="BV27" s="96">
        <f t="shared" si="27"/>
        <v>23397.695218401215</v>
      </c>
      <c r="BW27" s="15">
        <f t="shared" si="27"/>
        <v>14883.040691212149</v>
      </c>
      <c r="BX27" s="15">
        <f t="shared" si="27"/>
        <v>15494.652817355729</v>
      </c>
      <c r="BY27" s="15">
        <f t="shared" si="27"/>
        <v>30496.364631761709</v>
      </c>
      <c r="BZ27" s="15">
        <f t="shared" si="27"/>
        <v>27960.467347933154</v>
      </c>
      <c r="CA27" s="15">
        <f t="shared" si="27"/>
        <v>29648.739697916797</v>
      </c>
      <c r="CB27" s="15">
        <f t="shared" si="27"/>
        <v>30395.582450127567</v>
      </c>
      <c r="CC27" s="15">
        <f t="shared" si="27"/>
        <v>25234.96899754876</v>
      </c>
      <c r="CD27" s="15">
        <f t="shared" si="27"/>
        <v>22648.626388701021</v>
      </c>
      <c r="CE27" s="15">
        <f t="shared" si="27"/>
        <v>24938.283396247727</v>
      </c>
      <c r="CF27" s="15">
        <f t="shared" si="27"/>
        <v>24953.716784109631</v>
      </c>
      <c r="CG27" s="15">
        <f t="shared" si="27"/>
        <v>27926.431219346796</v>
      </c>
      <c r="CH27" s="96">
        <f t="shared" si="27"/>
        <v>31197.330896086241</v>
      </c>
      <c r="CI27" s="15">
        <f t="shared" si="27"/>
        <v>19342.533911451832</v>
      </c>
      <c r="CJ27" s="15">
        <f t="shared" si="27"/>
        <v>20191.3305358951</v>
      </c>
      <c r="CK27" s="15">
        <f t="shared" si="27"/>
        <v>39853.332930227451</v>
      </c>
      <c r="CL27" s="15">
        <f t="shared" si="27"/>
        <v>36712.41669721013</v>
      </c>
      <c r="CM27" s="15">
        <f t="shared" ref="CM27:CT27" si="28">CM75*CM97</f>
        <v>39085.600820746127</v>
      </c>
      <c r="CN27" s="15">
        <f t="shared" si="28"/>
        <v>40177.01722742014</v>
      </c>
      <c r="CO27" s="15">
        <f t="shared" si="28"/>
        <v>33375.370533705325</v>
      </c>
      <c r="CP27" s="15">
        <f t="shared" si="28"/>
        <v>29978.618657860308</v>
      </c>
      <c r="CQ27" s="15">
        <f t="shared" si="28"/>
        <v>32993.578473065943</v>
      </c>
      <c r="CR27" s="15">
        <f t="shared" si="28"/>
        <v>32951.462755497814</v>
      </c>
      <c r="CS27" s="15">
        <f t="shared" si="28"/>
        <v>37556.135323474395</v>
      </c>
      <c r="CT27" s="96">
        <f t="shared" si="28"/>
        <v>41959.646334890211</v>
      </c>
    </row>
    <row r="28" spans="2:98" x14ac:dyDescent="0.25"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8">
        <v>4457.63399999999</v>
      </c>
      <c r="O28" s="8">
        <v>596.98699999999997</v>
      </c>
      <c r="P28" s="8">
        <v>1388.49</v>
      </c>
      <c r="Q28" s="8">
        <v>1534.674</v>
      </c>
      <c r="R28" s="8">
        <v>1206.982</v>
      </c>
      <c r="S28" s="8">
        <v>1457.5889999999999</v>
      </c>
      <c r="T28" s="15">
        <v>2428.7044999999998</v>
      </c>
      <c r="U28" s="24">
        <v>1586.0619999999999</v>
      </c>
      <c r="V28" s="24">
        <v>1310.0440000000001</v>
      </c>
      <c r="W28" s="24">
        <f t="shared" si="18"/>
        <v>2861.0819999999994</v>
      </c>
      <c r="X28" s="24">
        <f t="shared" si="18"/>
        <v>2604.2864399999999</v>
      </c>
      <c r="Y28" s="24">
        <f t="shared" si="18"/>
        <v>3731.1516000000001</v>
      </c>
      <c r="Z28" s="145">
        <f t="shared" si="18"/>
        <v>4838.4000000000005</v>
      </c>
      <c r="AA28" s="15">
        <f t="shared" ref="AA28:CL28" si="29">AA76*AA98</f>
        <v>1172.08</v>
      </c>
      <c r="AB28" s="15">
        <f t="shared" si="29"/>
        <v>1050.56</v>
      </c>
      <c r="AC28" s="15">
        <f t="shared" si="29"/>
        <v>2934.4336436642875</v>
      </c>
      <c r="AD28" s="15">
        <f t="shared" si="29"/>
        <v>2642.587528594479</v>
      </c>
      <c r="AE28" s="15">
        <f t="shared" si="29"/>
        <v>2865.0818983071995</v>
      </c>
      <c r="AF28" s="15">
        <f t="shared" si="29"/>
        <v>2901.7541524040353</v>
      </c>
      <c r="AG28" s="15">
        <f t="shared" si="29"/>
        <v>2780.3848257358427</v>
      </c>
      <c r="AH28" s="15">
        <f t="shared" si="29"/>
        <v>3297.6143816988101</v>
      </c>
      <c r="AI28" s="15">
        <f t="shared" si="29"/>
        <v>3991.6691129377705</v>
      </c>
      <c r="AJ28" s="15">
        <f t="shared" si="29"/>
        <v>4153.0080073547233</v>
      </c>
      <c r="AK28" s="15">
        <f t="shared" si="29"/>
        <v>5084.9085074492505</v>
      </c>
      <c r="AL28" s="96">
        <f t="shared" si="29"/>
        <v>5803.9843862912485</v>
      </c>
      <c r="AM28" s="15">
        <f t="shared" si="29"/>
        <v>2539.7756277504827</v>
      </c>
      <c r="AN28" s="15">
        <f t="shared" si="29"/>
        <v>2458.3426781928042</v>
      </c>
      <c r="AO28" s="15">
        <f t="shared" si="29"/>
        <v>5016.9701929343173</v>
      </c>
      <c r="AP28" s="15">
        <f t="shared" si="29"/>
        <v>4713.5469830451457</v>
      </c>
      <c r="AQ28" s="15">
        <f t="shared" si="29"/>
        <v>5010.1230464083956</v>
      </c>
      <c r="AR28" s="15">
        <f t="shared" si="29"/>
        <v>5242.4448056226274</v>
      </c>
      <c r="AS28" s="15">
        <f t="shared" si="29"/>
        <v>4976.625205717929</v>
      </c>
      <c r="AT28" s="15">
        <f t="shared" si="29"/>
        <v>6061.088757521683</v>
      </c>
      <c r="AU28" s="15">
        <f t="shared" si="29"/>
        <v>7060.0346670597974</v>
      </c>
      <c r="AV28" s="15">
        <f t="shared" si="29"/>
        <v>6881.2498960373468</v>
      </c>
      <c r="AW28" s="15">
        <f t="shared" si="29"/>
        <v>7677.8309131492906</v>
      </c>
      <c r="AX28" s="96">
        <f t="shared" si="29"/>
        <v>8167.2799275384095</v>
      </c>
      <c r="AY28" s="15">
        <f t="shared" si="29"/>
        <v>4319.2522260292235</v>
      </c>
      <c r="AZ28" s="15">
        <f t="shared" si="29"/>
        <v>4024.597418847562</v>
      </c>
      <c r="BA28" s="15">
        <f t="shared" si="29"/>
        <v>8109.6210961102952</v>
      </c>
      <c r="BB28" s="15">
        <f t="shared" si="29"/>
        <v>7326.5272120269101</v>
      </c>
      <c r="BC28" s="15">
        <f t="shared" si="29"/>
        <v>8148.5180901304439</v>
      </c>
      <c r="BD28" s="15">
        <f t="shared" si="29"/>
        <v>8753.3144705215436</v>
      </c>
      <c r="BE28" s="15">
        <f t="shared" si="29"/>
        <v>8543.4888054134062</v>
      </c>
      <c r="BF28" s="15">
        <f t="shared" si="29"/>
        <v>10383.43024760186</v>
      </c>
      <c r="BG28" s="15">
        <f t="shared" si="29"/>
        <v>11946.487470017937</v>
      </c>
      <c r="BH28" s="15">
        <f t="shared" si="29"/>
        <v>11581.527115409112</v>
      </c>
      <c r="BI28" s="15">
        <f t="shared" si="29"/>
        <v>12615.557152246558</v>
      </c>
      <c r="BJ28" s="96">
        <f t="shared" si="29"/>
        <v>13062.429572927314</v>
      </c>
      <c r="BK28" s="15">
        <f t="shared" si="29"/>
        <v>6491.2370985087364</v>
      </c>
      <c r="BL28" s="15">
        <f t="shared" si="29"/>
        <v>5814.5749595126626</v>
      </c>
      <c r="BM28" s="15">
        <f t="shared" si="29"/>
        <v>11436.984621282259</v>
      </c>
      <c r="BN28" s="15">
        <f t="shared" si="29"/>
        <v>10224.91076110448</v>
      </c>
      <c r="BO28" s="15">
        <f t="shared" si="29"/>
        <v>10850.091160456846</v>
      </c>
      <c r="BP28" s="15">
        <f t="shared" si="29"/>
        <v>11134.61243292767</v>
      </c>
      <c r="BQ28" s="15">
        <f t="shared" si="29"/>
        <v>10771.928495806722</v>
      </c>
      <c r="BR28" s="15">
        <f t="shared" si="29"/>
        <v>13099.853072352067</v>
      </c>
      <c r="BS28" s="15">
        <f t="shared" si="29"/>
        <v>15261.665797529216</v>
      </c>
      <c r="BT28" s="15">
        <f t="shared" si="29"/>
        <v>14575.105905667666</v>
      </c>
      <c r="BU28" s="15">
        <f t="shared" si="29"/>
        <v>15793.040282351389</v>
      </c>
      <c r="BV28" s="96">
        <f t="shared" si="29"/>
        <v>16401.3742488967</v>
      </c>
      <c r="BW28" s="15">
        <f t="shared" si="29"/>
        <v>8448.4053970295208</v>
      </c>
      <c r="BX28" s="15">
        <f t="shared" si="29"/>
        <v>7593.3563894242016</v>
      </c>
      <c r="BY28" s="15">
        <f t="shared" si="29"/>
        <v>15064.297858971886</v>
      </c>
      <c r="BZ28" s="15">
        <f t="shared" si="29"/>
        <v>13669.922609333062</v>
      </c>
      <c r="CA28" s="15">
        <f t="shared" si="29"/>
        <v>14595.72347332258</v>
      </c>
      <c r="CB28" s="15">
        <f t="shared" si="29"/>
        <v>14934.658362517528</v>
      </c>
      <c r="CC28" s="15">
        <f t="shared" si="29"/>
        <v>14376.923575867026</v>
      </c>
      <c r="CD28" s="15">
        <f t="shared" si="29"/>
        <v>17368.177370529742</v>
      </c>
      <c r="CE28" s="15">
        <f t="shared" si="29"/>
        <v>19951.705393931883</v>
      </c>
      <c r="CF28" s="15">
        <f t="shared" si="29"/>
        <v>18848.470626989445</v>
      </c>
      <c r="CG28" s="15">
        <f t="shared" si="29"/>
        <v>20226.103238716125</v>
      </c>
      <c r="CH28" s="96">
        <f t="shared" si="29"/>
        <v>20637.190364470905</v>
      </c>
      <c r="CI28" s="15">
        <f t="shared" si="29"/>
        <v>10311.831746538903</v>
      </c>
      <c r="CJ28" s="15">
        <f t="shared" si="29"/>
        <v>9222.3555762690703</v>
      </c>
      <c r="CK28" s="15">
        <f t="shared" si="29"/>
        <v>18281.663604515066</v>
      </c>
      <c r="CL28" s="15">
        <f t="shared" si="29"/>
        <v>16779.225043201528</v>
      </c>
      <c r="CM28" s="15">
        <f t="shared" ref="CM28:CT28" si="30">CM76*CM98</f>
        <v>18035.389431124364</v>
      </c>
      <c r="CN28" s="15">
        <f t="shared" si="30"/>
        <v>18590.856912910051</v>
      </c>
      <c r="CO28" s="15">
        <f t="shared" si="30"/>
        <v>18253.791551729908</v>
      </c>
      <c r="CP28" s="15">
        <f t="shared" si="30"/>
        <v>22120.935481942655</v>
      </c>
      <c r="CQ28" s="15">
        <f t="shared" si="30"/>
        <v>25472.223526014008</v>
      </c>
      <c r="CR28" s="15">
        <f t="shared" si="30"/>
        <v>24211.573749261159</v>
      </c>
      <c r="CS28" s="15">
        <f t="shared" si="30"/>
        <v>26591.42153227231</v>
      </c>
      <c r="CT28" s="96">
        <f t="shared" si="30"/>
        <v>27222.377380166254</v>
      </c>
    </row>
    <row r="29" spans="2:98" s="1" customFormat="1" x14ac:dyDescent="0.25">
      <c r="B29" s="1" t="s">
        <v>3</v>
      </c>
      <c r="C29" s="9">
        <f>SUM(C22:C28)</f>
        <v>5229.46</v>
      </c>
      <c r="D29" s="9">
        <f t="shared" ref="D29" si="31">SUM(D22:D28)</f>
        <v>4953.427999999999</v>
      </c>
      <c r="E29" s="9">
        <f t="shared" ref="E29" si="32">SUM(E22:E28)</f>
        <v>10867.875</v>
      </c>
      <c r="F29" s="9">
        <f t="shared" ref="F29" si="33">SUM(F22:F28)</f>
        <v>14017.172000000002</v>
      </c>
      <c r="G29" s="9">
        <f t="shared" ref="G29" si="34">SUM(G22:G28)</f>
        <v>11357.576000000001</v>
      </c>
      <c r="H29" s="9">
        <f t="shared" ref="H29" si="35">SUM(H22:H28)</f>
        <v>18852.465999999989</v>
      </c>
      <c r="I29" s="9">
        <f t="shared" ref="I29" si="36">SUM(I22:I28)</f>
        <v>16582.022999999997</v>
      </c>
      <c r="J29" s="9">
        <f t="shared" ref="J29" si="37">SUM(J22:J28)</f>
        <v>10057.414999999999</v>
      </c>
      <c r="K29" s="9">
        <f t="shared" ref="K29" si="38">SUM(K22:K28)</f>
        <v>21958.389999999992</v>
      </c>
      <c r="L29" s="9">
        <f t="shared" ref="L29" si="39">SUM(L22:L28)</f>
        <v>13825.28199999999</v>
      </c>
      <c r="M29" s="9">
        <f t="shared" ref="M29" si="40">SUM(M22:M28)</f>
        <v>21610.269000000011</v>
      </c>
      <c r="N29" s="98">
        <f t="shared" ref="N29" si="41">SUM(N22:N28)</f>
        <v>34303.053999999975</v>
      </c>
      <c r="O29" s="9">
        <f t="shared" ref="O29" si="42">SUM(O22:O28)</f>
        <v>6062.5229999999992</v>
      </c>
      <c r="P29" s="9">
        <f t="shared" ref="P29" si="43">SUM(P22:P28)</f>
        <v>6799.4349999999695</v>
      </c>
      <c r="Q29" s="9">
        <f t="shared" ref="Q29" si="44">SUM(Q22:Q28)</f>
        <v>17827.882999999991</v>
      </c>
      <c r="R29" s="9">
        <f t="shared" ref="R29" si="45">SUM(R22:R28)</f>
        <v>18291.496999999999</v>
      </c>
      <c r="S29" s="9">
        <f t="shared" ref="S29" si="46">SUM(S22:S28)</f>
        <v>13673.798000000003</v>
      </c>
      <c r="T29" s="9">
        <f t="shared" ref="T29" si="47">SUM(T22:T28)</f>
        <v>17473.260000000002</v>
      </c>
      <c r="U29" s="16">
        <f t="shared" ref="U29:Z29" si="48">SUM(U22:U28)</f>
        <v>14170.758</v>
      </c>
      <c r="V29" s="16">
        <f t="shared" si="48"/>
        <v>14052.285</v>
      </c>
      <c r="W29" s="16">
        <f t="shared" si="48"/>
        <v>22536.059108721278</v>
      </c>
      <c r="X29" s="16">
        <f t="shared" si="48"/>
        <v>22482.964823384445</v>
      </c>
      <c r="Y29" s="16">
        <f t="shared" si="48"/>
        <v>31297.689638442305</v>
      </c>
      <c r="Z29" s="97">
        <f t="shared" si="48"/>
        <v>40960.717623907338</v>
      </c>
      <c r="AA29" s="16">
        <f t="shared" ref="AA29:CL29" si="49">SUM(AA22:AA28)</f>
        <v>10048.466008322941</v>
      </c>
      <c r="AB29" s="16">
        <f t="shared" si="49"/>
        <v>9829.9856658560384</v>
      </c>
      <c r="AC29" s="16">
        <f t="shared" si="49"/>
        <v>26861.803068165038</v>
      </c>
      <c r="AD29" s="16">
        <f t="shared" si="49"/>
        <v>25757.7414696259</v>
      </c>
      <c r="AE29" s="16">
        <f t="shared" si="49"/>
        <v>30407.710112585144</v>
      </c>
      <c r="AF29" s="16">
        <f t="shared" si="49"/>
        <v>33250.10454630114</v>
      </c>
      <c r="AG29" s="16">
        <f t="shared" si="49"/>
        <v>31410.691412146167</v>
      </c>
      <c r="AH29" s="16">
        <f t="shared" si="49"/>
        <v>33921.35986610916</v>
      </c>
      <c r="AI29" s="16">
        <f t="shared" si="49"/>
        <v>36318.337894288539</v>
      </c>
      <c r="AJ29" s="16">
        <f t="shared" si="49"/>
        <v>35123.794864173033</v>
      </c>
      <c r="AK29" s="16">
        <f t="shared" si="49"/>
        <v>38724.017797670691</v>
      </c>
      <c r="AL29" s="97">
        <f t="shared" si="49"/>
        <v>42559.897739510343</v>
      </c>
      <c r="AM29" s="16">
        <f t="shared" si="49"/>
        <v>18094.046194967439</v>
      </c>
      <c r="AN29" s="16">
        <f t="shared" si="49"/>
        <v>17077.526206313789</v>
      </c>
      <c r="AO29" s="16">
        <f t="shared" si="49"/>
        <v>38771.896872448429</v>
      </c>
      <c r="AP29" s="16">
        <f t="shared" si="49"/>
        <v>37782.706223561952</v>
      </c>
      <c r="AQ29" s="16">
        <f t="shared" si="49"/>
        <v>43684.237569825404</v>
      </c>
      <c r="AR29" s="16">
        <f t="shared" si="49"/>
        <v>46833.394711306064</v>
      </c>
      <c r="AS29" s="16">
        <f t="shared" si="49"/>
        <v>45529.930316553182</v>
      </c>
      <c r="AT29" s="16">
        <f t="shared" si="49"/>
        <v>49984.396277314925</v>
      </c>
      <c r="AU29" s="16">
        <f t="shared" si="49"/>
        <v>53556.219879628814</v>
      </c>
      <c r="AV29" s="16">
        <f t="shared" si="49"/>
        <v>51310.250359445417</v>
      </c>
      <c r="AW29" s="16">
        <f t="shared" si="49"/>
        <v>55982.310112952851</v>
      </c>
      <c r="AX29" s="97">
        <f t="shared" si="49"/>
        <v>58506.583162814211</v>
      </c>
      <c r="AY29" s="16">
        <f t="shared" si="49"/>
        <v>26700.207868665791</v>
      </c>
      <c r="AZ29" s="16">
        <f t="shared" si="49"/>
        <v>24440.170565820688</v>
      </c>
      <c r="BA29" s="16">
        <f t="shared" si="49"/>
        <v>56103.005254790056</v>
      </c>
      <c r="BB29" s="16">
        <f t="shared" si="49"/>
        <v>51398.868493964947</v>
      </c>
      <c r="BC29" s="16">
        <f t="shared" si="49"/>
        <v>59355.267502942734</v>
      </c>
      <c r="BD29" s="16">
        <f t="shared" si="49"/>
        <v>62457.859340995732</v>
      </c>
      <c r="BE29" s="16">
        <f t="shared" si="49"/>
        <v>60880.952047192994</v>
      </c>
      <c r="BF29" s="16">
        <f t="shared" si="49"/>
        <v>67184.116349619479</v>
      </c>
      <c r="BG29" s="16">
        <f t="shared" si="49"/>
        <v>71724.929144153051</v>
      </c>
      <c r="BH29" s="16">
        <f t="shared" si="49"/>
        <v>69496.365576107695</v>
      </c>
      <c r="BI29" s="16">
        <f t="shared" si="49"/>
        <v>75785.911504949283</v>
      </c>
      <c r="BJ29" s="97">
        <f t="shared" si="49"/>
        <v>79496.387459945385</v>
      </c>
      <c r="BK29" s="16">
        <f t="shared" si="49"/>
        <v>35328.979042418076</v>
      </c>
      <c r="BL29" s="16">
        <f t="shared" si="49"/>
        <v>32433.645906611258</v>
      </c>
      <c r="BM29" s="16">
        <f t="shared" si="49"/>
        <v>73387.264482259867</v>
      </c>
      <c r="BN29" s="16">
        <f t="shared" si="49"/>
        <v>69017.410835166505</v>
      </c>
      <c r="BO29" s="16">
        <f t="shared" si="49"/>
        <v>78902.363605671184</v>
      </c>
      <c r="BP29" s="16">
        <f t="shared" si="49"/>
        <v>81284.735380119571</v>
      </c>
      <c r="BQ29" s="16">
        <f t="shared" si="49"/>
        <v>79110.6054553664</v>
      </c>
      <c r="BR29" s="16">
        <f t="shared" si="49"/>
        <v>86370.435070730717</v>
      </c>
      <c r="BS29" s="16">
        <f t="shared" si="49"/>
        <v>92145.156133720346</v>
      </c>
      <c r="BT29" s="16">
        <f t="shared" si="49"/>
        <v>88335.405261007094</v>
      </c>
      <c r="BU29" s="16">
        <f t="shared" si="49"/>
        <v>95526.241395482895</v>
      </c>
      <c r="BV29" s="97">
        <f t="shared" si="49"/>
        <v>99449.253570614732</v>
      </c>
      <c r="BW29" s="16">
        <f t="shared" si="49"/>
        <v>45454.605831920562</v>
      </c>
      <c r="BX29" s="16">
        <f t="shared" si="49"/>
        <v>41782.850408983017</v>
      </c>
      <c r="BY29" s="16">
        <f t="shared" si="49"/>
        <v>94755.235339557621</v>
      </c>
      <c r="BZ29" s="16">
        <f t="shared" si="49"/>
        <v>89495.295803676578</v>
      </c>
      <c r="CA29" s="16">
        <f t="shared" si="49"/>
        <v>103017.08256161981</v>
      </c>
      <c r="CB29" s="16">
        <f t="shared" si="49"/>
        <v>106637.2781893042</v>
      </c>
      <c r="CC29" s="16">
        <f t="shared" si="49"/>
        <v>103976.39732276661</v>
      </c>
      <c r="CD29" s="16">
        <f t="shared" si="49"/>
        <v>113549.59275258478</v>
      </c>
      <c r="CE29" s="16">
        <f t="shared" si="49"/>
        <v>121340.39598531663</v>
      </c>
      <c r="CF29" s="16">
        <f t="shared" si="49"/>
        <v>116658.44582647827</v>
      </c>
      <c r="CG29" s="16">
        <f t="shared" si="49"/>
        <v>126304.60453871652</v>
      </c>
      <c r="CH29" s="97">
        <f t="shared" si="49"/>
        <v>131666.4627205162</v>
      </c>
      <c r="CI29" s="16">
        <f t="shared" si="49"/>
        <v>58321.855981582659</v>
      </c>
      <c r="CJ29" s="16">
        <f t="shared" si="49"/>
        <v>53634.15207048622</v>
      </c>
      <c r="CK29" s="16">
        <f t="shared" si="49"/>
        <v>121906.76677880801</v>
      </c>
      <c r="CL29" s="16">
        <f t="shared" si="49"/>
        <v>115459.79687067389</v>
      </c>
      <c r="CM29" s="16">
        <f t="shared" ref="CM29:CT29" si="50">SUM(CM22:CM28)</f>
        <v>133095.04257635167</v>
      </c>
      <c r="CN29" s="16">
        <f t="shared" si="50"/>
        <v>137958.16796872218</v>
      </c>
      <c r="CO29" s="16">
        <f t="shared" si="50"/>
        <v>134757.91935072528</v>
      </c>
      <c r="CP29" s="16">
        <f t="shared" si="50"/>
        <v>147057.98641219107</v>
      </c>
      <c r="CQ29" s="16">
        <f t="shared" si="50"/>
        <v>157153.3488155313</v>
      </c>
      <c r="CR29" s="16">
        <f t="shared" si="50"/>
        <v>151183.8751894788</v>
      </c>
      <c r="CS29" s="16">
        <f t="shared" si="50"/>
        <v>166995.05669987327</v>
      </c>
      <c r="CT29" s="97">
        <f t="shared" si="50"/>
        <v>174220.37282870535</v>
      </c>
    </row>
    <row r="30" spans="2:98" x14ac:dyDescent="0.25">
      <c r="X30" s="24"/>
      <c r="Y30" s="28"/>
    </row>
    <row r="31" spans="2:98" s="4" customFormat="1" x14ac:dyDescent="0.25">
      <c r="B31"/>
      <c r="C3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12"/>
    </row>
    <row r="32" spans="2:98" s="104" customFormat="1" x14ac:dyDescent="0.25">
      <c r="B32" s="104" t="s">
        <v>9</v>
      </c>
      <c r="C32" s="104">
        <f t="shared" ref="C32:BN32" si="51">C21</f>
        <v>42005</v>
      </c>
      <c r="D32" s="104">
        <f t="shared" si="51"/>
        <v>42036</v>
      </c>
      <c r="E32" s="104">
        <f t="shared" si="51"/>
        <v>42064</v>
      </c>
      <c r="F32" s="104">
        <f t="shared" si="51"/>
        <v>42095</v>
      </c>
      <c r="G32" s="104">
        <f t="shared" si="51"/>
        <v>42125</v>
      </c>
      <c r="H32" s="104">
        <f t="shared" si="51"/>
        <v>42156</v>
      </c>
      <c r="I32" s="104">
        <f t="shared" si="51"/>
        <v>42186</v>
      </c>
      <c r="J32" s="104">
        <f t="shared" si="51"/>
        <v>42217</v>
      </c>
      <c r="K32" s="104">
        <f t="shared" si="51"/>
        <v>42248</v>
      </c>
      <c r="L32" s="104">
        <f t="shared" si="51"/>
        <v>42278</v>
      </c>
      <c r="M32" s="104">
        <f t="shared" si="51"/>
        <v>42309</v>
      </c>
      <c r="N32" s="105">
        <f t="shared" si="51"/>
        <v>42339</v>
      </c>
      <c r="O32" s="104">
        <f t="shared" si="51"/>
        <v>42370</v>
      </c>
      <c r="P32" s="104">
        <f t="shared" si="51"/>
        <v>42401</v>
      </c>
      <c r="Q32" s="104">
        <f t="shared" si="51"/>
        <v>42430</v>
      </c>
      <c r="R32" s="104">
        <f t="shared" si="51"/>
        <v>42461</v>
      </c>
      <c r="S32" s="104">
        <f t="shared" si="51"/>
        <v>42491</v>
      </c>
      <c r="T32" s="104">
        <f t="shared" si="51"/>
        <v>42522</v>
      </c>
      <c r="U32" s="104">
        <f t="shared" si="51"/>
        <v>42552</v>
      </c>
      <c r="V32" s="104">
        <f t="shared" si="51"/>
        <v>42583</v>
      </c>
      <c r="W32" s="113">
        <f t="shared" si="51"/>
        <v>42614</v>
      </c>
      <c r="X32" s="113">
        <f t="shared" si="51"/>
        <v>42644</v>
      </c>
      <c r="Y32" s="113">
        <f t="shared" si="51"/>
        <v>42675</v>
      </c>
      <c r="Z32" s="117">
        <f t="shared" si="51"/>
        <v>42705</v>
      </c>
      <c r="AA32" s="104">
        <f t="shared" si="51"/>
        <v>42752</v>
      </c>
      <c r="AB32" s="104">
        <f t="shared" si="51"/>
        <v>42783</v>
      </c>
      <c r="AC32" s="104">
        <f t="shared" si="51"/>
        <v>42811</v>
      </c>
      <c r="AD32" s="104">
        <f t="shared" si="51"/>
        <v>42842</v>
      </c>
      <c r="AE32" s="104">
        <f t="shared" si="51"/>
        <v>42872</v>
      </c>
      <c r="AF32" s="104">
        <f t="shared" si="51"/>
        <v>42903</v>
      </c>
      <c r="AG32" s="104">
        <f t="shared" si="51"/>
        <v>42933</v>
      </c>
      <c r="AH32" s="104">
        <f t="shared" si="51"/>
        <v>42964</v>
      </c>
      <c r="AI32" s="104">
        <f t="shared" si="51"/>
        <v>42995</v>
      </c>
      <c r="AJ32" s="104">
        <f t="shared" si="51"/>
        <v>43025</v>
      </c>
      <c r="AK32" s="104">
        <f t="shared" si="51"/>
        <v>43056</v>
      </c>
      <c r="AL32" s="105">
        <f t="shared" si="51"/>
        <v>43086</v>
      </c>
      <c r="AM32" s="104">
        <f t="shared" si="51"/>
        <v>43118</v>
      </c>
      <c r="AN32" s="104">
        <f t="shared" si="51"/>
        <v>43149</v>
      </c>
      <c r="AO32" s="104">
        <f t="shared" si="51"/>
        <v>43177</v>
      </c>
      <c r="AP32" s="104">
        <f t="shared" si="51"/>
        <v>43208</v>
      </c>
      <c r="AQ32" s="104">
        <f t="shared" si="51"/>
        <v>43238</v>
      </c>
      <c r="AR32" s="104">
        <f t="shared" si="51"/>
        <v>43269</v>
      </c>
      <c r="AS32" s="104">
        <f t="shared" si="51"/>
        <v>43299</v>
      </c>
      <c r="AT32" s="104">
        <f t="shared" si="51"/>
        <v>43330</v>
      </c>
      <c r="AU32" s="104">
        <f t="shared" si="51"/>
        <v>43361</v>
      </c>
      <c r="AV32" s="104">
        <f t="shared" si="51"/>
        <v>43391</v>
      </c>
      <c r="AW32" s="104">
        <f t="shared" si="51"/>
        <v>43422</v>
      </c>
      <c r="AX32" s="105">
        <f t="shared" si="51"/>
        <v>43452</v>
      </c>
      <c r="AY32" s="104">
        <f t="shared" si="51"/>
        <v>43483</v>
      </c>
      <c r="AZ32" s="104">
        <f t="shared" si="51"/>
        <v>43514</v>
      </c>
      <c r="BA32" s="104">
        <f t="shared" si="51"/>
        <v>43542</v>
      </c>
      <c r="BB32" s="104">
        <f t="shared" si="51"/>
        <v>43573</v>
      </c>
      <c r="BC32" s="104">
        <f t="shared" si="51"/>
        <v>43603</v>
      </c>
      <c r="BD32" s="104">
        <f t="shared" si="51"/>
        <v>43634</v>
      </c>
      <c r="BE32" s="104">
        <f t="shared" si="51"/>
        <v>43664</v>
      </c>
      <c r="BF32" s="104">
        <f t="shared" si="51"/>
        <v>43695</v>
      </c>
      <c r="BG32" s="104">
        <f t="shared" si="51"/>
        <v>43726</v>
      </c>
      <c r="BH32" s="104">
        <f t="shared" si="51"/>
        <v>43756</v>
      </c>
      <c r="BI32" s="104">
        <f t="shared" si="51"/>
        <v>43787</v>
      </c>
      <c r="BJ32" s="105">
        <f t="shared" si="51"/>
        <v>43817</v>
      </c>
      <c r="BK32" s="104">
        <f t="shared" si="51"/>
        <v>43848</v>
      </c>
      <c r="BL32" s="104">
        <f t="shared" si="51"/>
        <v>43879</v>
      </c>
      <c r="BM32" s="104">
        <f t="shared" si="51"/>
        <v>43908</v>
      </c>
      <c r="BN32" s="104">
        <f t="shared" si="51"/>
        <v>43939</v>
      </c>
      <c r="BO32" s="104">
        <f t="shared" ref="BO32:CT32" si="52">BO21</f>
        <v>43969</v>
      </c>
      <c r="BP32" s="104">
        <f t="shared" si="52"/>
        <v>44000</v>
      </c>
      <c r="BQ32" s="104">
        <f t="shared" si="52"/>
        <v>44030</v>
      </c>
      <c r="BR32" s="104">
        <f t="shared" si="52"/>
        <v>44061</v>
      </c>
      <c r="BS32" s="104">
        <f t="shared" si="52"/>
        <v>44092</v>
      </c>
      <c r="BT32" s="104">
        <f t="shared" si="52"/>
        <v>44122</v>
      </c>
      <c r="BU32" s="104">
        <f t="shared" si="52"/>
        <v>44153</v>
      </c>
      <c r="BV32" s="105">
        <f t="shared" si="52"/>
        <v>44183</v>
      </c>
      <c r="BW32" s="104">
        <f t="shared" si="52"/>
        <v>44214</v>
      </c>
      <c r="BX32" s="104">
        <f t="shared" si="52"/>
        <v>44245</v>
      </c>
      <c r="BY32" s="104">
        <f t="shared" si="52"/>
        <v>44273</v>
      </c>
      <c r="BZ32" s="104">
        <f t="shared" si="52"/>
        <v>44304</v>
      </c>
      <c r="CA32" s="104">
        <f t="shared" si="52"/>
        <v>44334</v>
      </c>
      <c r="CB32" s="104">
        <f t="shared" si="52"/>
        <v>44365</v>
      </c>
      <c r="CC32" s="104">
        <f t="shared" si="52"/>
        <v>44395</v>
      </c>
      <c r="CD32" s="104">
        <f t="shared" si="52"/>
        <v>44426</v>
      </c>
      <c r="CE32" s="104">
        <f t="shared" si="52"/>
        <v>44457</v>
      </c>
      <c r="CF32" s="104">
        <f t="shared" si="52"/>
        <v>44487</v>
      </c>
      <c r="CG32" s="104">
        <f t="shared" si="52"/>
        <v>44518</v>
      </c>
      <c r="CH32" s="105">
        <f t="shared" si="52"/>
        <v>44548</v>
      </c>
      <c r="CI32" s="104">
        <f t="shared" si="52"/>
        <v>44579</v>
      </c>
      <c r="CJ32" s="104">
        <f t="shared" si="52"/>
        <v>44610</v>
      </c>
      <c r="CK32" s="104">
        <f t="shared" si="52"/>
        <v>44638</v>
      </c>
      <c r="CL32" s="104">
        <f t="shared" si="52"/>
        <v>44669</v>
      </c>
      <c r="CM32" s="104">
        <f t="shared" si="52"/>
        <v>44699</v>
      </c>
      <c r="CN32" s="104">
        <f t="shared" si="52"/>
        <v>44730</v>
      </c>
      <c r="CO32" s="104">
        <f t="shared" si="52"/>
        <v>44760</v>
      </c>
      <c r="CP32" s="104">
        <f t="shared" si="52"/>
        <v>44791</v>
      </c>
      <c r="CQ32" s="104">
        <f t="shared" si="52"/>
        <v>44822</v>
      </c>
      <c r="CR32" s="104">
        <f t="shared" si="52"/>
        <v>44852</v>
      </c>
      <c r="CS32" s="104">
        <f t="shared" si="52"/>
        <v>44883</v>
      </c>
      <c r="CT32" s="105">
        <f t="shared" si="52"/>
        <v>44913</v>
      </c>
    </row>
    <row r="33" spans="2:98" x14ac:dyDescent="0.25">
      <c r="B33" t="s">
        <v>4</v>
      </c>
      <c r="C33" s="8">
        <v>34</v>
      </c>
      <c r="D33">
        <v>39</v>
      </c>
      <c r="E33">
        <v>43</v>
      </c>
      <c r="F33">
        <v>50</v>
      </c>
      <c r="G33">
        <v>52</v>
      </c>
      <c r="H33">
        <v>53</v>
      </c>
      <c r="I33">
        <v>53</v>
      </c>
      <c r="J33">
        <v>53</v>
      </c>
      <c r="K33">
        <v>53</v>
      </c>
      <c r="L33">
        <v>53</v>
      </c>
      <c r="M33">
        <v>50</v>
      </c>
      <c r="N33" s="36">
        <v>51</v>
      </c>
      <c r="O33">
        <v>80</v>
      </c>
      <c r="P33">
        <v>80</v>
      </c>
      <c r="Q33">
        <v>81</v>
      </c>
      <c r="R33">
        <v>81</v>
      </c>
      <c r="S33">
        <v>80</v>
      </c>
      <c r="T33">
        <v>77</v>
      </c>
      <c r="U33" s="24">
        <v>70</v>
      </c>
      <c r="V33" s="24">
        <v>70</v>
      </c>
      <c r="W33" s="24">
        <f t="shared" ref="W33:Z33" si="53">V33</f>
        <v>70</v>
      </c>
      <c r="X33" s="24">
        <f t="shared" si="53"/>
        <v>70</v>
      </c>
      <c r="Y33" s="24">
        <f t="shared" si="53"/>
        <v>70</v>
      </c>
      <c r="Z33" s="145">
        <f t="shared" si="53"/>
        <v>70</v>
      </c>
      <c r="AA33" s="15">
        <v>90</v>
      </c>
      <c r="AB33" s="15">
        <f t="shared" ref="AB33" si="54">AA33</f>
        <v>90</v>
      </c>
      <c r="AC33" s="15">
        <f t="shared" ref="AC33" si="55">AB33</f>
        <v>90</v>
      </c>
      <c r="AD33" s="15">
        <f t="shared" ref="AD33" si="56">AC33</f>
        <v>90</v>
      </c>
      <c r="AE33" s="15">
        <f t="shared" ref="AE33" si="57">AD33</f>
        <v>90</v>
      </c>
      <c r="AF33" s="15">
        <f t="shared" ref="AF33" si="58">AE33</f>
        <v>90</v>
      </c>
      <c r="AG33" s="15">
        <f t="shared" ref="AG33" si="59">AF33</f>
        <v>90</v>
      </c>
      <c r="AH33" s="15">
        <f t="shared" ref="AH33" si="60">AG33</f>
        <v>90</v>
      </c>
      <c r="AI33" s="15">
        <f t="shared" ref="AI33" si="61">AH33</f>
        <v>90</v>
      </c>
      <c r="AJ33" s="15">
        <f t="shared" ref="AJ33" si="62">AI33</f>
        <v>90</v>
      </c>
      <c r="AK33" s="15">
        <f t="shared" ref="AK33" si="63">AJ33</f>
        <v>90</v>
      </c>
      <c r="AL33" s="96">
        <f t="shared" ref="AL33" si="64">AK33</f>
        <v>90</v>
      </c>
      <c r="AM33" s="15">
        <v>110</v>
      </c>
      <c r="AN33" s="15">
        <f t="shared" ref="AN33" si="65">AM33</f>
        <v>110</v>
      </c>
      <c r="AO33" s="15">
        <f t="shared" ref="AO33" si="66">AN33</f>
        <v>110</v>
      </c>
      <c r="AP33" s="15">
        <f t="shared" ref="AP33" si="67">AO33</f>
        <v>110</v>
      </c>
      <c r="AQ33" s="15">
        <f t="shared" ref="AQ33" si="68">AP33</f>
        <v>110</v>
      </c>
      <c r="AR33" s="15">
        <f t="shared" ref="AR33" si="69">AQ33</f>
        <v>110</v>
      </c>
      <c r="AS33" s="15">
        <f t="shared" ref="AS33" si="70">AR33</f>
        <v>110</v>
      </c>
      <c r="AT33" s="15">
        <f t="shared" ref="AT33" si="71">AS33</f>
        <v>110</v>
      </c>
      <c r="AU33" s="15">
        <f t="shared" ref="AU33" si="72">AT33</f>
        <v>110</v>
      </c>
      <c r="AV33" s="15">
        <f t="shared" ref="AV33" si="73">AU33</f>
        <v>110</v>
      </c>
      <c r="AW33" s="15">
        <f t="shared" ref="AW33" si="74">AV33</f>
        <v>110</v>
      </c>
      <c r="AX33" s="96">
        <f t="shared" ref="AX33" si="75">AW33</f>
        <v>110</v>
      </c>
      <c r="AY33" s="15">
        <v>130</v>
      </c>
      <c r="AZ33" s="15">
        <f t="shared" ref="AZ33" si="76">AY33</f>
        <v>130</v>
      </c>
      <c r="BA33" s="15">
        <f t="shared" ref="BA33" si="77">AZ33</f>
        <v>130</v>
      </c>
      <c r="BB33" s="15">
        <f t="shared" ref="BB33" si="78">BA33</f>
        <v>130</v>
      </c>
      <c r="BC33" s="15">
        <f t="shared" ref="BC33" si="79">BB33</f>
        <v>130</v>
      </c>
      <c r="BD33" s="15">
        <f t="shared" ref="BD33" si="80">BC33</f>
        <v>130</v>
      </c>
      <c r="BE33" s="15">
        <f t="shared" ref="BE33" si="81">BD33</f>
        <v>130</v>
      </c>
      <c r="BF33" s="15">
        <f t="shared" ref="BF33" si="82">BE33</f>
        <v>130</v>
      </c>
      <c r="BG33" s="15">
        <f t="shared" ref="BG33" si="83">BF33</f>
        <v>130</v>
      </c>
      <c r="BH33" s="15">
        <f t="shared" ref="BH33" si="84">BG33</f>
        <v>130</v>
      </c>
      <c r="BI33" s="15">
        <f t="shared" ref="BI33" si="85">BH33</f>
        <v>130</v>
      </c>
      <c r="BJ33" s="96">
        <f t="shared" ref="BJ33" si="86">BI33</f>
        <v>130</v>
      </c>
      <c r="BK33" s="15">
        <v>150</v>
      </c>
      <c r="BL33" s="15">
        <f t="shared" ref="BL33" si="87">BK33</f>
        <v>150</v>
      </c>
      <c r="BM33" s="15">
        <f t="shared" ref="BM33" si="88">BL33</f>
        <v>150</v>
      </c>
      <c r="BN33" s="15">
        <f t="shared" ref="BN33" si="89">BM33</f>
        <v>150</v>
      </c>
      <c r="BO33" s="15">
        <f t="shared" ref="BO33" si="90">BN33</f>
        <v>150</v>
      </c>
      <c r="BP33" s="15">
        <f t="shared" ref="BP33" si="91">BO33</f>
        <v>150</v>
      </c>
      <c r="BQ33" s="15">
        <f t="shared" ref="BQ33" si="92">BP33</f>
        <v>150</v>
      </c>
      <c r="BR33" s="15">
        <f t="shared" ref="BR33" si="93">BQ33</f>
        <v>150</v>
      </c>
      <c r="BS33" s="15">
        <f t="shared" ref="BS33" si="94">BR33</f>
        <v>150</v>
      </c>
      <c r="BT33" s="15">
        <f t="shared" ref="BT33" si="95">BS33</f>
        <v>150</v>
      </c>
      <c r="BU33" s="15">
        <f t="shared" ref="BU33" si="96">BT33</f>
        <v>150</v>
      </c>
      <c r="BV33" s="96">
        <f t="shared" ref="BV33" si="97">BU33</f>
        <v>150</v>
      </c>
      <c r="BW33" s="15">
        <v>170</v>
      </c>
      <c r="BX33" s="15">
        <f t="shared" ref="BX33" si="98">BW33</f>
        <v>170</v>
      </c>
      <c r="BY33" s="15">
        <f t="shared" ref="BY33" si="99">BX33</f>
        <v>170</v>
      </c>
      <c r="BZ33" s="15">
        <f t="shared" ref="BZ33" si="100">BY33</f>
        <v>170</v>
      </c>
      <c r="CA33" s="15">
        <f t="shared" ref="CA33" si="101">BZ33</f>
        <v>170</v>
      </c>
      <c r="CB33" s="15">
        <f t="shared" ref="CB33" si="102">CA33</f>
        <v>170</v>
      </c>
      <c r="CC33" s="15">
        <f t="shared" ref="CC33" si="103">CB33</f>
        <v>170</v>
      </c>
      <c r="CD33" s="15">
        <f t="shared" ref="CD33" si="104">CC33</f>
        <v>170</v>
      </c>
      <c r="CE33" s="15">
        <f t="shared" ref="CE33" si="105">CD33</f>
        <v>170</v>
      </c>
      <c r="CF33" s="15">
        <f t="shared" ref="CF33" si="106">CE33</f>
        <v>170</v>
      </c>
      <c r="CG33" s="15">
        <f t="shared" ref="CG33" si="107">CF33</f>
        <v>170</v>
      </c>
      <c r="CH33" s="96">
        <f t="shared" ref="CH33" si="108">CG33</f>
        <v>170</v>
      </c>
      <c r="CI33" s="15">
        <v>190</v>
      </c>
      <c r="CJ33" s="15">
        <f t="shared" ref="CJ33" si="109">CI33</f>
        <v>190</v>
      </c>
      <c r="CK33" s="15">
        <f t="shared" ref="CK33" si="110">CJ33</f>
        <v>190</v>
      </c>
      <c r="CL33" s="15">
        <f t="shared" ref="CL33" si="111">CK33</f>
        <v>190</v>
      </c>
      <c r="CM33" s="15">
        <f t="shared" ref="CM33" si="112">CL33</f>
        <v>190</v>
      </c>
      <c r="CN33" s="15">
        <f t="shared" ref="CN33" si="113">CM33</f>
        <v>190</v>
      </c>
      <c r="CO33" s="15">
        <f t="shared" ref="CO33" si="114">CN33</f>
        <v>190</v>
      </c>
      <c r="CP33" s="15">
        <f t="shared" ref="CP33" si="115">CO33</f>
        <v>190</v>
      </c>
      <c r="CQ33" s="15">
        <f t="shared" ref="CQ33" si="116">CP33</f>
        <v>190</v>
      </c>
      <c r="CR33" s="15">
        <f t="shared" ref="CR33" si="117">CQ33</f>
        <v>190</v>
      </c>
      <c r="CS33" s="15">
        <f t="shared" ref="CS33" si="118">CR33</f>
        <v>190</v>
      </c>
      <c r="CT33" s="96">
        <f t="shared" ref="CT33" si="119">CS33</f>
        <v>190</v>
      </c>
    </row>
    <row r="34" spans="2:98" x14ac:dyDescent="0.25">
      <c r="B34" t="s">
        <v>5</v>
      </c>
      <c r="C34" s="8">
        <v>215</v>
      </c>
      <c r="D34">
        <v>68</v>
      </c>
      <c r="E34">
        <v>224</v>
      </c>
      <c r="F34">
        <v>301</v>
      </c>
      <c r="G34">
        <v>221</v>
      </c>
      <c r="H34">
        <v>256</v>
      </c>
      <c r="I34">
        <v>229</v>
      </c>
      <c r="J34">
        <v>227</v>
      </c>
      <c r="K34">
        <v>224</v>
      </c>
      <c r="L34">
        <v>185</v>
      </c>
      <c r="M34">
        <v>311</v>
      </c>
      <c r="N34" s="36">
        <v>248</v>
      </c>
      <c r="O34">
        <v>71</v>
      </c>
      <c r="P34">
        <v>74</v>
      </c>
      <c r="Q34">
        <v>320</v>
      </c>
      <c r="R34">
        <v>206</v>
      </c>
      <c r="S34">
        <v>213</v>
      </c>
      <c r="T34">
        <v>315</v>
      </c>
      <c r="U34" s="24">
        <v>246</v>
      </c>
      <c r="V34" s="24">
        <v>238</v>
      </c>
      <c r="W34" s="24">
        <f t="shared" ref="W34:Z34" si="120">W8+W15</f>
        <v>393.96088223999999</v>
      </c>
      <c r="X34" s="24">
        <f t="shared" si="120"/>
        <v>482.93085875200001</v>
      </c>
      <c r="Y34" s="24">
        <f t="shared" si="120"/>
        <v>523.70196616447993</v>
      </c>
      <c r="Z34" s="145">
        <f t="shared" si="120"/>
        <v>526.90884958115998</v>
      </c>
      <c r="AA34" s="15">
        <f t="shared" ref="AA34:CL34" si="121">AA8+AA15</f>
        <v>179.57836748299371</v>
      </c>
      <c r="AB34" s="15">
        <f t="shared" si="121"/>
        <v>187.51031064081826</v>
      </c>
      <c r="AC34" s="15">
        <f t="shared" si="121"/>
        <v>438.96896588995651</v>
      </c>
      <c r="AD34" s="15">
        <f t="shared" si="121"/>
        <v>418.97876387293741</v>
      </c>
      <c r="AE34" s="15">
        <f t="shared" si="121"/>
        <v>509.89302701239654</v>
      </c>
      <c r="AF34" s="15">
        <f t="shared" si="121"/>
        <v>624.01029037200237</v>
      </c>
      <c r="AG34" s="15">
        <f t="shared" si="121"/>
        <v>469.31052675934967</v>
      </c>
      <c r="AH34" s="15">
        <f t="shared" si="121"/>
        <v>560.40273093727296</v>
      </c>
      <c r="AI34" s="15">
        <f t="shared" si="121"/>
        <v>679.39773968402869</v>
      </c>
      <c r="AJ34" s="15">
        <f t="shared" si="121"/>
        <v>535.10243824222903</v>
      </c>
      <c r="AK34" s="15">
        <f t="shared" si="121"/>
        <v>606.85243124540614</v>
      </c>
      <c r="AL34" s="96">
        <f t="shared" si="121"/>
        <v>721.9578772914407</v>
      </c>
      <c r="AM34" s="15">
        <f t="shared" si="121"/>
        <v>233.48028876427659</v>
      </c>
      <c r="AN34" s="15">
        <f t="shared" si="121"/>
        <v>244.40768474359146</v>
      </c>
      <c r="AO34" s="15">
        <f t="shared" si="121"/>
        <v>689.75349426568664</v>
      </c>
      <c r="AP34" s="15">
        <f t="shared" si="121"/>
        <v>708.033036499785</v>
      </c>
      <c r="AQ34" s="15">
        <f t="shared" si="121"/>
        <v>746.70363006628406</v>
      </c>
      <c r="AR34" s="15">
        <f t="shared" si="121"/>
        <v>858.09184092217629</v>
      </c>
      <c r="AS34" s="15">
        <f t="shared" si="121"/>
        <v>754.06980333181571</v>
      </c>
      <c r="AT34" s="15">
        <f t="shared" si="121"/>
        <v>793.60346818835569</v>
      </c>
      <c r="AU34" s="15">
        <f t="shared" si="121"/>
        <v>911.54848664841734</v>
      </c>
      <c r="AV34" s="15">
        <f t="shared" si="121"/>
        <v>801.57906776942218</v>
      </c>
      <c r="AW34" s="15">
        <f t="shared" si="121"/>
        <v>844.99293126821681</v>
      </c>
      <c r="AX34" s="96">
        <f t="shared" si="121"/>
        <v>890.44271945003266</v>
      </c>
      <c r="AY34" s="15">
        <f t="shared" si="121"/>
        <v>243.41151068984809</v>
      </c>
      <c r="AZ34" s="15">
        <f t="shared" si="121"/>
        <v>253.89057786187198</v>
      </c>
      <c r="BA34" s="15">
        <f t="shared" si="121"/>
        <v>847.64004597619919</v>
      </c>
      <c r="BB34" s="15">
        <f t="shared" si="121"/>
        <v>804.46919402837409</v>
      </c>
      <c r="BC34" s="15">
        <f t="shared" si="121"/>
        <v>839.47223136961782</v>
      </c>
      <c r="BD34" s="15">
        <f t="shared" si="121"/>
        <v>920.87643590427808</v>
      </c>
      <c r="BE34" s="15">
        <f t="shared" si="121"/>
        <v>837.94919460299559</v>
      </c>
      <c r="BF34" s="15">
        <f t="shared" si="121"/>
        <v>874.72460981408483</v>
      </c>
      <c r="BG34" s="15">
        <f t="shared" si="121"/>
        <v>961.33722954571454</v>
      </c>
      <c r="BH34" s="15">
        <f t="shared" si="121"/>
        <v>879.76437847906266</v>
      </c>
      <c r="BI34" s="15">
        <f t="shared" si="121"/>
        <v>921.90081756888628</v>
      </c>
      <c r="BJ34" s="96">
        <f t="shared" si="121"/>
        <v>1015.5573043492426</v>
      </c>
      <c r="BK34" s="15">
        <f t="shared" si="121"/>
        <v>291.09801810311842</v>
      </c>
      <c r="BL34" s="15">
        <f t="shared" si="121"/>
        <v>303.68114324859437</v>
      </c>
      <c r="BM34" s="15">
        <f t="shared" si="121"/>
        <v>980.23965211533459</v>
      </c>
      <c r="BN34" s="15">
        <f t="shared" si="121"/>
        <v>920.29490354789573</v>
      </c>
      <c r="BO34" s="15">
        <f t="shared" si="121"/>
        <v>955.94148432286977</v>
      </c>
      <c r="BP34" s="15">
        <f t="shared" si="121"/>
        <v>992.44238459118139</v>
      </c>
      <c r="BQ34" s="15">
        <f t="shared" si="121"/>
        <v>929.22047943184532</v>
      </c>
      <c r="BR34" s="15">
        <f t="shared" si="121"/>
        <v>965.24682122537013</v>
      </c>
      <c r="BS34" s="15">
        <f t="shared" si="121"/>
        <v>1003.4028473543349</v>
      </c>
      <c r="BT34" s="15">
        <f t="shared" si="121"/>
        <v>942.63332610041232</v>
      </c>
      <c r="BU34" s="15">
        <f t="shared" si="121"/>
        <v>982.97191027640122</v>
      </c>
      <c r="BV34" s="96">
        <f t="shared" si="121"/>
        <v>1025.1658673393233</v>
      </c>
      <c r="BW34" s="15">
        <f t="shared" si="121"/>
        <v>317.99406599768128</v>
      </c>
      <c r="BX34" s="15">
        <f t="shared" si="121"/>
        <v>331.76655443428149</v>
      </c>
      <c r="BY34" s="15">
        <f t="shared" si="121"/>
        <v>1072.7557223037268</v>
      </c>
      <c r="BZ34" s="15">
        <f t="shared" si="121"/>
        <v>1024.3124675899749</v>
      </c>
      <c r="CA34" s="15">
        <f t="shared" si="121"/>
        <v>1062.9726409274326</v>
      </c>
      <c r="CB34" s="15">
        <f t="shared" si="121"/>
        <v>1102.779706030851</v>
      </c>
      <c r="CC34" s="15">
        <f t="shared" si="121"/>
        <v>1047.9030755507836</v>
      </c>
      <c r="CD34" s="15">
        <f t="shared" si="121"/>
        <v>1086.9388657505317</v>
      </c>
      <c r="CE34" s="15">
        <f t="shared" si="121"/>
        <v>1128.4055117631831</v>
      </c>
      <c r="CF34" s="15">
        <f t="shared" si="121"/>
        <v>1076.786878009349</v>
      </c>
      <c r="CG34" s="15">
        <f t="shared" si="121"/>
        <v>1120.6433379354671</v>
      </c>
      <c r="CH34" s="96">
        <f t="shared" si="121"/>
        <v>1166.6301477584414</v>
      </c>
      <c r="CI34" s="15">
        <f t="shared" si="121"/>
        <v>360.16944217912766</v>
      </c>
      <c r="CJ34" s="15">
        <f t="shared" si="121"/>
        <v>375.33528942747483</v>
      </c>
      <c r="CK34" s="15">
        <f t="shared" si="121"/>
        <v>1215.2795919972602</v>
      </c>
      <c r="CL34" s="15">
        <f t="shared" si="121"/>
        <v>1159.1128603571688</v>
      </c>
      <c r="CM34" s="15">
        <f t="shared" ref="CM34:CT34" si="122">CM8+CM15</f>
        <v>1202.0568608452324</v>
      </c>
      <c r="CN34" s="15">
        <f t="shared" si="122"/>
        <v>1246.4559893577832</v>
      </c>
      <c r="CO34" s="15">
        <f t="shared" si="122"/>
        <v>1184.030902525579</v>
      </c>
      <c r="CP34" s="15">
        <f t="shared" si="122"/>
        <v>1227.6699900573374</v>
      </c>
      <c r="CQ34" s="15">
        <f t="shared" si="122"/>
        <v>1274.0846810967232</v>
      </c>
      <c r="CR34" s="15">
        <f t="shared" si="122"/>
        <v>1215.5425384772334</v>
      </c>
      <c r="CS34" s="15">
        <f t="shared" si="122"/>
        <v>1264.7647282006103</v>
      </c>
      <c r="CT34" s="96">
        <f t="shared" si="122"/>
        <v>1316.4960728896685</v>
      </c>
    </row>
    <row r="35" spans="2:98" x14ac:dyDescent="0.25">
      <c r="B35" t="s">
        <v>6</v>
      </c>
      <c r="C35" s="8">
        <v>237</v>
      </c>
      <c r="D35">
        <v>214</v>
      </c>
      <c r="E35">
        <v>68</v>
      </c>
      <c r="F35">
        <v>223</v>
      </c>
      <c r="G35">
        <v>297</v>
      </c>
      <c r="H35">
        <v>215</v>
      </c>
      <c r="I35">
        <v>249</v>
      </c>
      <c r="J35">
        <v>228</v>
      </c>
      <c r="K35">
        <v>215</v>
      </c>
      <c r="L35">
        <v>222</v>
      </c>
      <c r="M35">
        <v>181</v>
      </c>
      <c r="N35" s="36">
        <v>305</v>
      </c>
      <c r="O35">
        <v>246</v>
      </c>
      <c r="P35">
        <v>71</v>
      </c>
      <c r="Q35">
        <v>72</v>
      </c>
      <c r="R35">
        <v>319</v>
      </c>
      <c r="S35">
        <v>206</v>
      </c>
      <c r="T35">
        <v>213</v>
      </c>
      <c r="U35" s="24">
        <v>314</v>
      </c>
      <c r="V35" s="24">
        <v>245</v>
      </c>
      <c r="W35" s="24">
        <f t="shared" ref="W35:Z35" si="123">V34</f>
        <v>238</v>
      </c>
      <c r="X35" s="24">
        <f t="shared" si="123"/>
        <v>393.96088223999999</v>
      </c>
      <c r="Y35" s="24">
        <f t="shared" si="123"/>
        <v>482.93085875200001</v>
      </c>
      <c r="Z35" s="145">
        <f t="shared" si="123"/>
        <v>523.70196616447993</v>
      </c>
      <c r="AA35" s="15">
        <f t="shared" ref="AA35" si="124">Z34</f>
        <v>526.90884958115998</v>
      </c>
      <c r="AB35" s="15">
        <f t="shared" ref="AB35" si="125">AA34</f>
        <v>179.57836748299371</v>
      </c>
      <c r="AC35" s="15">
        <f t="shared" ref="AC35" si="126">AB34</f>
        <v>187.51031064081826</v>
      </c>
      <c r="AD35" s="15">
        <f t="shared" ref="AD35" si="127">AC34</f>
        <v>438.96896588995651</v>
      </c>
      <c r="AE35" s="15">
        <f t="shared" ref="AE35" si="128">AD34</f>
        <v>418.97876387293741</v>
      </c>
      <c r="AF35" s="15">
        <f t="shared" ref="AF35" si="129">AE34</f>
        <v>509.89302701239654</v>
      </c>
      <c r="AG35" s="15">
        <f t="shared" ref="AG35" si="130">AF34</f>
        <v>624.01029037200237</v>
      </c>
      <c r="AH35" s="15">
        <f t="shared" ref="AH35" si="131">AG34</f>
        <v>469.31052675934967</v>
      </c>
      <c r="AI35" s="15">
        <f t="shared" ref="AI35" si="132">AH34</f>
        <v>560.40273093727296</v>
      </c>
      <c r="AJ35" s="15">
        <f t="shared" ref="AJ35" si="133">AI34</f>
        <v>679.39773968402869</v>
      </c>
      <c r="AK35" s="15">
        <f t="shared" ref="AK35" si="134">AJ34</f>
        <v>535.10243824222903</v>
      </c>
      <c r="AL35" s="96">
        <f t="shared" ref="AL35" si="135">AK34</f>
        <v>606.85243124540614</v>
      </c>
      <c r="AM35" s="15">
        <f t="shared" ref="AM35" si="136">AL34</f>
        <v>721.9578772914407</v>
      </c>
      <c r="AN35" s="15">
        <f t="shared" ref="AN35" si="137">AM34</f>
        <v>233.48028876427659</v>
      </c>
      <c r="AO35" s="15">
        <f t="shared" ref="AO35" si="138">AN34</f>
        <v>244.40768474359146</v>
      </c>
      <c r="AP35" s="15">
        <f t="shared" ref="AP35" si="139">AO34</f>
        <v>689.75349426568664</v>
      </c>
      <c r="AQ35" s="15">
        <f t="shared" ref="AQ35" si="140">AP34</f>
        <v>708.033036499785</v>
      </c>
      <c r="AR35" s="15">
        <f t="shared" ref="AR35" si="141">AQ34</f>
        <v>746.70363006628406</v>
      </c>
      <c r="AS35" s="15">
        <f t="shared" ref="AS35" si="142">AR34</f>
        <v>858.09184092217629</v>
      </c>
      <c r="AT35" s="15">
        <f t="shared" ref="AT35" si="143">AS34</f>
        <v>754.06980333181571</v>
      </c>
      <c r="AU35" s="15">
        <f t="shared" ref="AU35" si="144">AT34</f>
        <v>793.60346818835569</v>
      </c>
      <c r="AV35" s="15">
        <f t="shared" ref="AV35" si="145">AU34</f>
        <v>911.54848664841734</v>
      </c>
      <c r="AW35" s="15">
        <f t="shared" ref="AW35" si="146">AV34</f>
        <v>801.57906776942218</v>
      </c>
      <c r="AX35" s="96">
        <f t="shared" ref="AX35" si="147">AW34</f>
        <v>844.99293126821681</v>
      </c>
      <c r="AY35" s="15">
        <f t="shared" ref="AY35" si="148">AX34</f>
        <v>890.44271945003266</v>
      </c>
      <c r="AZ35" s="15">
        <f t="shared" ref="AZ35" si="149">AY34</f>
        <v>243.41151068984809</v>
      </c>
      <c r="BA35" s="15">
        <f t="shared" ref="BA35" si="150">AZ34</f>
        <v>253.89057786187198</v>
      </c>
      <c r="BB35" s="15">
        <f t="shared" ref="BB35" si="151">BA34</f>
        <v>847.64004597619919</v>
      </c>
      <c r="BC35" s="15">
        <f t="shared" ref="BC35" si="152">BB34</f>
        <v>804.46919402837409</v>
      </c>
      <c r="BD35" s="15">
        <f t="shared" ref="BD35" si="153">BC34</f>
        <v>839.47223136961782</v>
      </c>
      <c r="BE35" s="15">
        <f t="shared" ref="BE35" si="154">BD34</f>
        <v>920.87643590427808</v>
      </c>
      <c r="BF35" s="15">
        <f t="shared" ref="BF35" si="155">BE34</f>
        <v>837.94919460299559</v>
      </c>
      <c r="BG35" s="15">
        <f t="shared" ref="BG35" si="156">BF34</f>
        <v>874.72460981408483</v>
      </c>
      <c r="BH35" s="15">
        <f t="shared" ref="BH35" si="157">BG34</f>
        <v>961.33722954571454</v>
      </c>
      <c r="BI35" s="15">
        <f t="shared" ref="BI35" si="158">BH34</f>
        <v>879.76437847906266</v>
      </c>
      <c r="BJ35" s="96">
        <f t="shared" ref="BJ35" si="159">BI34</f>
        <v>921.90081756888628</v>
      </c>
      <c r="BK35" s="15">
        <f t="shared" ref="BK35" si="160">BJ34</f>
        <v>1015.5573043492426</v>
      </c>
      <c r="BL35" s="15">
        <f t="shared" ref="BL35" si="161">BK34</f>
        <v>291.09801810311842</v>
      </c>
      <c r="BM35" s="15">
        <f t="shared" ref="BM35" si="162">BL34</f>
        <v>303.68114324859437</v>
      </c>
      <c r="BN35" s="15">
        <f t="shared" ref="BN35" si="163">BM34</f>
        <v>980.23965211533459</v>
      </c>
      <c r="BO35" s="15">
        <f t="shared" ref="BO35" si="164">BN34</f>
        <v>920.29490354789573</v>
      </c>
      <c r="BP35" s="15">
        <f t="shared" ref="BP35" si="165">BO34</f>
        <v>955.94148432286977</v>
      </c>
      <c r="BQ35" s="15">
        <f t="shared" ref="BQ35" si="166">BP34</f>
        <v>992.44238459118139</v>
      </c>
      <c r="BR35" s="15">
        <f t="shared" ref="BR35" si="167">BQ34</f>
        <v>929.22047943184532</v>
      </c>
      <c r="BS35" s="15">
        <f t="shared" ref="BS35" si="168">BR34</f>
        <v>965.24682122537013</v>
      </c>
      <c r="BT35" s="15">
        <f t="shared" ref="BT35" si="169">BS34</f>
        <v>1003.4028473543349</v>
      </c>
      <c r="BU35" s="15">
        <f t="shared" ref="BU35" si="170">BT34</f>
        <v>942.63332610041232</v>
      </c>
      <c r="BV35" s="96">
        <f t="shared" ref="BV35" si="171">BU34</f>
        <v>982.97191027640122</v>
      </c>
      <c r="BW35" s="15">
        <f t="shared" ref="BW35" si="172">BV34</f>
        <v>1025.1658673393233</v>
      </c>
      <c r="BX35" s="15">
        <f t="shared" ref="BX35" si="173">BW34</f>
        <v>317.99406599768128</v>
      </c>
      <c r="BY35" s="15">
        <f t="shared" ref="BY35" si="174">BX34</f>
        <v>331.76655443428149</v>
      </c>
      <c r="BZ35" s="15">
        <f t="shared" ref="BZ35" si="175">BY34</f>
        <v>1072.7557223037268</v>
      </c>
      <c r="CA35" s="15">
        <f t="shared" ref="CA35" si="176">BZ34</f>
        <v>1024.3124675899749</v>
      </c>
      <c r="CB35" s="15">
        <f t="shared" ref="CB35" si="177">CA34</f>
        <v>1062.9726409274326</v>
      </c>
      <c r="CC35" s="15">
        <f t="shared" ref="CC35" si="178">CB34</f>
        <v>1102.779706030851</v>
      </c>
      <c r="CD35" s="15">
        <f t="shared" ref="CD35" si="179">CC34</f>
        <v>1047.9030755507836</v>
      </c>
      <c r="CE35" s="15">
        <f t="shared" ref="CE35" si="180">CD34</f>
        <v>1086.9388657505317</v>
      </c>
      <c r="CF35" s="15">
        <f t="shared" ref="CF35" si="181">CE34</f>
        <v>1128.4055117631831</v>
      </c>
      <c r="CG35" s="15">
        <f t="shared" ref="CG35" si="182">CF34</f>
        <v>1076.786878009349</v>
      </c>
      <c r="CH35" s="96">
        <f t="shared" ref="CH35" si="183">CG34</f>
        <v>1120.6433379354671</v>
      </c>
      <c r="CI35" s="15">
        <f t="shared" ref="CI35" si="184">CH34</f>
        <v>1166.6301477584414</v>
      </c>
      <c r="CJ35" s="15">
        <f t="shared" ref="CJ35" si="185">CI34</f>
        <v>360.16944217912766</v>
      </c>
      <c r="CK35" s="15">
        <f t="shared" ref="CK35" si="186">CJ34</f>
        <v>375.33528942747483</v>
      </c>
      <c r="CL35" s="15">
        <f t="shared" ref="CL35" si="187">CK34</f>
        <v>1215.2795919972602</v>
      </c>
      <c r="CM35" s="15">
        <f t="shared" ref="CM35" si="188">CL34</f>
        <v>1159.1128603571688</v>
      </c>
      <c r="CN35" s="15">
        <f t="shared" ref="CN35" si="189">CM34</f>
        <v>1202.0568608452324</v>
      </c>
      <c r="CO35" s="15">
        <f t="shared" ref="CO35" si="190">CN34</f>
        <v>1246.4559893577832</v>
      </c>
      <c r="CP35" s="15">
        <f t="shared" ref="CP35" si="191">CO34</f>
        <v>1184.030902525579</v>
      </c>
      <c r="CQ35" s="15">
        <f t="shared" ref="CQ35" si="192">CP34</f>
        <v>1227.6699900573374</v>
      </c>
      <c r="CR35" s="15">
        <f t="shared" ref="CR35" si="193">CQ34</f>
        <v>1274.0846810967232</v>
      </c>
      <c r="CS35" s="15">
        <f t="shared" ref="CS35" si="194">CR34</f>
        <v>1215.5425384772334</v>
      </c>
      <c r="CT35" s="96">
        <f t="shared" ref="CT35" si="195">CS34</f>
        <v>1264.7647282006103</v>
      </c>
    </row>
    <row r="36" spans="2:98" x14ac:dyDescent="0.25">
      <c r="B36" t="s">
        <v>7</v>
      </c>
      <c r="C36" s="8">
        <v>296</v>
      </c>
      <c r="D36">
        <v>430</v>
      </c>
      <c r="E36">
        <v>439</v>
      </c>
      <c r="F36">
        <v>270</v>
      </c>
      <c r="G36">
        <v>256</v>
      </c>
      <c r="H36">
        <v>435</v>
      </c>
      <c r="I36">
        <v>430</v>
      </c>
      <c r="J36">
        <v>430</v>
      </c>
      <c r="K36">
        <v>414</v>
      </c>
      <c r="L36">
        <v>397</v>
      </c>
      <c r="M36">
        <v>398</v>
      </c>
      <c r="N36" s="36">
        <v>350</v>
      </c>
      <c r="O36">
        <v>464</v>
      </c>
      <c r="P36">
        <v>530</v>
      </c>
      <c r="Q36">
        <v>292</v>
      </c>
      <c r="R36">
        <v>140</v>
      </c>
      <c r="S36">
        <v>384</v>
      </c>
      <c r="T36">
        <v>492</v>
      </c>
      <c r="U36" s="24">
        <v>400</v>
      </c>
      <c r="V36" s="24">
        <v>499</v>
      </c>
      <c r="W36" s="24">
        <f>U34*Assumption!$D$5</f>
        <v>233.7</v>
      </c>
      <c r="X36" s="24">
        <f>V34*Assumption!$D$5</f>
        <v>226.1</v>
      </c>
      <c r="Y36" s="24">
        <f>W34*Assumption!$D$5</f>
        <v>374.262838128</v>
      </c>
      <c r="Z36" s="145">
        <f>X34*Assumption!$D$5</f>
        <v>458.78431581439997</v>
      </c>
      <c r="AA36" s="15">
        <f>Y34*Assumption!$D$5</f>
        <v>497.51686785625589</v>
      </c>
      <c r="AB36" s="15">
        <f>Z34*Assumption!$D$5</f>
        <v>500.56340710210196</v>
      </c>
      <c r="AC36" s="15">
        <f>AA34*Assumption!$D$5</f>
        <v>170.59944910884403</v>
      </c>
      <c r="AD36" s="15">
        <f>AB34*Assumption!$D$5</f>
        <v>178.13479510877735</v>
      </c>
      <c r="AE36" s="15">
        <f>AC34*Assumption!$D$5</f>
        <v>417.02051759545867</v>
      </c>
      <c r="AF36" s="15">
        <f>AD34*Assumption!$D$5</f>
        <v>398.02982567929052</v>
      </c>
      <c r="AG36" s="15">
        <f>AE34*Assumption!$D$5</f>
        <v>484.3983756617767</v>
      </c>
      <c r="AH36" s="15">
        <f>AF34*Assumption!$D$5</f>
        <v>592.80977585340224</v>
      </c>
      <c r="AI36" s="15">
        <f>AG34*Assumption!$D$5</f>
        <v>445.84500042138217</v>
      </c>
      <c r="AJ36" s="15">
        <f>AH34*Assumption!$D$5</f>
        <v>532.38259439040928</v>
      </c>
      <c r="AK36" s="15">
        <f>AI34*Assumption!$D$5</f>
        <v>645.42785269982721</v>
      </c>
      <c r="AL36" s="96">
        <f>AJ34*Assumption!$D$5</f>
        <v>508.34731633011756</v>
      </c>
      <c r="AM36" s="15">
        <f>AK34*Assumption!$D$5</f>
        <v>576.50980968313581</v>
      </c>
      <c r="AN36" s="15">
        <f>AL34*Assumption!$D$5</f>
        <v>685.85998342686867</v>
      </c>
      <c r="AO36" s="15">
        <f>AM34*Assumption!$D$5</f>
        <v>221.80627432606275</v>
      </c>
      <c r="AP36" s="15">
        <f>AN34*Assumption!$D$5</f>
        <v>232.18730050641187</v>
      </c>
      <c r="AQ36" s="15">
        <f>AO34*Assumption!$D$5</f>
        <v>655.26581955240226</v>
      </c>
      <c r="AR36" s="15">
        <f>AP34*Assumption!$D$5</f>
        <v>672.63138467479575</v>
      </c>
      <c r="AS36" s="15">
        <f>AQ34*Assumption!$D$5</f>
        <v>709.36844856296977</v>
      </c>
      <c r="AT36" s="15">
        <f>AR34*Assumption!$D$5</f>
        <v>815.18724887606743</v>
      </c>
      <c r="AU36" s="15">
        <f>AS34*Assumption!$D$5</f>
        <v>716.36631316522494</v>
      </c>
      <c r="AV36" s="15">
        <f>AT34*Assumption!$D$5</f>
        <v>753.92329477893782</v>
      </c>
      <c r="AW36" s="15">
        <f>AU34*Assumption!$D$5</f>
        <v>865.97106231599639</v>
      </c>
      <c r="AX36" s="96">
        <f>AV34*Assumption!$D$5</f>
        <v>761.500114380951</v>
      </c>
      <c r="AY36" s="15">
        <f>AW34*Assumption!$D$5</f>
        <v>802.74328470480589</v>
      </c>
      <c r="AZ36" s="15">
        <f>AX34*Assumption!$D$5</f>
        <v>845.92058347753095</v>
      </c>
      <c r="BA36" s="15">
        <f>AY34*Assumption!$D$5</f>
        <v>231.24093515535566</v>
      </c>
      <c r="BB36" s="15">
        <f>AZ34*Assumption!$D$5</f>
        <v>241.19604896877837</v>
      </c>
      <c r="BC36" s="15">
        <f>BA34*Assumption!$D$5</f>
        <v>805.2580436773892</v>
      </c>
      <c r="BD36" s="15">
        <f>BB34*Assumption!$D$5</f>
        <v>764.24573432695536</v>
      </c>
      <c r="BE36" s="15">
        <f>BC34*Assumption!$D$5</f>
        <v>797.4986198011369</v>
      </c>
      <c r="BF36" s="15">
        <f>BD34*Assumption!$D$5</f>
        <v>874.83261410906414</v>
      </c>
      <c r="BG36" s="15">
        <f>BE34*Assumption!$D$5</f>
        <v>796.05173487284583</v>
      </c>
      <c r="BH36" s="15">
        <f>BF34*Assumption!$D$5</f>
        <v>830.98837932338051</v>
      </c>
      <c r="BI36" s="15">
        <f>BG34*Assumption!$D$5</f>
        <v>913.27036806842875</v>
      </c>
      <c r="BJ36" s="96">
        <f>BH34*Assumption!$D$5</f>
        <v>835.77615955510953</v>
      </c>
      <c r="BK36" s="15">
        <f>BI34*Assumption!$D$5</f>
        <v>875.80577669044192</v>
      </c>
      <c r="BL36" s="15">
        <f>BJ34*Assumption!$D$5</f>
        <v>964.77943913178046</v>
      </c>
      <c r="BM36" s="15">
        <f>BK34*Assumption!$D$5</f>
        <v>276.54311719796249</v>
      </c>
      <c r="BN36" s="15">
        <f>BL34*Assumption!$D$5</f>
        <v>288.49708608616464</v>
      </c>
      <c r="BO36" s="15">
        <f>BM34*Assumption!$D$5</f>
        <v>931.22766950956782</v>
      </c>
      <c r="BP36" s="15">
        <f>BN34*Assumption!$D$5</f>
        <v>874.28015837050089</v>
      </c>
      <c r="BQ36" s="15">
        <f>BO34*Assumption!$D$5</f>
        <v>908.14441010672624</v>
      </c>
      <c r="BR36" s="15">
        <f>BP34*Assumption!$D$5</f>
        <v>942.82026536162232</v>
      </c>
      <c r="BS36" s="15">
        <f>BQ34*Assumption!$D$5</f>
        <v>882.75945546025298</v>
      </c>
      <c r="BT36" s="15">
        <f>BR34*Assumption!$D$5</f>
        <v>916.98448016410157</v>
      </c>
      <c r="BU36" s="15">
        <f>BS34*Assumption!$D$5</f>
        <v>953.23270498661805</v>
      </c>
      <c r="BV36" s="96">
        <f>BT34*Assumption!$D$5</f>
        <v>895.50165979539167</v>
      </c>
      <c r="BW36" s="15">
        <f>BU34*Assumption!$D$5</f>
        <v>933.82331476258116</v>
      </c>
      <c r="BX36" s="15">
        <f>BV34*Assumption!$D$5</f>
        <v>973.90757397235711</v>
      </c>
      <c r="BY36" s="15">
        <f>BW34*Assumption!$D$5</f>
        <v>302.09436269779718</v>
      </c>
      <c r="BZ36" s="15">
        <f>BX34*Assumption!$D$5</f>
        <v>315.17822671256738</v>
      </c>
      <c r="CA36" s="15">
        <f>BY34*Assumption!$D$5</f>
        <v>1019.1179361885404</v>
      </c>
      <c r="CB36" s="15">
        <f>BZ34*Assumption!$D$5</f>
        <v>973.09684421047609</v>
      </c>
      <c r="CC36" s="15">
        <f>CA34*Assumption!$D$5</f>
        <v>1009.824008881061</v>
      </c>
      <c r="CD36" s="15">
        <f>CB34*Assumption!$D$5</f>
        <v>1047.6407207293084</v>
      </c>
      <c r="CE36" s="15">
        <f>CC34*Assumption!$D$5</f>
        <v>995.50792177324433</v>
      </c>
      <c r="CF36" s="15">
        <f>CD34*Assumption!$D$5</f>
        <v>1032.5919224630052</v>
      </c>
      <c r="CG36" s="15">
        <f>CE34*Assumption!$D$5</f>
        <v>1071.9852361750238</v>
      </c>
      <c r="CH36" s="96">
        <f>CF34*Assumption!$D$5</f>
        <v>1022.9475341088815</v>
      </c>
      <c r="CI36" s="15">
        <f>CG34*Assumption!$D$5</f>
        <v>1064.6111710386938</v>
      </c>
      <c r="CJ36" s="15">
        <f>CH34*Assumption!$D$5</f>
        <v>1108.2986403705193</v>
      </c>
      <c r="CK36" s="15">
        <f>CI34*Assumption!$D$5</f>
        <v>342.16097007017123</v>
      </c>
      <c r="CL36" s="15">
        <f>CJ34*Assumption!$D$5</f>
        <v>356.5685249561011</v>
      </c>
      <c r="CM36" s="15">
        <f>CK34*Assumption!$D$5</f>
        <v>1154.5156123973973</v>
      </c>
      <c r="CN36" s="15">
        <f>CL34*Assumption!$D$5</f>
        <v>1101.1572173393104</v>
      </c>
      <c r="CO36" s="15">
        <f>CM34*Assumption!$D$5</f>
        <v>1141.9540178029708</v>
      </c>
      <c r="CP36" s="15">
        <f>CN34*Assumption!$D$5</f>
        <v>1184.1331898898941</v>
      </c>
      <c r="CQ36" s="15">
        <f>CO34*Assumption!$D$5</f>
        <v>1124.8293573993001</v>
      </c>
      <c r="CR36" s="15">
        <f>CP34*Assumption!$D$5</f>
        <v>1166.2864905544704</v>
      </c>
      <c r="CS36" s="15">
        <f>CQ34*Assumption!$D$5</f>
        <v>1210.380447041887</v>
      </c>
      <c r="CT36" s="96">
        <f>CR34*Assumption!$D$5</f>
        <v>1154.7654115533717</v>
      </c>
    </row>
    <row r="37" spans="2:98" x14ac:dyDescent="0.25">
      <c r="B37" t="s">
        <v>8</v>
      </c>
      <c r="C37" s="8">
        <v>288</v>
      </c>
      <c r="D37">
        <v>289</v>
      </c>
      <c r="E37">
        <v>313</v>
      </c>
      <c r="F37">
        <v>357</v>
      </c>
      <c r="G37">
        <v>348</v>
      </c>
      <c r="H37">
        <v>247</v>
      </c>
      <c r="I37">
        <v>247</v>
      </c>
      <c r="J37">
        <v>351</v>
      </c>
      <c r="K37">
        <v>390</v>
      </c>
      <c r="L37">
        <v>419</v>
      </c>
      <c r="M37">
        <v>347</v>
      </c>
      <c r="N37" s="36">
        <v>341</v>
      </c>
      <c r="O37">
        <v>371</v>
      </c>
      <c r="P37">
        <v>387</v>
      </c>
      <c r="Q37">
        <v>479</v>
      </c>
      <c r="R37">
        <v>490</v>
      </c>
      <c r="S37">
        <v>409</v>
      </c>
      <c r="T37">
        <v>238</v>
      </c>
      <c r="U37" s="24">
        <v>354</v>
      </c>
      <c r="V37" s="24">
        <v>461</v>
      </c>
      <c r="W37" s="24">
        <f>R34*Assumption!$G$5+S34*Assumption!$F$5+T34*Assumption!$E$5</f>
        <v>524.70000000000005</v>
      </c>
      <c r="X37" s="24">
        <f>S34*Assumption!$G$5+T34*Assumption!$F$5+U34*Assumption!$E$5</f>
        <v>545.1</v>
      </c>
      <c r="Y37" s="24">
        <f>T34*Assumption!$G$5+U34*Assumption!$F$5+V34*Assumption!$E$5</f>
        <v>551.6</v>
      </c>
      <c r="Z37" s="145">
        <f>U34*Assumption!$G$5+V34*Assumption!$F$5+W34*Assumption!$E$5</f>
        <v>629.36870579200001</v>
      </c>
      <c r="AA37" s="15">
        <f>V34*Assumption!$G$5+W34*Assumption!$F$5+X34*Assumption!$E$5</f>
        <v>804.91730456959999</v>
      </c>
      <c r="AB37" s="15">
        <f>W34*Assumption!$G$5+X34*Assumption!$F$5+Y34*Assumption!$E$5</f>
        <v>993.38970340198398</v>
      </c>
      <c r="AC37" s="15">
        <f>X34*Assumption!$G$5+Y34*Assumption!$F$5+Z34*Assumption!$E$5</f>
        <v>1077.8769712312637</v>
      </c>
      <c r="AD37" s="15">
        <f>Y34*Assumption!$G$5+Z34*Assumption!$F$5+AA34*Assumption!$E$5</f>
        <v>826.72006839189487</v>
      </c>
      <c r="AE37" s="15">
        <f>Z34*Assumption!$G$5+AA34*Assumption!$F$5+AB34*Assumption!$E$5</f>
        <v>591.85841549944621</v>
      </c>
      <c r="AF37" s="15">
        <f>AA34*Assumption!$G$5+AB34*Assumption!$F$5+AC34*Assumption!$E$5</f>
        <v>590.17941065033426</v>
      </c>
      <c r="AG37" s="15">
        <f>AB34*Assumption!$G$5+AC34*Assumption!$F$5+AD34*Assumption!$E$5</f>
        <v>754.96747360581048</v>
      </c>
      <c r="AH37" s="15">
        <f>AC34*Assumption!$G$5+AD34*Assumption!$F$5+AE34*Assumption!$E$5</f>
        <v>964.58093585494726</v>
      </c>
      <c r="AI37" s="15">
        <f>AD34*Assumption!$G$5+AE34*Assumption!$F$5+AF34*Assumption!$E$5</f>
        <v>1107.5206095300418</v>
      </c>
      <c r="AJ37" s="15">
        <f>AE34*Assumption!$G$5+AF34*Assumption!$F$5+AG34*Assumption!$E$5</f>
        <v>1118.1914408753194</v>
      </c>
      <c r="AK37" s="15">
        <f>AF34*Assumption!$G$5+AG34*Assumption!$F$5+AH34*Assumption!$E$5</f>
        <v>1151.2457277045646</v>
      </c>
      <c r="AL37" s="96">
        <f>AG34*Assumption!$G$5+AH34*Assumption!$F$5+AI34*Assumption!$E$5</f>
        <v>1217.3864194589239</v>
      </c>
      <c r="AM37" s="15">
        <f>AH34*Assumption!$G$5+AI34*Assumption!$F$5+AJ34*Assumption!$E$5</f>
        <v>1239.9020069349669</v>
      </c>
      <c r="AN37" s="15">
        <f>AI34*Assumption!$G$5+AJ34*Assumption!$F$5+AK34*Assumption!$E$5</f>
        <v>1267.6922955763025</v>
      </c>
      <c r="AO37" s="15">
        <f>AJ34*Assumption!$G$5+AK34*Assumption!$F$5+AL34*Assumption!$E$5</f>
        <v>1323.4244666502741</v>
      </c>
      <c r="AP37" s="15">
        <f>AK34*Assumption!$G$5+AL34*Assumption!$F$5+AM34*Assumption!$E$5</f>
        <v>1056.2662038626734</v>
      </c>
      <c r="AQ37" s="15">
        <f>AL34*Assumption!$G$5+AM34*Assumption!$F$5+AN34*Assumption!$E$5</f>
        <v>792.13707630473118</v>
      </c>
      <c r="AR37" s="15">
        <f>AM34*Assumption!$G$5+AN34*Assumption!$F$5+AO34*Assumption!$E$5</f>
        <v>862.97634799162938</v>
      </c>
      <c r="AS37" s="15">
        <f>AN34*Assumption!$G$5+AO34*Assumption!$F$5+AP34*Assumption!$E$5</f>
        <v>1195.8984860319633</v>
      </c>
      <c r="AT37" s="15">
        <f>AO34*Assumption!$G$5+AP34*Assumption!$F$5+AQ34*Assumption!$E$5</f>
        <v>1506.8381261622887</v>
      </c>
      <c r="AU37" s="15">
        <f>AP34*Assumption!$G$5+AQ34*Assumption!$F$5+AR34*Assumption!$E$5</f>
        <v>1633.9858356840109</v>
      </c>
      <c r="AV37" s="15">
        <f>AQ34*Assumption!$G$5+AR34*Assumption!$F$5+AS34*Assumption!$E$5</f>
        <v>1651.9423093507467</v>
      </c>
      <c r="AW37" s="15">
        <f>AR34*Assumption!$G$5+AS34*Assumption!$F$5+AT34*Assumption!$E$5</f>
        <v>1677.5867414362615</v>
      </c>
      <c r="AX37" s="96">
        <f>AS34*Assumption!$G$5+AT34*Assumption!$F$5+AU34*Assumption!$E$5</f>
        <v>1737.2030990496723</v>
      </c>
      <c r="AY37" s="15">
        <f>AT34*Assumption!$G$5+AU34*Assumption!$F$5+AV34*Assumption!$E$5</f>
        <v>1755.5092757824432</v>
      </c>
      <c r="AZ37" s="15">
        <f>AU34*Assumption!$G$5+AV34*Assumption!$F$5+AW34*Assumption!$E$5</f>
        <v>1784.0287844422191</v>
      </c>
      <c r="BA37" s="15">
        <f>AV34*Assumption!$G$5+AW34*Assumption!$F$5+AX34*Assumption!$E$5</f>
        <v>1784.7966681094313</v>
      </c>
      <c r="BB37" s="15">
        <f>AW34*Assumption!$G$5+AX34*Assumption!$F$5+AY34*Assumption!$E$5</f>
        <v>1325.0348709278312</v>
      </c>
      <c r="BC37" s="15">
        <f>AX34*Assumption!$G$5+AY34*Assumption!$F$5+AZ34*Assumption!$E$5</f>
        <v>907.76615144241089</v>
      </c>
      <c r="BD37" s="15">
        <f>AY34*Assumption!$G$5+AZ34*Assumption!$F$5+BA34*Assumption!$E$5</f>
        <v>1001.8823476981787</v>
      </c>
      <c r="BE37" s="15">
        <f>AZ34*Assumption!$G$5+BA34*Assumption!$F$5+BB34*Assumption!$E$5</f>
        <v>1389.2577341231618</v>
      </c>
      <c r="BF37" s="15">
        <f>BA34*Assumption!$G$5+BB34*Assumption!$F$5+BC34*Assumption!$E$5</f>
        <v>1743.2902485012755</v>
      </c>
      <c r="BG37" s="15">
        <f>BB34*Assumption!$G$5+BC34*Assumption!$F$5+BD34*Assumption!$E$5</f>
        <v>1807.0132270991794</v>
      </c>
      <c r="BH37" s="15">
        <f>BC34*Assumption!$G$5+BD34*Assumption!$F$5+BE34*Assumption!$E$5</f>
        <v>1818.656199637162</v>
      </c>
      <c r="BI37" s="15">
        <f>BD34*Assumption!$G$5+BE34*Assumption!$F$5+BF34*Assumption!$E$5</f>
        <v>1838.8699856159317</v>
      </c>
      <c r="BJ37" s="96">
        <f>BE34*Assumption!$G$5+BF34*Assumption!$F$5+BG34*Assumption!$E$5</f>
        <v>1884.1465272682283</v>
      </c>
      <c r="BK37" s="15">
        <f>BF34*Assumption!$G$5+BG34*Assumption!$F$5+BH34*Assumption!$E$5</f>
        <v>1901.582329353701</v>
      </c>
      <c r="BL37" s="15">
        <f>BG34*Assumption!$G$5+BH34*Assumption!$F$5+BI34*Assumption!$E$5</f>
        <v>1930.1580567178817</v>
      </c>
      <c r="BM37" s="15">
        <f>BH34*Assumption!$G$5+BI34*Assumption!$F$5+BJ34*Assumption!$E$5</f>
        <v>1985.6350428650521</v>
      </c>
      <c r="BN37" s="15">
        <f>BI34*Assumption!$G$5+BJ34*Assumption!$F$5+BK34*Assumption!$E$5</f>
        <v>1496.9090180682963</v>
      </c>
      <c r="BO37" s="15">
        <f>BJ34*Assumption!$G$5+BK34*Assumption!$F$5+BL34*Assumption!$E$5</f>
        <v>1056.047909880604</v>
      </c>
      <c r="BP37" s="15">
        <f>BK34*Assumption!$G$5+BL34*Assumption!$F$5+BM34*Assumption!$E$5</f>
        <v>1171.4273328281547</v>
      </c>
      <c r="BQ37" s="15">
        <f>BL34*Assumption!$G$5+BM34*Assumption!$F$5+BN34*Assumption!$E$5</f>
        <v>1604.6123652682072</v>
      </c>
      <c r="BR37" s="15">
        <f>BM34*Assumption!$G$5+BN34*Assumption!$F$5+BO34*Assumption!$E$5</f>
        <v>1997.1034112110237</v>
      </c>
      <c r="BS37" s="15">
        <f>BN34*Assumption!$G$5+BO34*Assumption!$F$5+BP34*Assumption!$E$5</f>
        <v>2015.2898888276914</v>
      </c>
      <c r="BT37" s="15">
        <f>BO34*Assumption!$G$5+BP34*Assumption!$F$5+BQ34*Assumption!$E$5</f>
        <v>2011.6509433530252</v>
      </c>
      <c r="BU37" s="15">
        <f>BP34*Assumption!$G$5+BQ34*Assumption!$F$5+BR34*Assumption!$E$5</f>
        <v>2018.1172233372968</v>
      </c>
      <c r="BV37" s="96">
        <f>BQ34*Assumption!$G$5+BR34*Assumption!$F$5+BS34*Assumption!$E$5</f>
        <v>2035.9273404003343</v>
      </c>
      <c r="BW37" s="15">
        <f>BR34*Assumption!$G$5+BS34*Assumption!$F$5+BT34*Assumption!$E$5</f>
        <v>2035.6367467635862</v>
      </c>
      <c r="BX37" s="15">
        <f>BS34*Assumption!$G$5+BT34*Assumption!$F$5+BU34*Assumption!$E$5</f>
        <v>2048.2625649040106</v>
      </c>
      <c r="BY37" s="15">
        <f>BT34*Assumption!$G$5+BU34*Assumption!$F$5+BV34*Assumption!$E$5</f>
        <v>2073.7930267251868</v>
      </c>
      <c r="BZ37" s="15">
        <f>BU34*Assumption!$G$5+BV34*Assumption!$F$5+BW34*Assumption!$E$5</f>
        <v>1561.7945061015121</v>
      </c>
      <c r="CA37" s="15">
        <f>BV34*Assumption!$G$5+BW34*Assumption!$F$5+BX34*Assumption!$E$5</f>
        <v>1103.1086101493961</v>
      </c>
      <c r="CB37" s="15">
        <f>BW34*Assumption!$G$5+BX34*Assumption!$F$5+BY34*Assumption!$E$5</f>
        <v>1281.2376055455873</v>
      </c>
      <c r="CC37" s="15">
        <f>BX34*Assumption!$G$5+BY34*Assumption!$F$5+BZ34*Assumption!$E$5</f>
        <v>1769.4389123451574</v>
      </c>
      <c r="CD37" s="15">
        <f>BY34*Assumption!$G$5+BZ34*Assumption!$F$5+CA34*Assumption!$E$5</f>
        <v>2211.0502734371644</v>
      </c>
      <c r="CE37" s="15">
        <f>BZ34*Assumption!$G$5+CA34*Assumption!$F$5+CB34*Assumption!$E$5</f>
        <v>2240.8920940278686</v>
      </c>
      <c r="CF37" s="15">
        <f>CA34*Assumption!$G$5+CB34*Assumption!$F$5+CC34*Assumption!$E$5</f>
        <v>2248.0518392186823</v>
      </c>
      <c r="CG37" s="15">
        <f>CB34*Assumption!$G$5+CC34*Assumption!$F$5+CD34*Assumption!$E$5</f>
        <v>2264.7510691044845</v>
      </c>
      <c r="CH37" s="96">
        <f>CC34*Assumption!$G$5+CD34*Assumption!$F$5+CE34*Assumption!$E$5</f>
        <v>2292.323460766389</v>
      </c>
      <c r="CI37" s="15">
        <f>CD34*Assumption!$G$5+CE34*Assumption!$F$5+CF34*Assumption!$E$5</f>
        <v>2303.4766800920261</v>
      </c>
      <c r="CJ37" s="15">
        <f>CE34*Assumption!$G$5+CF34*Assumption!$F$5+CG34*Assumption!$E$5</f>
        <v>2327.3087920128278</v>
      </c>
      <c r="CK37" s="15">
        <f>CF34*Assumption!$G$5+CG34*Assumption!$F$5+CH34*Assumption!$E$5</f>
        <v>2363.8265815671894</v>
      </c>
      <c r="CL37" s="15">
        <f>CG34*Assumption!$G$5+CH34*Assumption!$F$5+CI34*Assumption!$E$5</f>
        <v>1777.1626599354911</v>
      </c>
      <c r="CM37" s="15">
        <f>CH34*Assumption!$G$5+CI34*Assumption!$F$5+CJ34*Assumption!$E$5</f>
        <v>1252.364929722434</v>
      </c>
      <c r="CN37" s="15">
        <f>CI34*Assumption!$G$5+CJ34*Assumption!$F$5+CK34*Assumption!$E$5</f>
        <v>1451.0600415045171</v>
      </c>
      <c r="CO37" s="15">
        <f>CJ34*Assumption!$G$5+CK34*Assumption!$F$5+CL34*Assumption!$E$5</f>
        <v>2003.1871763403019</v>
      </c>
      <c r="CP37" s="15">
        <f>CK34*Assumption!$G$5+CL34*Assumption!$F$5+CM34*Assumption!$E$5</f>
        <v>2502.1922461245604</v>
      </c>
      <c r="CQ37" s="15">
        <f>CL34*Assumption!$G$5+CM34*Assumption!$F$5+CN34*Assumption!$E$5</f>
        <v>2534.0723102921907</v>
      </c>
      <c r="CR37" s="15">
        <f>CM34*Assumption!$G$5+CN34*Assumption!$F$5+CO34*Assumption!$E$5</f>
        <v>2540.9780310780507</v>
      </c>
      <c r="CS37" s="15">
        <f>CN34*Assumption!$G$5+CO34*Assumption!$F$5+CP34*Assumption!$E$5</f>
        <v>2558.8312174284451</v>
      </c>
      <c r="CT37" s="96">
        <f>CO34*Assumption!$G$5+CP34*Assumption!$F$5+CQ34*Assumption!$E$5</f>
        <v>2589.0552794328623</v>
      </c>
    </row>
    <row r="38" spans="2:98" x14ac:dyDescent="0.25">
      <c r="B38" t="s">
        <v>1</v>
      </c>
      <c r="C38" s="8">
        <v>198</v>
      </c>
      <c r="D38">
        <v>253</v>
      </c>
      <c r="E38">
        <v>299</v>
      </c>
      <c r="F38">
        <v>341</v>
      </c>
      <c r="G38">
        <v>320</v>
      </c>
      <c r="H38">
        <v>295</v>
      </c>
      <c r="I38">
        <v>306</v>
      </c>
      <c r="J38">
        <v>308</v>
      </c>
      <c r="K38">
        <v>269</v>
      </c>
      <c r="L38">
        <v>339</v>
      </c>
      <c r="M38">
        <v>411</v>
      </c>
      <c r="N38" s="36">
        <v>413</v>
      </c>
      <c r="O38">
        <v>432</v>
      </c>
      <c r="P38">
        <v>480</v>
      </c>
      <c r="Q38">
        <v>504</v>
      </c>
      <c r="R38">
        <v>517</v>
      </c>
      <c r="S38">
        <v>466</v>
      </c>
      <c r="T38">
        <v>509</v>
      </c>
      <c r="U38" s="24">
        <v>512</v>
      </c>
      <c r="V38" s="24">
        <v>471</v>
      </c>
      <c r="W38" s="24">
        <f>L34*Assumption!$M$5+'Agency North'!M34*Assumption!$L$5+'Agency North'!N34*Assumption!$K$5+'Agency North'!O34*Assumption!$J$5+'Agency North'!P34*Assumption!$I$5+'Agency North'!Q34*Assumption!$H$5</f>
        <v>686.95</v>
      </c>
      <c r="X38" s="24">
        <f>M34*Assumption!$M$5+'Agency North'!N34*Assumption!$L$5+'Agency North'!O34*Assumption!$K$5+'Agency North'!P34*Assumption!$J$5+'Agency North'!Q34*Assumption!$I$5+'Agency North'!R34*Assumption!$H$5</f>
        <v>690.15</v>
      </c>
      <c r="Y38" s="24">
        <f>N34*Assumption!$M$5+'Agency North'!O34*Assumption!$L$5+'Agency North'!P34*Assumption!$K$5+'Agency North'!Q34*Assumption!$J$5+'Agency North'!R34*Assumption!$I$5+'Agency North'!S34*Assumption!$H$5</f>
        <v>797.2</v>
      </c>
      <c r="Z38" s="145">
        <f>O34*Assumption!$M$5+'Agency North'!P34*Assumption!$L$5+'Agency North'!Q34*Assumption!$K$5+'Agency North'!R34*Assumption!$J$5+'Agency North'!S34*Assumption!$I$5+'Agency North'!T34*Assumption!$H$5</f>
        <v>1171</v>
      </c>
      <c r="AA38" s="15">
        <f>P34*Assumption!$M$5+'Agency North'!Q34*Assumption!$L$5+'Agency North'!R34*Assumption!$K$5+'Agency North'!S34*Assumption!$J$5+'Agency North'!T34*Assumption!$I$5+'Agency North'!U34*Assumption!$H$5</f>
        <v>1392.1000000000001</v>
      </c>
      <c r="AB38" s="15">
        <f>Q34*Assumption!$M$5+'Agency North'!R34*Assumption!$L$5+'Agency North'!S34*Assumption!$K$5+'Agency North'!T34*Assumption!$J$5+'Agency North'!U34*Assumption!$I$5+'Agency North'!V34*Assumption!$H$5</f>
        <v>1659.6000000000001</v>
      </c>
      <c r="AC38" s="15">
        <f>R34*Assumption!$M$5+'Agency North'!S34*Assumption!$L$5+'Agency North'!T34*Assumption!$K$5+'Agency North'!U34*Assumption!$J$5+'Agency North'!V34*Assumption!$I$5+'Agency North'!W34*Assumption!$H$5</f>
        <v>1948.1795247999999</v>
      </c>
      <c r="AD38" s="15">
        <f>S34*Assumption!$M$5+'Agency North'!T34*Assumption!$L$5+'Agency North'!U34*Assumption!$K$5+'Agency North'!V34*Assumption!$J$5+'Agency North'!W34*Assumption!$I$5+'Agency North'!X34*Assumption!$H$5</f>
        <v>2208.4804906879999</v>
      </c>
      <c r="AE38" s="15">
        <f>T34*Assumption!$M$5+'Agency North'!U34*Assumption!$L$5+'Agency North'!V34*Assumption!$K$5+'Agency North'!W34*Assumption!$J$5+'Agency North'!X34*Assumption!$I$5+'Agency North'!Y34*Assumption!$H$5</f>
        <v>2371.3152476992</v>
      </c>
      <c r="AF38" s="15">
        <f>U34*Assumption!$M$5+'Agency North'!V34*Assumption!$L$5+'Agency North'!W34*Assumption!$K$5+'Agency North'!X34*Assumption!$J$5+'Agency North'!Y34*Assumption!$I$5+'Agency North'!Z34*Assumption!$H$5</f>
        <v>2604.9129920177274</v>
      </c>
      <c r="AG38" s="15">
        <f>V34*Assumption!$M$5+'Agency North'!W34*Assumption!$L$5+'Agency North'!X34*Assumption!$K$5+'Agency North'!Y34*Assumption!$J$5+'Agency North'!Z34*Assumption!$I$5+'Agency North'!AA34*Assumption!$H$5</f>
        <v>2257.0991228835096</v>
      </c>
      <c r="AH38" s="15">
        <f>W34*Assumption!$M$5+'Agency North'!X34*Assumption!$L$5+'Agency North'!Y34*Assumption!$K$5+'Agency North'!Z34*Assumption!$J$5+'Agency North'!AA34*Assumption!$I$5+'Agency North'!AB34*Assumption!$H$5</f>
        <v>1910.0651743830988</v>
      </c>
      <c r="AI38" s="15">
        <f>X34*Assumption!$M$5+'Agency North'!Y34*Assumption!$L$5+'Agency North'!Z34*Assumption!$K$5+'Agency North'!AA34*Assumption!$J$5+'Agency North'!AB34*Assumption!$I$5+'Agency North'!AC34*Assumption!$H$5</f>
        <v>1878.6696505178727</v>
      </c>
      <c r="AJ38" s="15">
        <f>Y34*Assumption!$M$5+'Agency North'!Z34*Assumption!$L$5+'Agency North'!AA34*Assumption!$K$5+'Agency North'!AB34*Assumption!$J$5+'Agency North'!AC34*Assumption!$I$5+'Agency North'!AD34*Assumption!$H$5</f>
        <v>1813.2047945433783</v>
      </c>
      <c r="AK38" s="15">
        <f>Z34*Assumption!$M$5+'Agency North'!AA34*Assumption!$L$5+'Agency North'!AB34*Assumption!$K$5+'Agency North'!AC34*Assumption!$J$5+'Agency North'!AD34*Assumption!$I$5+'Agency North'!AE34*Assumption!$H$5</f>
        <v>1832.1034089592729</v>
      </c>
      <c r="AL38" s="96">
        <f>AA34*Assumption!$M$5+'Agency North'!AB34*Assumption!$L$5+'Agency North'!AC34*Assumption!$K$5+'Agency North'!AD34*Assumption!$J$5+'Agency North'!AE34*Assumption!$I$5+'Agency North'!AF34*Assumption!$H$5</f>
        <v>2223.0516502770179</v>
      </c>
      <c r="AM38" s="15">
        <f>AB34*Assumption!$M$5+'Agency North'!AC34*Assumption!$L$5+'Agency North'!AD34*Assumption!$K$5+'Agency North'!AE34*Assumption!$J$5+'Agency North'!AF34*Assumption!$I$5+'Agency North'!AG34*Assumption!$H$5</f>
        <v>2414.0776926733943</v>
      </c>
      <c r="AN38" s="15">
        <f>AC34*Assumption!$M$5+'Agency North'!AD34*Assumption!$L$5+'Agency North'!AE34*Assumption!$K$5+'Agency North'!AF34*Assumption!$J$5+'Agency North'!AG34*Assumption!$I$5+'Agency North'!AH34*Assumption!$H$5</f>
        <v>2585.7669353144529</v>
      </c>
      <c r="AO38" s="15">
        <f>AD34*Assumption!$M$5+'Agency North'!AE34*Assumption!$L$5+'Agency North'!AF34*Assumption!$K$5+'Agency North'!AG34*Assumption!$J$5+'Agency North'!AH34*Assumption!$I$5+'Agency North'!AI34*Assumption!$H$5</f>
        <v>2762.6972201876101</v>
      </c>
      <c r="AP38" s="15">
        <f>AE34*Assumption!$M$5+'Agency North'!AF34*Assumption!$L$5+'Agency North'!AG34*Assumption!$K$5+'Agency North'!AH34*Assumption!$J$5+'Agency North'!AI34*Assumption!$I$5+'Agency North'!AJ34*Assumption!$H$5</f>
        <v>2735.2271354442805</v>
      </c>
      <c r="AQ38" s="15">
        <f>AF34*Assumption!$M$5+'Agency North'!AG34*Assumption!$L$5+'Agency North'!AH34*Assumption!$K$5+'Agency North'!AI34*Assumption!$J$5+'Agency North'!AJ34*Assumption!$I$5+'Agency North'!AK34*Assumption!$H$5</f>
        <v>2732.4432002660228</v>
      </c>
      <c r="AR38" s="15">
        <f>AG34*Assumption!$M$5+'Agency North'!AH34*Assumption!$L$5+'Agency North'!AI34*Assumption!$K$5+'Agency North'!AJ34*Assumption!$J$5+'Agency North'!AK34*Assumption!$I$5+'Agency North'!AL34*Assumption!$H$5</f>
        <v>2891.5665066712158</v>
      </c>
      <c r="AS38" s="15">
        <f>AH34*Assumption!$M$5+'Agency North'!AI34*Assumption!$L$5+'Agency North'!AJ34*Assumption!$K$5+'Agency North'!AK34*Assumption!$J$5+'Agency North'!AL34*Assumption!$I$5+'Agency North'!AM34*Assumption!$H$5</f>
        <v>2482.1356704336649</v>
      </c>
      <c r="AT38" s="15">
        <f>AI34*Assumption!$M$5+'Agency North'!AJ34*Assumption!$L$5+'Agency North'!AK34*Assumption!$K$5+'Agency North'!AL34*Assumption!$J$5+'Agency North'!AM34*Assumption!$I$5+'Agency North'!AN34*Assumption!$H$5</f>
        <v>2076.2924599583775</v>
      </c>
      <c r="AU38" s="15">
        <f>AJ34*Assumption!$M$5+'Agency North'!AK34*Assumption!$L$5+'Agency North'!AL34*Assumption!$K$5+'Agency North'!AM34*Assumption!$J$5+'Agency North'!AN34*Assumption!$I$5+'Agency North'!AO34*Assumption!$H$5</f>
        <v>2217.1122702617236</v>
      </c>
      <c r="AV38" s="15">
        <f>AK34*Assumption!$M$5+'Agency North'!AL34*Assumption!$L$5+'Agency North'!AM34*Assumption!$K$5+'Agency North'!AN34*Assumption!$J$5+'Agency North'!AO34*Assumption!$I$5+'Agency North'!AP34*Assumption!$H$5</f>
        <v>2221.9670250995919</v>
      </c>
      <c r="AW38" s="15">
        <f>AL34*Assumption!$M$5+'Agency North'!AM34*Assumption!$L$5+'Agency North'!AN34*Assumption!$K$5+'Agency North'!AO34*Assumption!$J$5+'Agency North'!AP34*Assumption!$I$5+'Agency North'!AQ34*Assumption!$H$5</f>
        <v>2314.4950091516976</v>
      </c>
      <c r="AX38" s="96">
        <f>AM34*Assumption!$M$5+'Agency North'!AN34*Assumption!$L$5+'Agency North'!AO34*Assumption!$K$5+'Agency North'!AP34*Assumption!$J$5+'Agency North'!AQ34*Assumption!$I$5+'Agency North'!AR34*Assumption!$H$5</f>
        <v>2566.6033473795328</v>
      </c>
      <c r="AY38" s="15">
        <f>AN34*Assumption!$M$5+'Agency North'!AO34*Assumption!$L$5+'Agency North'!AP34*Assumption!$K$5+'Agency North'!AQ34*Assumption!$J$5+'Agency North'!AR34*Assumption!$I$5+'Agency North'!AS34*Assumption!$H$5</f>
        <v>2781.2546096343181</v>
      </c>
      <c r="AZ38" s="15">
        <f>AO34*Assumption!$M$5+'Agency North'!AP34*Assumption!$L$5+'Agency North'!AQ34*Assumption!$K$5+'Agency North'!AR34*Assumption!$J$5+'Agency North'!AS34*Assumption!$I$5+'Agency North'!AT34*Assumption!$H$5</f>
        <v>2950.8453981412054</v>
      </c>
      <c r="BA38" s="15">
        <f>AP34*Assumption!$M$5+'Agency North'!AQ34*Assumption!$L$5+'Agency North'!AR34*Assumption!$K$5+'Agency North'!AS34*Assumption!$J$5+'Agency North'!AT34*Assumption!$I$5+'Agency North'!AU34*Assumption!$H$5</f>
        <v>3092.1744249657331</v>
      </c>
      <c r="BB38" s="15">
        <f>AQ34*Assumption!$M$5+'Agency North'!AR34*Assumption!$L$5+'Agency North'!AS34*Assumption!$K$5+'Agency North'!AT34*Assumption!$J$5+'Agency North'!AU34*Assumption!$I$5+'Agency North'!AV34*Assumption!$H$5</f>
        <v>3020.6421455240361</v>
      </c>
      <c r="BC38" s="15">
        <f>AR34*Assumption!$M$5+'Agency North'!AS34*Assumption!$L$5+'Agency North'!AT34*Assumption!$K$5+'Agency North'!AU34*Assumption!$J$5+'Agency North'!AV34*Assumption!$I$5+'Agency North'!AW34*Assumption!$H$5</f>
        <v>3096.4633815381094</v>
      </c>
      <c r="BD38" s="15">
        <f>AS34*Assumption!$M$5+'Agency North'!AT34*Assumption!$L$5+'Agency North'!AU34*Assumption!$K$5+'Agency North'!AV34*Assumption!$J$5+'Agency North'!AW34*Assumption!$I$5+'Agency North'!AX34*Assumption!$H$5</f>
        <v>3213.953000950728</v>
      </c>
      <c r="BE38" s="15">
        <f>AT34*Assumption!$M$5+'Agency North'!AU34*Assumption!$L$5+'Agency North'!AV34*Assumption!$K$5+'Agency North'!AW34*Assumption!$J$5+'Agency North'!AX34*Assumption!$I$5+'Agency North'!AY34*Assumption!$H$5</f>
        <v>2745.7096143016875</v>
      </c>
      <c r="BF38" s="15">
        <f>AU34*Assumption!$M$5+'Agency North'!AV34*Assumption!$L$5+'Agency North'!AW34*Assumption!$K$5+'Agency North'!AX34*Assumption!$J$5+'Agency North'!AY34*Assumption!$I$5+'Agency North'!AZ34*Assumption!$H$5</f>
        <v>2335.4035332309745</v>
      </c>
      <c r="BG38" s="15">
        <f>AV34*Assumption!$M$5+'Agency North'!AW34*Assumption!$L$5+'Agency North'!AX34*Assumption!$K$5+'Agency North'!AY34*Assumption!$J$5+'Agency North'!AZ34*Assumption!$I$5+'Agency North'!BA34*Assumption!$H$5</f>
        <v>2588.7246415743966</v>
      </c>
      <c r="BH38" s="15">
        <f>AW34*Assumption!$M$5+'Agency North'!AX34*Assumption!$L$5+'Agency North'!AY34*Assumption!$K$5+'Agency North'!AZ34*Assumption!$J$5+'Agency North'!BA34*Assumption!$I$5+'Agency North'!BB34*Assumption!$H$5</f>
        <v>2759.6498773482244</v>
      </c>
      <c r="BI38" s="15">
        <f>AX34*Assumption!$M$5+'Agency North'!AY34*Assumption!$L$5+'Agency North'!AZ34*Assumption!$K$5+'Agency North'!BA34*Assumption!$J$5+'Agency North'!BB34*Assumption!$I$5+'Agency North'!BC34*Assumption!$H$5</f>
        <v>2933.1400783079216</v>
      </c>
      <c r="BJ38" s="96">
        <f>AY34*Assumption!$M$5+'Agency North'!AZ34*Assumption!$L$5+'Agency North'!BA34*Assumption!$K$5+'Agency North'!BB34*Assumption!$J$5+'Agency North'!BC34*Assumption!$I$5+'Agency North'!BD34*Assumption!$H$5</f>
        <v>3217.1244806289656</v>
      </c>
      <c r="BK38" s="15">
        <f>AZ34*Assumption!$M$5+'Agency North'!BA34*Assumption!$L$5+'Agency North'!BB34*Assumption!$K$5+'Agency North'!BC34*Assumption!$J$5+'Agency North'!BD34*Assumption!$I$5+'Agency North'!BE34*Assumption!$H$5</f>
        <v>3605.7730094477297</v>
      </c>
      <c r="BL38" s="15">
        <f>BA34*Assumption!$M$5+'Agency North'!BB34*Assumption!$L$5+'Agency North'!BC34*Assumption!$K$5+'Agency North'!BD34*Assumption!$J$5+'Agency North'!BE34*Assumption!$I$5+'Agency North'!BF34*Assumption!$H$5</f>
        <v>3813.3086135738768</v>
      </c>
      <c r="BM38" s="15">
        <f>BB34*Assumption!$M$5+'Agency North'!BC34*Assumption!$L$5+'Agency North'!BD34*Assumption!$K$5+'Agency North'!BE34*Assumption!$J$5+'Agency North'!BF34*Assumption!$I$5+'Agency North'!BG34*Assumption!$H$5</f>
        <v>3879.4921287773304</v>
      </c>
      <c r="BN38" s="15">
        <f>BC34*Assumption!$M$5+'Agency North'!BD34*Assumption!$L$5+'Agency North'!BE34*Assumption!$K$5+'Agency North'!BF34*Assumption!$J$5+'Agency North'!BG34*Assumption!$I$5+'Agency North'!BH34*Assumption!$H$5</f>
        <v>3920.1424207729715</v>
      </c>
      <c r="BO38" s="15">
        <f>BD34*Assumption!$M$5+'Agency North'!BE34*Assumption!$L$5+'Agency North'!BF34*Assumption!$K$5+'Agency North'!BG34*Assumption!$J$5+'Agency North'!BH34*Assumption!$I$5+'Agency North'!BI34*Assumption!$H$5</f>
        <v>3991.2350699821868</v>
      </c>
      <c r="BP38" s="15">
        <f>BE34*Assumption!$M$5+'Agency North'!BF34*Assumption!$L$5+'Agency North'!BG34*Assumption!$K$5+'Agency North'!BH34*Assumption!$J$5+'Agency North'!BI34*Assumption!$I$5+'Agency North'!BJ34*Assumption!$H$5</f>
        <v>4061.7148942869899</v>
      </c>
      <c r="BQ38" s="15">
        <f>BF34*Assumption!$M$5+'Agency North'!BG34*Assumption!$L$5+'Agency North'!BH34*Assumption!$K$5+'Agency North'!BI34*Assumption!$J$5+'Agency North'!BJ34*Assumption!$I$5+'Agency North'!BK34*Assumption!$H$5</f>
        <v>3451.5415489036823</v>
      </c>
      <c r="BR38" s="15">
        <f>BG34*Assumption!$M$5+'Agency North'!BH34*Assumption!$L$5+'Agency North'!BI34*Assumption!$K$5+'Agency North'!BJ34*Assumption!$J$5+'Agency North'!BK34*Assumption!$I$5+'Agency North'!BL34*Assumption!$H$5</f>
        <v>2903.317136188291</v>
      </c>
      <c r="BS38" s="15">
        <f>BH34*Assumption!$M$5+'Agency North'!BI34*Assumption!$L$5+'Agency North'!BJ34*Assumption!$K$5+'Agency North'!BK34*Assumption!$J$5+'Agency North'!BL34*Assumption!$I$5+'Agency North'!BM34*Assumption!$H$5</f>
        <v>3074.3572696709707</v>
      </c>
      <c r="BT38" s="15">
        <f>BI34*Assumption!$M$5+'Agency North'!BJ34*Assumption!$L$5+'Agency North'!BK34*Assumption!$K$5+'Agency North'!BL34*Assumption!$J$5+'Agency North'!BM34*Assumption!$I$5+'Agency North'!BN34*Assumption!$H$5</f>
        <v>3206.4540345302385</v>
      </c>
      <c r="BU38" s="15">
        <f>BJ34*Assumption!$M$5+'Agency North'!BK34*Assumption!$L$5+'Agency North'!BL34*Assumption!$K$5+'Agency North'!BM34*Assumption!$J$5+'Agency North'!BN34*Assumption!$I$5+'Agency North'!BO34*Assumption!$H$5</f>
        <v>3362.4174726118481</v>
      </c>
      <c r="BV38" s="96">
        <f>BK34*Assumption!$M$5+'Agency North'!BL34*Assumption!$L$5+'Agency North'!BM34*Assumption!$K$5+'Agency North'!BN34*Assumption!$J$5+'Agency North'!BO34*Assumption!$I$5+'Agency North'!BP34*Assumption!$H$5</f>
        <v>3679.2510411801577</v>
      </c>
      <c r="BW38" s="15">
        <f>BL34*Assumption!$M$5+'Agency North'!BM34*Assumption!$L$5+'Agency North'!BN34*Assumption!$K$5+'Agency North'!BO34*Assumption!$J$5+'Agency North'!BP34*Assumption!$I$5+'Agency North'!BQ34*Assumption!$H$5</f>
        <v>4097.1846052766159</v>
      </c>
      <c r="BX38" s="15">
        <f>BM34*Assumption!$M$5+'Agency North'!BN34*Assumption!$L$5+'Agency North'!BO34*Assumption!$K$5+'Agency North'!BP34*Assumption!$J$5+'Agency North'!BQ34*Assumption!$I$5+'Agency North'!BR34*Assumption!$H$5</f>
        <v>4307.375818917425</v>
      </c>
      <c r="BY38" s="15">
        <f>BN34*Assumption!$M$5+'Agency North'!BO34*Assumption!$L$5+'Agency North'!BP34*Assumption!$K$5+'Agency North'!BQ34*Assumption!$J$5+'Agency North'!BR34*Assumption!$I$5+'Agency North'!BS34*Assumption!$H$5</f>
        <v>4359.2218782136797</v>
      </c>
      <c r="BZ38" s="15">
        <f>BO34*Assumption!$M$5+'Agency North'!BP34*Assumption!$L$5+'Agency North'!BQ34*Assumption!$K$5+'Agency North'!BR34*Assumption!$J$5+'Agency North'!BS34*Assumption!$I$5+'Agency North'!BT34*Assumption!$H$5</f>
        <v>4370.6486191114518</v>
      </c>
      <c r="CA38" s="15">
        <f>BP34*Assumption!$M$5+'Agency North'!BQ34*Assumption!$L$5+'Agency North'!BR34*Assumption!$K$5+'Agency North'!BS34*Assumption!$J$5+'Agency North'!BT34*Assumption!$I$5+'Agency North'!BU34*Assumption!$H$5</f>
        <v>4402.8238343176381</v>
      </c>
      <c r="CB38" s="15">
        <f>BQ34*Assumption!$M$5+'Agency North'!BR34*Assumption!$L$5+'Agency North'!BS34*Assumption!$K$5+'Agency North'!BT34*Assumption!$J$5+'Agency North'!BU34*Assumption!$I$5+'Agency North'!BV34*Assumption!$H$5</f>
        <v>4469.0392377154058</v>
      </c>
      <c r="CC38" s="15">
        <f>BR34*Assumption!$M$5+'Agency North'!BS34*Assumption!$L$5+'Agency North'!BT34*Assumption!$K$5+'Agency North'!BU34*Assumption!$J$5+'Agency North'!BV34*Assumption!$I$5+'Agency North'!BW34*Assumption!$H$5</f>
        <v>3793.2603160628078</v>
      </c>
      <c r="CD38" s="15">
        <f>BS34*Assumption!$M$5+'Agency North'!BT34*Assumption!$L$5+'Agency North'!BU34*Assumption!$K$5+'Agency North'!BV34*Assumption!$J$5+'Agency North'!BW34*Assumption!$I$5+'Agency North'!BX34*Assumption!$H$5</f>
        <v>3171.7431568492034</v>
      </c>
      <c r="CE38" s="15">
        <f>BT34*Assumption!$M$5+'Agency North'!BU34*Assumption!$L$5+'Agency North'!BV34*Assumption!$K$5+'Agency North'!BW34*Assumption!$J$5+'Agency North'!BX34*Assumption!$I$5+'Agency North'!BY34*Assumption!$H$5</f>
        <v>3391.9485143654747</v>
      </c>
      <c r="CF38" s="15">
        <f>BU34*Assumption!$M$5+'Agency North'!BV34*Assumption!$L$5+'Agency North'!BW34*Assumption!$K$5+'Agency North'!BX34*Assumption!$J$5+'Agency North'!BY34*Assumption!$I$5+'Agency North'!BZ34*Assumption!$H$5</f>
        <v>3572.6817544725282</v>
      </c>
      <c r="CG38" s="15">
        <f>BV34*Assumption!$M$5+'Agency North'!BW34*Assumption!$L$5+'Agency North'!BX34*Assumption!$K$5+'Agency North'!BY34*Assumption!$J$5+'Agency North'!BZ34*Assumption!$I$5+'Agency North'!CA34*Assumption!$H$5</f>
        <v>3760.769895083783</v>
      </c>
      <c r="CH38" s="96">
        <f>BW34*Assumption!$M$5+'Agency North'!BX34*Assumption!$L$5+'Agency North'!BY34*Assumption!$K$5+'Agency North'!BZ34*Assumption!$J$5+'Agency North'!CA34*Assumption!$I$5+'Agency North'!CB34*Assumption!$H$5</f>
        <v>4159.655723070955</v>
      </c>
      <c r="CI38" s="15">
        <f>BX34*Assumption!$M$5+'Agency North'!BY34*Assumption!$L$5+'Agency North'!BZ34*Assumption!$K$5+'Agency North'!CA34*Assumption!$J$5+'Agency North'!CB34*Assumption!$I$5+'Agency North'!CC34*Assumption!$H$5</f>
        <v>4652.5541128191344</v>
      </c>
      <c r="CJ38" s="15">
        <f>BY34*Assumption!$M$5+'Agency North'!BZ34*Assumption!$L$5+'Agency North'!CA34*Assumption!$K$5+'Agency North'!CB34*Assumption!$J$5+'Agency North'!CC34*Assumption!$I$5+'Agency North'!CD34*Assumption!$H$5</f>
        <v>4904.3342039426752</v>
      </c>
      <c r="CK38" s="15">
        <f>BZ34*Assumption!$M$5+'Agency North'!CA34*Assumption!$L$5+'Agency North'!CB34*Assumption!$K$5+'Agency North'!CC34*Assumption!$J$5+'Agency North'!CD34*Assumption!$I$5+'Agency North'!CE34*Assumption!$H$5</f>
        <v>4977.4826300088807</v>
      </c>
      <c r="CL38" s="15">
        <f>CA34*Assumption!$M$5+'Agency North'!CB34*Assumption!$L$5+'Agency North'!CC34*Assumption!$K$5+'Agency North'!CD34*Assumption!$J$5+'Agency North'!CE34*Assumption!$I$5+'Agency North'!CF34*Assumption!$H$5</f>
        <v>5014.1652578216381</v>
      </c>
      <c r="CM38" s="15">
        <f>CB34*Assumption!$M$5+'Agency North'!CC34*Assumption!$L$5+'Agency North'!CD34*Assumption!$K$5+'Agency North'!CE34*Assumption!$J$5+'Agency North'!CF34*Assumption!$I$5+'Agency North'!CG34*Assumption!$H$5</f>
        <v>5071.3789878287989</v>
      </c>
      <c r="CN38" s="15">
        <f>CC34*Assumption!$M$5+'Agency North'!CD34*Assumption!$L$5+'Agency North'!CE34*Assumption!$K$5+'Agency North'!CF34*Assumption!$J$5+'Agency North'!CG34*Assumption!$I$5+'Agency North'!CH34*Assumption!$H$5</f>
        <v>5161.3771175971851</v>
      </c>
      <c r="CO38" s="15">
        <f>CD34*Assumption!$M$5+'Agency North'!CE34*Assumption!$L$5+'Agency North'!CF34*Assumption!$K$5+'Agency North'!CG34*Assumption!$J$5+'Agency North'!CH34*Assumption!$I$5+'Agency North'!CI34*Assumption!$H$5</f>
        <v>4383.4915227453967</v>
      </c>
      <c r="CP38" s="15">
        <f>CE34*Assumption!$M$5+'Agency North'!CF34*Assumption!$L$5+'Agency North'!CG34*Assumption!$K$5+'Agency North'!CH34*Assumption!$J$5+'Agency North'!CI34*Assumption!$I$5+'Agency North'!CJ34*Assumption!$H$5</f>
        <v>3668.1911989634968</v>
      </c>
      <c r="CQ38" s="15">
        <f>CF34*Assumption!$M$5+'Agency North'!CG34*Assumption!$L$5+'Agency North'!CH34*Assumption!$K$5+'Agency North'!CI34*Assumption!$J$5+'Agency North'!CJ34*Assumption!$I$5+'Agency North'!CK34*Assumption!$H$5</f>
        <v>3920.9952862123641</v>
      </c>
      <c r="CR38" s="15">
        <f>CG34*Assumption!$M$5+'Agency North'!CH34*Assumption!$L$5+'Agency North'!CI34*Assumption!$K$5+'Agency North'!CJ34*Assumption!$J$5+'Agency North'!CK34*Assumption!$I$5+'Agency North'!CL34*Assumption!$H$5</f>
        <v>4122.0949529405434</v>
      </c>
      <c r="CS38" s="15">
        <f>CH34*Assumption!$M$5+'Agency North'!CI34*Assumption!$L$5+'Agency North'!CJ34*Assumption!$K$5+'Agency North'!CK34*Assumption!$J$5+'Agency North'!CL34*Assumption!$I$5+'Agency North'!CM34*Assumption!$H$5</f>
        <v>4332.3770678862829</v>
      </c>
      <c r="CT38" s="96">
        <f>CI34*Assumption!$M$5+'Agency North'!CJ34*Assumption!$L$5+'Agency North'!CK34*Assumption!$K$5+'Agency North'!CL34*Assumption!$J$5+'Agency North'!CM34*Assumption!$I$5+'Agency North'!CN34*Assumption!$H$5</f>
        <v>4792.4302228620563</v>
      </c>
    </row>
    <row r="39" spans="2:98" x14ac:dyDescent="0.25">
      <c r="B39" t="s">
        <v>2</v>
      </c>
      <c r="C39" s="8">
        <v>86</v>
      </c>
      <c r="D39">
        <v>90</v>
      </c>
      <c r="E39">
        <v>88</v>
      </c>
      <c r="F39">
        <v>88</v>
      </c>
      <c r="G39">
        <v>93</v>
      </c>
      <c r="H39">
        <v>115</v>
      </c>
      <c r="I39">
        <v>128</v>
      </c>
      <c r="J39">
        <v>146</v>
      </c>
      <c r="K39">
        <v>164</v>
      </c>
      <c r="L39">
        <v>183</v>
      </c>
      <c r="M39">
        <v>194</v>
      </c>
      <c r="N39" s="36">
        <v>217</v>
      </c>
      <c r="O39">
        <v>273</v>
      </c>
      <c r="P39">
        <v>315</v>
      </c>
      <c r="Q39">
        <v>319</v>
      </c>
      <c r="R39">
        <v>367</v>
      </c>
      <c r="S39">
        <v>439</v>
      </c>
      <c r="T39">
        <v>449</v>
      </c>
      <c r="U39" s="24">
        <v>482</v>
      </c>
      <c r="V39" s="24">
        <v>516</v>
      </c>
      <c r="W39" s="24">
        <f>SUM(E34:K34)*35%</f>
        <v>588.69999999999993</v>
      </c>
      <c r="X39" s="24">
        <f>SUM(F34:L34)*37%</f>
        <v>607.91</v>
      </c>
      <c r="Y39" s="24">
        <f>SUM(G34:M34)*38%</f>
        <v>628.14</v>
      </c>
      <c r="Z39" s="145">
        <f>SUM(H34:N34)*40%</f>
        <v>672</v>
      </c>
      <c r="AA39" s="15">
        <f>SUM(I34:O34)*40%</f>
        <v>598</v>
      </c>
      <c r="AB39" s="15">
        <f>SUM(J34:P34)*40%</f>
        <v>536</v>
      </c>
      <c r="AC39" s="15">
        <f t="shared" ref="AC39:AJ39" si="196">SUM(K34:Q34)*40%</f>
        <v>573.20000000000005</v>
      </c>
      <c r="AD39" s="15">
        <f t="shared" si="196"/>
        <v>566</v>
      </c>
      <c r="AE39" s="15">
        <f t="shared" si="196"/>
        <v>577.20000000000005</v>
      </c>
      <c r="AF39" s="15">
        <f t="shared" si="196"/>
        <v>578.80000000000007</v>
      </c>
      <c r="AG39" s="15">
        <f t="shared" si="196"/>
        <v>578</v>
      </c>
      <c r="AH39" s="15">
        <f t="shared" si="196"/>
        <v>644.80000000000007</v>
      </c>
      <c r="AI39" s="15">
        <f t="shared" si="196"/>
        <v>772.78435289600009</v>
      </c>
      <c r="AJ39" s="15">
        <f t="shared" si="196"/>
        <v>837.9566963968</v>
      </c>
      <c r="AK39" s="15">
        <f>SUM(S34:Y34)*40%</f>
        <v>965.03748286259201</v>
      </c>
      <c r="AL39" s="96">
        <f>SUM(T34:Z34)*40%</f>
        <v>1090.6010226950559</v>
      </c>
      <c r="AM39" s="15">
        <f>SUM(U34:AA34)*35%</f>
        <v>906.87832347722156</v>
      </c>
      <c r="AN39" s="15">
        <f>SUM(V34:AB34)*35%</f>
        <v>886.40693220150797</v>
      </c>
      <c r="AO39" s="15">
        <f t="shared" ref="AO39:AW39" si="197">SUM(W34:AC34)*35%</f>
        <v>956.74607026299293</v>
      </c>
      <c r="AP39" s="15">
        <f t="shared" si="197"/>
        <v>965.50232883452111</v>
      </c>
      <c r="AQ39" s="15">
        <f t="shared" si="197"/>
        <v>974.93908772565987</v>
      </c>
      <c r="AR39" s="15">
        <f t="shared" si="197"/>
        <v>1010.0470011982928</v>
      </c>
      <c r="AS39" s="15">
        <f t="shared" si="197"/>
        <v>989.88758821065903</v>
      </c>
      <c r="AT39" s="15">
        <f t="shared" si="197"/>
        <v>1123.1761154196568</v>
      </c>
      <c r="AU39" s="15">
        <f t="shared" si="197"/>
        <v>1295.3367155847802</v>
      </c>
      <c r="AV39" s="15">
        <f t="shared" si="197"/>
        <v>1328.9834309080757</v>
      </c>
      <c r="AW39" s="15">
        <f t="shared" si="197"/>
        <v>1394.7392144884398</v>
      </c>
      <c r="AX39" s="96">
        <f>SUM(AF34:AL34)*35%</f>
        <v>1468.961912086105</v>
      </c>
      <c r="AY39" s="15">
        <f>SUM(AG34:AM34)*35%</f>
        <v>1332.2764115234013</v>
      </c>
      <c r="AZ39" s="143">
        <f>SUM(AH34:AN34)*35%</f>
        <v>1253.5604168178859</v>
      </c>
      <c r="BA39" s="143">
        <f t="shared" ref="BA39:BJ39" si="198">SUM(AI34:AO34)*35%</f>
        <v>1298.8331839828306</v>
      </c>
      <c r="BB39" s="143">
        <f t="shared" si="198"/>
        <v>1308.8555378683454</v>
      </c>
      <c r="BC39" s="143">
        <f t="shared" si="198"/>
        <v>1382.9159550067645</v>
      </c>
      <c r="BD39" s="143">
        <f t="shared" si="198"/>
        <v>1470.8497483936342</v>
      </c>
      <c r="BE39" s="143">
        <f t="shared" si="198"/>
        <v>1482.0889225077653</v>
      </c>
      <c r="BF39" s="143">
        <f t="shared" si="198"/>
        <v>1678.1320353061931</v>
      </c>
      <c r="BG39" s="143">
        <f t="shared" si="198"/>
        <v>1911.6313159728822</v>
      </c>
      <c r="BH39" s="143">
        <f t="shared" si="198"/>
        <v>1950.7702666991895</v>
      </c>
      <c r="BI39" s="143">
        <f t="shared" si="198"/>
        <v>1998.7062298681408</v>
      </c>
      <c r="BJ39" s="96">
        <f t="shared" si="198"/>
        <v>2049.0149111524524</v>
      </c>
      <c r="BK39" s="15">
        <f>SUM(AS34:AY34)*35%</f>
        <v>1833.8767955711378</v>
      </c>
      <c r="BL39" s="143">
        <f>SUM(AT34:AZ34)*35%</f>
        <v>1658.8140666566578</v>
      </c>
      <c r="BM39" s="143">
        <f t="shared" ref="BM39:BV39" si="199">SUM(AU34:BA34)*35%</f>
        <v>1677.7268688824026</v>
      </c>
      <c r="BN39" s="143">
        <f t="shared" si="199"/>
        <v>1640.2491164653873</v>
      </c>
      <c r="BO39" s="143">
        <f t="shared" si="199"/>
        <v>1653.5117237254562</v>
      </c>
      <c r="BP39" s="143">
        <f t="shared" si="199"/>
        <v>1680.0709503480775</v>
      </c>
      <c r="BQ39" s="143">
        <f t="shared" si="199"/>
        <v>1661.6982166516145</v>
      </c>
      <c r="BR39" s="143">
        <f t="shared" si="199"/>
        <v>1882.6578013450974</v>
      </c>
      <c r="BS39" s="143">
        <f t="shared" si="199"/>
        <v>2130.2641294344426</v>
      </c>
      <c r="BT39" s="143">
        <f t="shared" si="199"/>
        <v>2141.5076458104445</v>
      </c>
      <c r="BU39" s="143">
        <f t="shared" si="199"/>
        <v>2182.6087140496238</v>
      </c>
      <c r="BV39" s="96">
        <f t="shared" si="199"/>
        <v>2244.2384895924924</v>
      </c>
      <c r="BW39" s="231">
        <f>SUM(BE34:BK34)*35%</f>
        <v>2023.8160433620865</v>
      </c>
      <c r="BX39" s="143">
        <f>SUM(BF34:BL34)*35%</f>
        <v>1836.822225388046</v>
      </c>
      <c r="BY39" s="143">
        <f t="shared" ref="BY39:CH39" si="200">SUM(BG34:BM34)*35%</f>
        <v>1873.7524901934839</v>
      </c>
      <c r="BZ39" s="143">
        <f t="shared" si="200"/>
        <v>1859.3876760942469</v>
      </c>
      <c r="CA39" s="143">
        <f t="shared" si="200"/>
        <v>1886.0496631395795</v>
      </c>
      <c r="CB39" s="143">
        <f t="shared" si="200"/>
        <v>1910.7392115973826</v>
      </c>
      <c r="CC39" s="143">
        <f t="shared" si="200"/>
        <v>1880.5213228762937</v>
      </c>
      <c r="CD39" s="143">
        <f t="shared" si="200"/>
        <v>2116.4734039690816</v>
      </c>
      <c r="CE39" s="143">
        <f t="shared" si="200"/>
        <v>2361.376000406091</v>
      </c>
      <c r="CF39" s="143">
        <f t="shared" si="200"/>
        <v>2348.2137863008684</v>
      </c>
      <c r="CG39" s="143">
        <f t="shared" si="200"/>
        <v>2370.1507386558451</v>
      </c>
      <c r="CH39" s="96">
        <f t="shared" si="200"/>
        <v>2394.3792727116038</v>
      </c>
      <c r="CI39" s="15">
        <f>SUM(BQ34:BW34)*35%</f>
        <v>2158.3223612038787</v>
      </c>
      <c r="CJ39" s="143">
        <f>SUM(BR34:BX34)*35%</f>
        <v>1949.2134874547314</v>
      </c>
      <c r="CK39" s="143">
        <f t="shared" ref="CK39:CT39" si="201">SUM(BS34:BY34)*35%</f>
        <v>1986.8416028321562</v>
      </c>
      <c r="CL39" s="143">
        <f t="shared" si="201"/>
        <v>1994.1599699146302</v>
      </c>
      <c r="CM39" s="143">
        <f t="shared" si="201"/>
        <v>2036.2787301040876</v>
      </c>
      <c r="CN39" s="143">
        <f t="shared" si="201"/>
        <v>2078.2114586181451</v>
      </c>
      <c r="CO39" s="143">
        <f t="shared" si="201"/>
        <v>2086.1694814921561</v>
      </c>
      <c r="CP39" s="143">
        <f t="shared" si="201"/>
        <v>2355.3001614056534</v>
      </c>
      <c r="CQ39" s="143">
        <f t="shared" si="201"/>
        <v>2634.1237964707693</v>
      </c>
      <c r="CR39" s="143">
        <f t="shared" si="201"/>
        <v>2635.5347009677366</v>
      </c>
      <c r="CS39" s="143">
        <f t="shared" si="201"/>
        <v>2669.2505055886595</v>
      </c>
      <c r="CT39" s="96">
        <f t="shared" si="201"/>
        <v>2705.5306329795126</v>
      </c>
    </row>
    <row r="40" spans="2:98" s="1" customFormat="1" x14ac:dyDescent="0.25">
      <c r="B40" s="1" t="s">
        <v>3</v>
      </c>
      <c r="C40" s="9">
        <f>SUM(C33:C39)</f>
        <v>1354</v>
      </c>
      <c r="D40" s="9">
        <f t="shared" ref="D40:Y40" si="202">SUM(D33:D39)</f>
        <v>1383</v>
      </c>
      <c r="E40" s="9">
        <f t="shared" si="202"/>
        <v>1474</v>
      </c>
      <c r="F40" s="9">
        <f t="shared" si="202"/>
        <v>1630</v>
      </c>
      <c r="G40" s="9">
        <f t="shared" si="202"/>
        <v>1587</v>
      </c>
      <c r="H40" s="9">
        <f t="shared" si="202"/>
        <v>1616</v>
      </c>
      <c r="I40" s="9">
        <f t="shared" si="202"/>
        <v>1642</v>
      </c>
      <c r="J40" s="9">
        <f t="shared" si="202"/>
        <v>1743</v>
      </c>
      <c r="K40" s="9">
        <f t="shared" si="202"/>
        <v>1729</v>
      </c>
      <c r="L40" s="9">
        <f t="shared" si="202"/>
        <v>1798</v>
      </c>
      <c r="M40" s="9">
        <f t="shared" si="202"/>
        <v>1892</v>
      </c>
      <c r="N40" s="98">
        <f t="shared" si="202"/>
        <v>1925</v>
      </c>
      <c r="O40" s="9">
        <f t="shared" si="202"/>
        <v>1937</v>
      </c>
      <c r="P40" s="9">
        <f t="shared" si="202"/>
        <v>1937</v>
      </c>
      <c r="Q40" s="9">
        <f t="shared" si="202"/>
        <v>2067</v>
      </c>
      <c r="R40" s="9">
        <f t="shared" si="202"/>
        <v>2120</v>
      </c>
      <c r="S40" s="9">
        <f t="shared" si="202"/>
        <v>2197</v>
      </c>
      <c r="T40" s="9">
        <f>SUM(T33:T39)</f>
        <v>2293</v>
      </c>
      <c r="U40" s="146">
        <f>SUM(U33:U39)</f>
        <v>2378</v>
      </c>
      <c r="V40" s="146">
        <f t="shared" si="202"/>
        <v>2500</v>
      </c>
      <c r="W40" s="146">
        <f t="shared" si="202"/>
        <v>2736.0108822399998</v>
      </c>
      <c r="X40" s="146">
        <f t="shared" si="202"/>
        <v>3016.1517409919998</v>
      </c>
      <c r="Y40" s="146">
        <f t="shared" si="202"/>
        <v>3427.83566304448</v>
      </c>
      <c r="Z40" s="147">
        <f>SUM(Z33:Z39)</f>
        <v>4051.7638373520399</v>
      </c>
      <c r="AA40" s="16">
        <f t="shared" ref="AA40:CL40" si="203">SUM(AA33:AA39)</f>
        <v>4089.0213894900098</v>
      </c>
      <c r="AB40" s="16">
        <f t="shared" si="203"/>
        <v>4146.6417886278978</v>
      </c>
      <c r="AC40" s="16">
        <f t="shared" si="203"/>
        <v>4486.3352216708827</v>
      </c>
      <c r="AD40" s="16">
        <f t="shared" si="203"/>
        <v>4727.2830839515664</v>
      </c>
      <c r="AE40" s="16">
        <f t="shared" si="203"/>
        <v>4976.2659716794387</v>
      </c>
      <c r="AF40" s="16">
        <f t="shared" si="203"/>
        <v>5395.8255457317509</v>
      </c>
      <c r="AG40" s="16">
        <f t="shared" si="203"/>
        <v>5257.7857892824486</v>
      </c>
      <c r="AH40" s="16">
        <f t="shared" si="203"/>
        <v>5231.9691437880711</v>
      </c>
      <c r="AI40" s="16">
        <f t="shared" si="203"/>
        <v>5534.6200839865987</v>
      </c>
      <c r="AJ40" s="16">
        <f t="shared" si="203"/>
        <v>5606.2357041321638</v>
      </c>
      <c r="AK40" s="16">
        <f t="shared" si="203"/>
        <v>5825.7693417138917</v>
      </c>
      <c r="AL40" s="97">
        <f t="shared" si="203"/>
        <v>6458.1967172979621</v>
      </c>
      <c r="AM40" s="16">
        <f t="shared" si="203"/>
        <v>6202.8059988244358</v>
      </c>
      <c r="AN40" s="16">
        <f t="shared" si="203"/>
        <v>6013.6141200269994</v>
      </c>
      <c r="AO40" s="16">
        <f t="shared" si="203"/>
        <v>6308.8352104362184</v>
      </c>
      <c r="AP40" s="16">
        <f t="shared" si="203"/>
        <v>6496.9694994133579</v>
      </c>
      <c r="AQ40" s="16">
        <f t="shared" si="203"/>
        <v>6719.5218504148852</v>
      </c>
      <c r="AR40" s="16">
        <f t="shared" si="203"/>
        <v>7152.016711524393</v>
      </c>
      <c r="AS40" s="16">
        <f t="shared" si="203"/>
        <v>7099.4518374932486</v>
      </c>
      <c r="AT40" s="16">
        <f t="shared" si="203"/>
        <v>7179.1672219365619</v>
      </c>
      <c r="AU40" s="16">
        <f t="shared" si="203"/>
        <v>7677.9530895325124</v>
      </c>
      <c r="AV40" s="16">
        <f t="shared" si="203"/>
        <v>7779.9436145551917</v>
      </c>
      <c r="AW40" s="16">
        <f t="shared" si="203"/>
        <v>8009.3640264300348</v>
      </c>
      <c r="AX40" s="97">
        <f t="shared" si="203"/>
        <v>8379.7041236145105</v>
      </c>
      <c r="AY40" s="16">
        <f t="shared" si="203"/>
        <v>7935.637811784849</v>
      </c>
      <c r="AZ40" s="16">
        <f t="shared" si="203"/>
        <v>7461.6572714305612</v>
      </c>
      <c r="BA40" s="16">
        <f t="shared" si="203"/>
        <v>7638.5758360514219</v>
      </c>
      <c r="BB40" s="16">
        <f t="shared" si="203"/>
        <v>7677.8378432935642</v>
      </c>
      <c r="BC40" s="16">
        <f t="shared" si="203"/>
        <v>7966.3449570626653</v>
      </c>
      <c r="BD40" s="16">
        <f t="shared" si="203"/>
        <v>8341.279498643391</v>
      </c>
      <c r="BE40" s="16">
        <f t="shared" si="203"/>
        <v>8303.3805212410261</v>
      </c>
      <c r="BF40" s="16">
        <f t="shared" si="203"/>
        <v>8474.3322355645869</v>
      </c>
      <c r="BG40" s="16">
        <f t="shared" si="203"/>
        <v>9069.4827588791031</v>
      </c>
      <c r="BH40" s="16">
        <f t="shared" si="203"/>
        <v>9331.1663310327331</v>
      </c>
      <c r="BI40" s="16">
        <f t="shared" si="203"/>
        <v>9615.6518579083713</v>
      </c>
      <c r="BJ40" s="97">
        <f t="shared" si="203"/>
        <v>10053.520200522886</v>
      </c>
      <c r="BK40" s="16">
        <f t="shared" si="203"/>
        <v>9673.6932335153706</v>
      </c>
      <c r="BL40" s="16">
        <f t="shared" si="203"/>
        <v>9111.8393374319094</v>
      </c>
      <c r="BM40" s="16">
        <f t="shared" si="203"/>
        <v>9253.3179530866764</v>
      </c>
      <c r="BN40" s="16">
        <f t="shared" si="203"/>
        <v>9396.3321970560501</v>
      </c>
      <c r="BO40" s="16">
        <f t="shared" si="203"/>
        <v>9658.2587609685797</v>
      </c>
      <c r="BP40" s="16">
        <f t="shared" si="203"/>
        <v>9885.8772047477742</v>
      </c>
      <c r="BQ40" s="16">
        <f t="shared" si="203"/>
        <v>9697.6594049532578</v>
      </c>
      <c r="BR40" s="16">
        <f t="shared" si="203"/>
        <v>9770.3659147632497</v>
      </c>
      <c r="BS40" s="16">
        <f t="shared" si="203"/>
        <v>10221.320411973064</v>
      </c>
      <c r="BT40" s="16">
        <f t="shared" si="203"/>
        <v>10372.633277312558</v>
      </c>
      <c r="BU40" s="16">
        <f t="shared" si="203"/>
        <v>10591.981351362199</v>
      </c>
      <c r="BV40" s="97">
        <f t="shared" si="203"/>
        <v>11013.056308584102</v>
      </c>
      <c r="BW40" s="16">
        <f t="shared" si="203"/>
        <v>10603.620643501876</v>
      </c>
      <c r="BX40" s="16">
        <f t="shared" si="203"/>
        <v>9986.1288036138012</v>
      </c>
      <c r="BY40" s="16">
        <f t="shared" si="203"/>
        <v>10183.384034568156</v>
      </c>
      <c r="BZ40" s="16">
        <f t="shared" si="203"/>
        <v>10374.07721791348</v>
      </c>
      <c r="CA40" s="16">
        <f t="shared" si="203"/>
        <v>10668.385152312561</v>
      </c>
      <c r="CB40" s="16">
        <f t="shared" si="203"/>
        <v>10969.865246027133</v>
      </c>
      <c r="CC40" s="16">
        <f t="shared" si="203"/>
        <v>10773.727341746953</v>
      </c>
      <c r="CD40" s="16">
        <f t="shared" si="203"/>
        <v>10851.749496286073</v>
      </c>
      <c r="CE40" s="16">
        <f t="shared" si="203"/>
        <v>11375.068908086394</v>
      </c>
      <c r="CF40" s="16">
        <f t="shared" si="203"/>
        <v>11576.731692227615</v>
      </c>
      <c r="CG40" s="16">
        <f t="shared" si="203"/>
        <v>11835.087154963952</v>
      </c>
      <c r="CH40" s="97">
        <f t="shared" si="203"/>
        <v>12326.579476351737</v>
      </c>
      <c r="CI40" s="16">
        <f t="shared" si="203"/>
        <v>11895.763915091302</v>
      </c>
      <c r="CJ40" s="16">
        <f t="shared" si="203"/>
        <v>11214.659855387357</v>
      </c>
      <c r="CK40" s="16">
        <f t="shared" si="203"/>
        <v>11450.926665903131</v>
      </c>
      <c r="CL40" s="16">
        <f t="shared" si="203"/>
        <v>11706.448864982291</v>
      </c>
      <c r="CM40" s="16">
        <f t="shared" ref="CM40:CT40" si="204">SUM(CM33:CM39)</f>
        <v>12065.70798125512</v>
      </c>
      <c r="CN40" s="16">
        <f t="shared" si="204"/>
        <v>12430.318685262173</v>
      </c>
      <c r="CO40" s="16">
        <f t="shared" si="204"/>
        <v>12235.289090264187</v>
      </c>
      <c r="CP40" s="16">
        <f t="shared" si="204"/>
        <v>12311.517688966522</v>
      </c>
      <c r="CQ40" s="16">
        <f t="shared" si="204"/>
        <v>12905.775421528684</v>
      </c>
      <c r="CR40" s="16">
        <f t="shared" si="204"/>
        <v>13144.521395114758</v>
      </c>
      <c r="CS40" s="16">
        <f t="shared" si="204"/>
        <v>13441.146504623119</v>
      </c>
      <c r="CT40" s="97">
        <f t="shared" si="204"/>
        <v>14013.042347918083</v>
      </c>
    </row>
    <row r="41" spans="2:98" x14ac:dyDescent="0.25">
      <c r="C41" s="1"/>
      <c r="U41" s="25"/>
      <c r="V41" s="25"/>
      <c r="W41" s="25"/>
      <c r="X41" s="25"/>
      <c r="Y41" s="25"/>
      <c r="Z41" s="182"/>
    </row>
    <row r="42" spans="2:98" x14ac:dyDescent="0.25">
      <c r="B42" s="1" t="s">
        <v>89</v>
      </c>
      <c r="C42" s="1"/>
      <c r="D42" s="8">
        <f>C40</f>
        <v>1354</v>
      </c>
      <c r="E42" s="8">
        <f>D40</f>
        <v>1383</v>
      </c>
      <c r="F42" s="15">
        <f t="shared" ref="F42:BQ42" si="205">E40</f>
        <v>1474</v>
      </c>
      <c r="G42" s="15">
        <f t="shared" si="205"/>
        <v>1630</v>
      </c>
      <c r="H42" s="15">
        <f t="shared" si="205"/>
        <v>1587</v>
      </c>
      <c r="I42" s="15">
        <f t="shared" si="205"/>
        <v>1616</v>
      </c>
      <c r="J42" s="15">
        <f t="shared" si="205"/>
        <v>1642</v>
      </c>
      <c r="K42" s="15">
        <f t="shared" si="205"/>
        <v>1743</v>
      </c>
      <c r="L42" s="15">
        <f t="shared" si="205"/>
        <v>1729</v>
      </c>
      <c r="M42" s="15">
        <f t="shared" si="205"/>
        <v>1798</v>
      </c>
      <c r="N42" s="96">
        <f t="shared" si="205"/>
        <v>1892</v>
      </c>
      <c r="O42" s="15">
        <f t="shared" si="205"/>
        <v>1925</v>
      </c>
      <c r="P42" s="15">
        <f t="shared" si="205"/>
        <v>1937</v>
      </c>
      <c r="Q42" s="15">
        <f t="shared" si="205"/>
        <v>1937</v>
      </c>
      <c r="R42" s="15">
        <f t="shared" si="205"/>
        <v>2067</v>
      </c>
      <c r="S42" s="15">
        <f t="shared" si="205"/>
        <v>2120</v>
      </c>
      <c r="T42" s="15">
        <f t="shared" si="205"/>
        <v>2197</v>
      </c>
      <c r="U42" s="24">
        <f t="shared" si="205"/>
        <v>2293</v>
      </c>
      <c r="V42" s="24">
        <f t="shared" si="205"/>
        <v>2378</v>
      </c>
      <c r="W42" s="24">
        <f t="shared" si="205"/>
        <v>2500</v>
      </c>
      <c r="X42" s="24">
        <f t="shared" si="205"/>
        <v>2736.0108822399998</v>
      </c>
      <c r="Y42" s="24">
        <f t="shared" si="205"/>
        <v>3016.1517409919998</v>
      </c>
      <c r="Z42" s="145">
        <f t="shared" si="205"/>
        <v>3427.83566304448</v>
      </c>
      <c r="AA42" s="15">
        <f t="shared" si="205"/>
        <v>4051.7638373520399</v>
      </c>
      <c r="AB42" s="15">
        <f t="shared" si="205"/>
        <v>4089.0213894900098</v>
      </c>
      <c r="AC42" s="15">
        <f t="shared" si="205"/>
        <v>4146.6417886278978</v>
      </c>
      <c r="AD42" s="15">
        <f t="shared" si="205"/>
        <v>4486.3352216708827</v>
      </c>
      <c r="AE42" s="15">
        <f t="shared" si="205"/>
        <v>4727.2830839515664</v>
      </c>
      <c r="AF42" s="15">
        <f t="shared" si="205"/>
        <v>4976.2659716794387</v>
      </c>
      <c r="AG42" s="15">
        <f t="shared" si="205"/>
        <v>5395.8255457317509</v>
      </c>
      <c r="AH42" s="15">
        <f t="shared" si="205"/>
        <v>5257.7857892824486</v>
      </c>
      <c r="AI42" s="15">
        <f t="shared" si="205"/>
        <v>5231.9691437880711</v>
      </c>
      <c r="AJ42" s="15">
        <f t="shared" si="205"/>
        <v>5534.6200839865987</v>
      </c>
      <c r="AK42" s="15">
        <f t="shared" si="205"/>
        <v>5606.2357041321638</v>
      </c>
      <c r="AL42" s="96">
        <f t="shared" si="205"/>
        <v>5825.7693417138917</v>
      </c>
      <c r="AM42" s="15">
        <f t="shared" si="205"/>
        <v>6458.1967172979621</v>
      </c>
      <c r="AN42" s="15">
        <f t="shared" si="205"/>
        <v>6202.8059988244358</v>
      </c>
      <c r="AO42" s="15">
        <f t="shared" si="205"/>
        <v>6013.6141200269994</v>
      </c>
      <c r="AP42" s="15">
        <f t="shared" si="205"/>
        <v>6308.8352104362184</v>
      </c>
      <c r="AQ42" s="15">
        <f t="shared" si="205"/>
        <v>6496.9694994133579</v>
      </c>
      <c r="AR42" s="15">
        <f t="shared" si="205"/>
        <v>6719.5218504148852</v>
      </c>
      <c r="AS42" s="15">
        <f t="shared" si="205"/>
        <v>7152.016711524393</v>
      </c>
      <c r="AT42" s="15">
        <f t="shared" si="205"/>
        <v>7099.4518374932486</v>
      </c>
      <c r="AU42" s="15">
        <f t="shared" si="205"/>
        <v>7179.1672219365619</v>
      </c>
      <c r="AV42" s="15">
        <f t="shared" si="205"/>
        <v>7677.9530895325124</v>
      </c>
      <c r="AW42" s="15">
        <f t="shared" si="205"/>
        <v>7779.9436145551917</v>
      </c>
      <c r="AX42" s="96">
        <f t="shared" si="205"/>
        <v>8009.3640264300348</v>
      </c>
      <c r="AY42" s="15">
        <f t="shared" si="205"/>
        <v>8379.7041236145105</v>
      </c>
      <c r="AZ42" s="15">
        <f t="shared" si="205"/>
        <v>7935.637811784849</v>
      </c>
      <c r="BA42" s="15">
        <f t="shared" si="205"/>
        <v>7461.6572714305612</v>
      </c>
      <c r="BB42" s="15">
        <f t="shared" si="205"/>
        <v>7638.5758360514219</v>
      </c>
      <c r="BC42" s="15">
        <f t="shared" si="205"/>
        <v>7677.8378432935642</v>
      </c>
      <c r="BD42" s="15">
        <f t="shared" si="205"/>
        <v>7966.3449570626653</v>
      </c>
      <c r="BE42" s="15">
        <f t="shared" si="205"/>
        <v>8341.279498643391</v>
      </c>
      <c r="BF42" s="15">
        <f t="shared" si="205"/>
        <v>8303.3805212410261</v>
      </c>
      <c r="BG42" s="15">
        <f t="shared" si="205"/>
        <v>8474.3322355645869</v>
      </c>
      <c r="BH42" s="15">
        <f t="shared" si="205"/>
        <v>9069.4827588791031</v>
      </c>
      <c r="BI42" s="15">
        <f t="shared" si="205"/>
        <v>9331.1663310327331</v>
      </c>
      <c r="BJ42" s="96">
        <f t="shared" si="205"/>
        <v>9615.6518579083713</v>
      </c>
      <c r="BK42" s="15">
        <f t="shared" si="205"/>
        <v>10053.520200522886</v>
      </c>
      <c r="BL42" s="15">
        <f t="shared" si="205"/>
        <v>9673.6932335153706</v>
      </c>
      <c r="BM42" s="15">
        <f t="shared" si="205"/>
        <v>9111.8393374319094</v>
      </c>
      <c r="BN42" s="15">
        <f t="shared" si="205"/>
        <v>9253.3179530866764</v>
      </c>
      <c r="BO42" s="15">
        <f t="shared" si="205"/>
        <v>9396.3321970560501</v>
      </c>
      <c r="BP42" s="15">
        <f t="shared" si="205"/>
        <v>9658.2587609685797</v>
      </c>
      <c r="BQ42" s="15">
        <f t="shared" si="205"/>
        <v>9885.8772047477742</v>
      </c>
      <c r="BR42" s="15">
        <f t="shared" ref="BR42:CT42" si="206">BQ40</f>
        <v>9697.6594049532578</v>
      </c>
      <c r="BS42" s="15">
        <f t="shared" si="206"/>
        <v>9770.3659147632497</v>
      </c>
      <c r="BT42" s="15">
        <f t="shared" si="206"/>
        <v>10221.320411973064</v>
      </c>
      <c r="BU42" s="15">
        <f t="shared" si="206"/>
        <v>10372.633277312558</v>
      </c>
      <c r="BV42" s="96">
        <f t="shared" si="206"/>
        <v>10591.981351362199</v>
      </c>
      <c r="BW42" s="15">
        <f t="shared" si="206"/>
        <v>11013.056308584102</v>
      </c>
      <c r="BX42" s="15">
        <f t="shared" si="206"/>
        <v>10603.620643501876</v>
      </c>
      <c r="BY42" s="15">
        <f t="shared" si="206"/>
        <v>9986.1288036138012</v>
      </c>
      <c r="BZ42" s="15">
        <f t="shared" si="206"/>
        <v>10183.384034568156</v>
      </c>
      <c r="CA42" s="15">
        <f t="shared" si="206"/>
        <v>10374.07721791348</v>
      </c>
      <c r="CB42" s="15">
        <f t="shared" si="206"/>
        <v>10668.385152312561</v>
      </c>
      <c r="CC42" s="15">
        <f t="shared" si="206"/>
        <v>10969.865246027133</v>
      </c>
      <c r="CD42" s="15">
        <f t="shared" si="206"/>
        <v>10773.727341746953</v>
      </c>
      <c r="CE42" s="15">
        <f t="shared" si="206"/>
        <v>10851.749496286073</v>
      </c>
      <c r="CF42" s="15">
        <f t="shared" si="206"/>
        <v>11375.068908086394</v>
      </c>
      <c r="CG42" s="15">
        <f t="shared" si="206"/>
        <v>11576.731692227615</v>
      </c>
      <c r="CH42" s="96">
        <f t="shared" si="206"/>
        <v>11835.087154963952</v>
      </c>
      <c r="CI42" s="15">
        <f t="shared" si="206"/>
        <v>12326.579476351737</v>
      </c>
      <c r="CJ42" s="15">
        <f t="shared" si="206"/>
        <v>11895.763915091302</v>
      </c>
      <c r="CK42" s="15">
        <f t="shared" si="206"/>
        <v>11214.659855387357</v>
      </c>
      <c r="CL42" s="15">
        <f t="shared" si="206"/>
        <v>11450.926665903131</v>
      </c>
      <c r="CM42" s="15">
        <f t="shared" si="206"/>
        <v>11706.448864982291</v>
      </c>
      <c r="CN42" s="15">
        <f t="shared" si="206"/>
        <v>12065.70798125512</v>
      </c>
      <c r="CO42" s="15">
        <f t="shared" si="206"/>
        <v>12430.318685262173</v>
      </c>
      <c r="CP42" s="15">
        <f t="shared" si="206"/>
        <v>12235.289090264187</v>
      </c>
      <c r="CQ42" s="15">
        <f t="shared" si="206"/>
        <v>12311.517688966522</v>
      </c>
      <c r="CR42" s="15">
        <f t="shared" si="206"/>
        <v>12905.775421528684</v>
      </c>
      <c r="CS42" s="15">
        <f t="shared" si="206"/>
        <v>13144.521395114758</v>
      </c>
      <c r="CT42" s="96">
        <f t="shared" si="206"/>
        <v>13441.146504623119</v>
      </c>
    </row>
    <row r="43" spans="2:98" s="111" customFormat="1" x14ac:dyDescent="0.25">
      <c r="B43" s="1" t="s">
        <v>74</v>
      </c>
      <c r="C43" s="125"/>
      <c r="D43" s="125">
        <f>C40+D34-D40</f>
        <v>39</v>
      </c>
      <c r="E43" s="125">
        <f t="shared" ref="E43:BP43" si="207">D40+E34-E40</f>
        <v>133</v>
      </c>
      <c r="F43" s="125">
        <f t="shared" si="207"/>
        <v>145</v>
      </c>
      <c r="G43" s="125">
        <f t="shared" si="207"/>
        <v>264</v>
      </c>
      <c r="H43" s="125">
        <f t="shared" si="207"/>
        <v>227</v>
      </c>
      <c r="I43" s="125">
        <f t="shared" si="207"/>
        <v>203</v>
      </c>
      <c r="J43" s="125">
        <f t="shared" si="207"/>
        <v>126</v>
      </c>
      <c r="K43" s="125">
        <f t="shared" si="207"/>
        <v>238</v>
      </c>
      <c r="L43" s="125">
        <f t="shared" si="207"/>
        <v>116</v>
      </c>
      <c r="M43" s="125">
        <f t="shared" si="207"/>
        <v>217</v>
      </c>
      <c r="N43" s="126">
        <f t="shared" si="207"/>
        <v>215</v>
      </c>
      <c r="O43" s="125">
        <f t="shared" si="207"/>
        <v>59</v>
      </c>
      <c r="P43" s="125">
        <f t="shared" si="207"/>
        <v>74</v>
      </c>
      <c r="Q43" s="125">
        <f t="shared" si="207"/>
        <v>190</v>
      </c>
      <c r="R43" s="125">
        <f t="shared" si="207"/>
        <v>153</v>
      </c>
      <c r="S43" s="125">
        <f t="shared" si="207"/>
        <v>136</v>
      </c>
      <c r="T43" s="125">
        <f t="shared" si="207"/>
        <v>219</v>
      </c>
      <c r="U43" s="152">
        <f t="shared" si="207"/>
        <v>161</v>
      </c>
      <c r="V43" s="152">
        <f t="shared" si="207"/>
        <v>116</v>
      </c>
      <c r="W43" s="152">
        <f t="shared" si="207"/>
        <v>157.95000000000027</v>
      </c>
      <c r="X43" s="152">
        <f t="shared" si="207"/>
        <v>202.78999999999996</v>
      </c>
      <c r="Y43" s="152">
        <f>X40+Y34-Y40</f>
        <v>112.01804411199964</v>
      </c>
      <c r="Z43" s="153">
        <f>Y40+Z34-Z40</f>
        <v>-97.0193247264001</v>
      </c>
      <c r="AA43" s="127">
        <f t="shared" si="207"/>
        <v>142.32081534502413</v>
      </c>
      <c r="AB43" s="127">
        <f t="shared" si="207"/>
        <v>129.88991150293077</v>
      </c>
      <c r="AC43" s="127">
        <f t="shared" si="207"/>
        <v>99.275532846972055</v>
      </c>
      <c r="AD43" s="127">
        <f t="shared" si="207"/>
        <v>178.03090159225394</v>
      </c>
      <c r="AE43" s="127">
        <f t="shared" si="207"/>
        <v>260.91013928452412</v>
      </c>
      <c r="AF43" s="127">
        <f t="shared" si="207"/>
        <v>204.4507163196904</v>
      </c>
      <c r="AG43" s="127">
        <f t="shared" si="207"/>
        <v>607.3502832086524</v>
      </c>
      <c r="AH43" s="127">
        <f t="shared" si="207"/>
        <v>586.21937643165074</v>
      </c>
      <c r="AI43" s="127">
        <f t="shared" si="207"/>
        <v>376.74679948550056</v>
      </c>
      <c r="AJ43" s="127">
        <f t="shared" si="207"/>
        <v>463.48681809666414</v>
      </c>
      <c r="AK43" s="127">
        <f t="shared" si="207"/>
        <v>387.31879366367866</v>
      </c>
      <c r="AL43" s="128">
        <f t="shared" si="207"/>
        <v>89.530501707370604</v>
      </c>
      <c r="AM43" s="127">
        <f t="shared" si="207"/>
        <v>488.87100723780259</v>
      </c>
      <c r="AN43" s="127">
        <f t="shared" si="207"/>
        <v>433.59956354102815</v>
      </c>
      <c r="AO43" s="127">
        <f t="shared" si="207"/>
        <v>394.53240385646768</v>
      </c>
      <c r="AP43" s="127">
        <f t="shared" si="207"/>
        <v>519.89874752264586</v>
      </c>
      <c r="AQ43" s="127">
        <f t="shared" si="207"/>
        <v>524.15127906475664</v>
      </c>
      <c r="AR43" s="127">
        <f t="shared" si="207"/>
        <v>425.596979812668</v>
      </c>
      <c r="AS43" s="127">
        <f t="shared" si="207"/>
        <v>806.63467736296025</v>
      </c>
      <c r="AT43" s="127">
        <f t="shared" si="207"/>
        <v>713.88808374504242</v>
      </c>
      <c r="AU43" s="127">
        <f t="shared" si="207"/>
        <v>412.76261905246702</v>
      </c>
      <c r="AV43" s="127">
        <f t="shared" si="207"/>
        <v>699.58854274674377</v>
      </c>
      <c r="AW43" s="127">
        <f t="shared" si="207"/>
        <v>615.57251939337311</v>
      </c>
      <c r="AX43" s="128">
        <f t="shared" si="207"/>
        <v>520.10262226555642</v>
      </c>
      <c r="AY43" s="127">
        <f t="shared" si="207"/>
        <v>687.47782251950957</v>
      </c>
      <c r="AZ43" s="127">
        <f t="shared" si="207"/>
        <v>727.87111821615963</v>
      </c>
      <c r="BA43" s="127">
        <f t="shared" si="207"/>
        <v>670.72148135533917</v>
      </c>
      <c r="BB43" s="127">
        <f t="shared" si="207"/>
        <v>765.20718678623234</v>
      </c>
      <c r="BC43" s="127">
        <f t="shared" si="207"/>
        <v>550.96511760051726</v>
      </c>
      <c r="BD43" s="127">
        <f t="shared" si="207"/>
        <v>545.94189432355233</v>
      </c>
      <c r="BE43" s="127">
        <f t="shared" si="207"/>
        <v>875.84817200536054</v>
      </c>
      <c r="BF43" s="127">
        <f t="shared" si="207"/>
        <v>703.7728954905233</v>
      </c>
      <c r="BG43" s="127">
        <f t="shared" si="207"/>
        <v>366.1867062311976</v>
      </c>
      <c r="BH43" s="127">
        <f t="shared" si="207"/>
        <v>618.08080632543351</v>
      </c>
      <c r="BI43" s="127">
        <f t="shared" si="207"/>
        <v>637.41529069324861</v>
      </c>
      <c r="BJ43" s="128">
        <f t="shared" si="207"/>
        <v>577.68896173472785</v>
      </c>
      <c r="BK43" s="127">
        <f t="shared" si="207"/>
        <v>670.92498511063422</v>
      </c>
      <c r="BL43" s="127">
        <f t="shared" si="207"/>
        <v>865.53503933205502</v>
      </c>
      <c r="BM43" s="127">
        <f t="shared" si="207"/>
        <v>838.76103646056799</v>
      </c>
      <c r="BN43" s="127">
        <f t="shared" si="207"/>
        <v>777.28065957852232</v>
      </c>
      <c r="BO43" s="127">
        <f t="shared" si="207"/>
        <v>694.01492041033998</v>
      </c>
      <c r="BP43" s="127">
        <f t="shared" si="207"/>
        <v>764.82394081198618</v>
      </c>
      <c r="BQ43" s="127">
        <f t="shared" ref="BQ43:CT43" si="208">BP40+BQ34-BQ40</f>
        <v>1117.4382792263623</v>
      </c>
      <c r="BR43" s="127">
        <f t="shared" si="208"/>
        <v>892.5403114153778</v>
      </c>
      <c r="BS43" s="127">
        <f t="shared" si="208"/>
        <v>552.4483501445211</v>
      </c>
      <c r="BT43" s="127">
        <f t="shared" si="208"/>
        <v>791.32046076091865</v>
      </c>
      <c r="BU43" s="127">
        <f t="shared" si="208"/>
        <v>763.62383622675952</v>
      </c>
      <c r="BV43" s="128">
        <f t="shared" si="208"/>
        <v>604.09091011742021</v>
      </c>
      <c r="BW43" s="127">
        <f t="shared" si="208"/>
        <v>727.42973107990838</v>
      </c>
      <c r="BX43" s="127">
        <f t="shared" si="208"/>
        <v>949.25839432235625</v>
      </c>
      <c r="BY43" s="127">
        <f t="shared" si="208"/>
        <v>875.50049134937217</v>
      </c>
      <c r="BZ43" s="127">
        <f t="shared" si="208"/>
        <v>833.61928424465077</v>
      </c>
      <c r="CA43" s="127">
        <f t="shared" si="208"/>
        <v>768.66470652835233</v>
      </c>
      <c r="CB43" s="127">
        <f t="shared" si="208"/>
        <v>801.29961231627931</v>
      </c>
      <c r="CC43" s="127">
        <f t="shared" si="208"/>
        <v>1244.0409798309629</v>
      </c>
      <c r="CD43" s="127">
        <f t="shared" si="208"/>
        <v>1008.9167112114119</v>
      </c>
      <c r="CE43" s="127">
        <f t="shared" si="208"/>
        <v>605.08609996286214</v>
      </c>
      <c r="CF43" s="127">
        <f t="shared" si="208"/>
        <v>875.1240938681276</v>
      </c>
      <c r="CG43" s="127">
        <f t="shared" si="208"/>
        <v>862.28787519913021</v>
      </c>
      <c r="CH43" s="128">
        <f t="shared" si="208"/>
        <v>675.13782637065742</v>
      </c>
      <c r="CI43" s="127">
        <f t="shared" si="208"/>
        <v>790.98500343956221</v>
      </c>
      <c r="CJ43" s="127">
        <f t="shared" si="208"/>
        <v>1056.4393491314186</v>
      </c>
      <c r="CK43" s="127">
        <f t="shared" si="208"/>
        <v>979.01278148148594</v>
      </c>
      <c r="CL43" s="127">
        <f t="shared" si="208"/>
        <v>903.59066127800907</v>
      </c>
      <c r="CM43" s="127">
        <f t="shared" si="208"/>
        <v>842.79774457240273</v>
      </c>
      <c r="CN43" s="127">
        <f t="shared" si="208"/>
        <v>881.84528535072968</v>
      </c>
      <c r="CO43" s="127">
        <f t="shared" si="208"/>
        <v>1379.0604975235656</v>
      </c>
      <c r="CP43" s="127">
        <f t="shared" si="208"/>
        <v>1151.4413913550015</v>
      </c>
      <c r="CQ43" s="127">
        <f t="shared" si="208"/>
        <v>679.82694853456087</v>
      </c>
      <c r="CR43" s="127">
        <f t="shared" si="208"/>
        <v>976.79656489115951</v>
      </c>
      <c r="CS43" s="127">
        <f t="shared" si="208"/>
        <v>968.13961869225022</v>
      </c>
      <c r="CT43" s="128">
        <f t="shared" si="208"/>
        <v>744.60022959470371</v>
      </c>
    </row>
    <row r="44" spans="2:98" s="111" customFormat="1" x14ac:dyDescent="0.25">
      <c r="B44" s="1" t="s">
        <v>75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6"/>
      <c r="O44" s="125"/>
      <c r="P44" s="125"/>
      <c r="Q44" s="125"/>
      <c r="R44" s="125"/>
      <c r="S44" s="125"/>
      <c r="T44" s="125"/>
      <c r="U44" s="152"/>
      <c r="V44" s="152"/>
      <c r="W44" s="152"/>
      <c r="X44" s="152"/>
      <c r="Y44" s="152"/>
      <c r="Z44" s="153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8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8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8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8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8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8"/>
    </row>
    <row r="45" spans="2:98" x14ac:dyDescent="0.25">
      <c r="C45" s="1"/>
    </row>
    <row r="46" spans="2:98" s="4" customFormat="1" x14ac:dyDescent="0.25">
      <c r="B46"/>
      <c r="C4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12"/>
    </row>
    <row r="47" spans="2:98" s="122" customFormat="1" x14ac:dyDescent="0.25">
      <c r="B47" s="122" t="s">
        <v>10</v>
      </c>
      <c r="C47" s="122">
        <f t="shared" ref="C47:BN47" si="209">C21</f>
        <v>42005</v>
      </c>
      <c r="D47" s="122">
        <f t="shared" si="209"/>
        <v>42036</v>
      </c>
      <c r="E47" s="122">
        <f t="shared" si="209"/>
        <v>42064</v>
      </c>
      <c r="F47" s="122">
        <f t="shared" si="209"/>
        <v>42095</v>
      </c>
      <c r="G47" s="122">
        <f t="shared" si="209"/>
        <v>42125</v>
      </c>
      <c r="H47" s="122">
        <f t="shared" si="209"/>
        <v>42156</v>
      </c>
      <c r="I47" s="122">
        <f t="shared" si="209"/>
        <v>42186</v>
      </c>
      <c r="J47" s="122">
        <f t="shared" si="209"/>
        <v>42217</v>
      </c>
      <c r="K47" s="122">
        <f t="shared" si="209"/>
        <v>42248</v>
      </c>
      <c r="L47" s="122">
        <f t="shared" si="209"/>
        <v>42278</v>
      </c>
      <c r="M47" s="122">
        <f t="shared" si="209"/>
        <v>42309</v>
      </c>
      <c r="N47" s="123">
        <f t="shared" si="209"/>
        <v>42339</v>
      </c>
      <c r="O47" s="122">
        <f t="shared" si="209"/>
        <v>42370</v>
      </c>
      <c r="P47" s="122">
        <f t="shared" si="209"/>
        <v>42401</v>
      </c>
      <c r="Q47" s="122">
        <f t="shared" si="209"/>
        <v>42430</v>
      </c>
      <c r="R47" s="122">
        <f t="shared" si="209"/>
        <v>42461</v>
      </c>
      <c r="S47" s="122">
        <f t="shared" si="209"/>
        <v>42491</v>
      </c>
      <c r="T47" s="122">
        <f t="shared" si="209"/>
        <v>42522</v>
      </c>
      <c r="U47" s="122">
        <f t="shared" si="209"/>
        <v>42552</v>
      </c>
      <c r="V47" s="122">
        <f t="shared" si="209"/>
        <v>42583</v>
      </c>
      <c r="W47" s="187">
        <f t="shared" si="209"/>
        <v>42614</v>
      </c>
      <c r="X47" s="187">
        <f t="shared" si="209"/>
        <v>42644</v>
      </c>
      <c r="Y47" s="187">
        <f t="shared" si="209"/>
        <v>42675</v>
      </c>
      <c r="Z47" s="188">
        <f t="shared" si="209"/>
        <v>42705</v>
      </c>
      <c r="AA47" s="122">
        <f t="shared" si="209"/>
        <v>42752</v>
      </c>
      <c r="AB47" s="122">
        <f t="shared" si="209"/>
        <v>42783</v>
      </c>
      <c r="AC47" s="122">
        <f t="shared" si="209"/>
        <v>42811</v>
      </c>
      <c r="AD47" s="122">
        <f t="shared" si="209"/>
        <v>42842</v>
      </c>
      <c r="AE47" s="122">
        <f t="shared" si="209"/>
        <v>42872</v>
      </c>
      <c r="AF47" s="122">
        <f t="shared" si="209"/>
        <v>42903</v>
      </c>
      <c r="AG47" s="122">
        <f t="shared" si="209"/>
        <v>42933</v>
      </c>
      <c r="AH47" s="122">
        <f t="shared" si="209"/>
        <v>42964</v>
      </c>
      <c r="AI47" s="122">
        <f t="shared" si="209"/>
        <v>42995</v>
      </c>
      <c r="AJ47" s="122">
        <f t="shared" si="209"/>
        <v>43025</v>
      </c>
      <c r="AK47" s="122">
        <f t="shared" si="209"/>
        <v>43056</v>
      </c>
      <c r="AL47" s="123">
        <f t="shared" si="209"/>
        <v>43086</v>
      </c>
      <c r="AM47" s="122">
        <f t="shared" si="209"/>
        <v>43118</v>
      </c>
      <c r="AN47" s="122">
        <f t="shared" si="209"/>
        <v>43149</v>
      </c>
      <c r="AO47" s="122">
        <f t="shared" si="209"/>
        <v>43177</v>
      </c>
      <c r="AP47" s="122">
        <f t="shared" si="209"/>
        <v>43208</v>
      </c>
      <c r="AQ47" s="122">
        <f t="shared" si="209"/>
        <v>43238</v>
      </c>
      <c r="AR47" s="122">
        <f t="shared" si="209"/>
        <v>43269</v>
      </c>
      <c r="AS47" s="122">
        <f t="shared" si="209"/>
        <v>43299</v>
      </c>
      <c r="AT47" s="122">
        <f t="shared" si="209"/>
        <v>43330</v>
      </c>
      <c r="AU47" s="122">
        <f t="shared" si="209"/>
        <v>43361</v>
      </c>
      <c r="AV47" s="122">
        <f t="shared" si="209"/>
        <v>43391</v>
      </c>
      <c r="AW47" s="122">
        <f t="shared" si="209"/>
        <v>43422</v>
      </c>
      <c r="AX47" s="123">
        <f t="shared" si="209"/>
        <v>43452</v>
      </c>
      <c r="AY47" s="122">
        <f t="shared" si="209"/>
        <v>43483</v>
      </c>
      <c r="AZ47" s="122">
        <f t="shared" si="209"/>
        <v>43514</v>
      </c>
      <c r="BA47" s="122">
        <f t="shared" si="209"/>
        <v>43542</v>
      </c>
      <c r="BB47" s="122">
        <f t="shared" si="209"/>
        <v>43573</v>
      </c>
      <c r="BC47" s="122">
        <f t="shared" si="209"/>
        <v>43603</v>
      </c>
      <c r="BD47" s="122">
        <f t="shared" si="209"/>
        <v>43634</v>
      </c>
      <c r="BE47" s="122">
        <f t="shared" si="209"/>
        <v>43664</v>
      </c>
      <c r="BF47" s="122">
        <f t="shared" si="209"/>
        <v>43695</v>
      </c>
      <c r="BG47" s="122">
        <f t="shared" si="209"/>
        <v>43726</v>
      </c>
      <c r="BH47" s="122">
        <f t="shared" si="209"/>
        <v>43756</v>
      </c>
      <c r="BI47" s="122">
        <f t="shared" si="209"/>
        <v>43787</v>
      </c>
      <c r="BJ47" s="123">
        <f t="shared" si="209"/>
        <v>43817</v>
      </c>
      <c r="BK47" s="122">
        <f t="shared" si="209"/>
        <v>43848</v>
      </c>
      <c r="BL47" s="122">
        <f t="shared" si="209"/>
        <v>43879</v>
      </c>
      <c r="BM47" s="122">
        <f t="shared" si="209"/>
        <v>43908</v>
      </c>
      <c r="BN47" s="122">
        <f t="shared" si="209"/>
        <v>43939</v>
      </c>
      <c r="BO47" s="122">
        <f t="shared" ref="BO47:CT47" si="210">BO21</f>
        <v>43969</v>
      </c>
      <c r="BP47" s="122">
        <f t="shared" si="210"/>
        <v>44000</v>
      </c>
      <c r="BQ47" s="122">
        <f t="shared" si="210"/>
        <v>44030</v>
      </c>
      <c r="BR47" s="122">
        <f t="shared" si="210"/>
        <v>44061</v>
      </c>
      <c r="BS47" s="122">
        <f t="shared" si="210"/>
        <v>44092</v>
      </c>
      <c r="BT47" s="122">
        <f t="shared" si="210"/>
        <v>44122</v>
      </c>
      <c r="BU47" s="122">
        <f t="shared" si="210"/>
        <v>44153</v>
      </c>
      <c r="BV47" s="123">
        <f t="shared" si="210"/>
        <v>44183</v>
      </c>
      <c r="BW47" s="122">
        <f t="shared" si="210"/>
        <v>44214</v>
      </c>
      <c r="BX47" s="122">
        <f t="shared" si="210"/>
        <v>44245</v>
      </c>
      <c r="BY47" s="122">
        <f t="shared" si="210"/>
        <v>44273</v>
      </c>
      <c r="BZ47" s="122">
        <f t="shared" si="210"/>
        <v>44304</v>
      </c>
      <c r="CA47" s="122">
        <f t="shared" si="210"/>
        <v>44334</v>
      </c>
      <c r="CB47" s="122">
        <f t="shared" si="210"/>
        <v>44365</v>
      </c>
      <c r="CC47" s="122">
        <f t="shared" si="210"/>
        <v>44395</v>
      </c>
      <c r="CD47" s="122">
        <f t="shared" si="210"/>
        <v>44426</v>
      </c>
      <c r="CE47" s="122">
        <f t="shared" si="210"/>
        <v>44457</v>
      </c>
      <c r="CF47" s="122">
        <f t="shared" si="210"/>
        <v>44487</v>
      </c>
      <c r="CG47" s="122">
        <f t="shared" si="210"/>
        <v>44518</v>
      </c>
      <c r="CH47" s="123">
        <f t="shared" si="210"/>
        <v>44548</v>
      </c>
      <c r="CI47" s="122">
        <f t="shared" si="210"/>
        <v>44579</v>
      </c>
      <c r="CJ47" s="122">
        <f t="shared" si="210"/>
        <v>44610</v>
      </c>
      <c r="CK47" s="122">
        <f t="shared" si="210"/>
        <v>44638</v>
      </c>
      <c r="CL47" s="122">
        <f t="shared" si="210"/>
        <v>44669</v>
      </c>
      <c r="CM47" s="122">
        <f t="shared" si="210"/>
        <v>44699</v>
      </c>
      <c r="CN47" s="122">
        <f t="shared" si="210"/>
        <v>44730</v>
      </c>
      <c r="CO47" s="122">
        <f t="shared" si="210"/>
        <v>44760</v>
      </c>
      <c r="CP47" s="122">
        <f t="shared" si="210"/>
        <v>44791</v>
      </c>
      <c r="CQ47" s="122">
        <f t="shared" si="210"/>
        <v>44822</v>
      </c>
      <c r="CR47" s="122">
        <f t="shared" si="210"/>
        <v>44852</v>
      </c>
      <c r="CS47" s="122">
        <f t="shared" si="210"/>
        <v>44883</v>
      </c>
      <c r="CT47" s="123">
        <f t="shared" si="210"/>
        <v>44913</v>
      </c>
    </row>
    <row r="48" spans="2:98" s="15" customFormat="1" x14ac:dyDescent="0.25">
      <c r="B48" s="15" t="s">
        <v>4</v>
      </c>
      <c r="C48" s="15">
        <v>27</v>
      </c>
      <c r="D48" s="15">
        <v>25</v>
      </c>
      <c r="E48" s="15">
        <v>30</v>
      </c>
      <c r="F48" s="15">
        <v>42</v>
      </c>
      <c r="G48" s="15">
        <v>43</v>
      </c>
      <c r="H48" s="15">
        <v>41</v>
      </c>
      <c r="I48" s="15">
        <v>38</v>
      </c>
      <c r="J48" s="15">
        <v>34</v>
      </c>
      <c r="K48" s="15">
        <v>48</v>
      </c>
      <c r="L48" s="15">
        <v>42</v>
      </c>
      <c r="M48" s="15">
        <v>42</v>
      </c>
      <c r="N48" s="96">
        <v>42</v>
      </c>
      <c r="O48" s="15">
        <v>33</v>
      </c>
      <c r="P48" s="15">
        <v>33</v>
      </c>
      <c r="Q48" s="15">
        <v>47</v>
      </c>
      <c r="R48" s="15">
        <v>38</v>
      </c>
      <c r="S48" s="15">
        <v>37</v>
      </c>
      <c r="T48" s="15">
        <v>49</v>
      </c>
      <c r="U48" s="24">
        <v>31</v>
      </c>
      <c r="V48" s="24">
        <v>35</v>
      </c>
      <c r="W48" s="24">
        <f t="shared" ref="W48:Z48" si="211">W33*W59</f>
        <v>42</v>
      </c>
      <c r="X48" s="24">
        <f t="shared" si="211"/>
        <v>38.5</v>
      </c>
      <c r="Y48" s="24">
        <f t="shared" si="211"/>
        <v>45.5</v>
      </c>
      <c r="Z48" s="145">
        <f t="shared" si="211"/>
        <v>45.5</v>
      </c>
      <c r="AA48" s="15">
        <f t="shared" ref="AA48:CL48" si="212">AA33*AA59</f>
        <v>31.499999999999996</v>
      </c>
      <c r="AB48" s="15">
        <f t="shared" si="212"/>
        <v>31.499999999999996</v>
      </c>
      <c r="AC48" s="15">
        <f t="shared" si="212"/>
        <v>36</v>
      </c>
      <c r="AD48" s="15">
        <f t="shared" si="212"/>
        <v>34.56</v>
      </c>
      <c r="AE48" s="15">
        <f t="shared" si="212"/>
        <v>34.9056</v>
      </c>
      <c r="AF48" s="15">
        <f t="shared" si="212"/>
        <v>35.254656000000004</v>
      </c>
      <c r="AG48" s="15">
        <f t="shared" si="212"/>
        <v>35.607202560000005</v>
      </c>
      <c r="AH48" s="15">
        <f t="shared" si="212"/>
        <v>35.963274585600004</v>
      </c>
      <c r="AI48" s="15">
        <f t="shared" si="212"/>
        <v>36.322907331456001</v>
      </c>
      <c r="AJ48" s="15">
        <f t="shared" si="212"/>
        <v>36.686136404770565</v>
      </c>
      <c r="AK48" s="15">
        <f t="shared" si="212"/>
        <v>37.052997768818273</v>
      </c>
      <c r="AL48" s="96">
        <f t="shared" si="212"/>
        <v>37.423527746506451</v>
      </c>
      <c r="AM48" s="15">
        <f t="shared" si="212"/>
        <v>39.269999999999996</v>
      </c>
      <c r="AN48" s="15">
        <f t="shared" si="212"/>
        <v>39.269999999999996</v>
      </c>
      <c r="AO48" s="15">
        <f t="shared" si="212"/>
        <v>44</v>
      </c>
      <c r="AP48" s="15">
        <f t="shared" si="212"/>
        <v>43.120000000000005</v>
      </c>
      <c r="AQ48" s="15">
        <f t="shared" si="212"/>
        <v>43.120000000000005</v>
      </c>
      <c r="AR48" s="15">
        <f t="shared" si="212"/>
        <v>43.120000000000005</v>
      </c>
      <c r="AS48" s="15">
        <f t="shared" si="212"/>
        <v>43.120000000000005</v>
      </c>
      <c r="AT48" s="15">
        <f t="shared" si="212"/>
        <v>43.120000000000005</v>
      </c>
      <c r="AU48" s="15">
        <f t="shared" si="212"/>
        <v>43.551200000000001</v>
      </c>
      <c r="AV48" s="15">
        <f t="shared" si="212"/>
        <v>43.551200000000001</v>
      </c>
      <c r="AW48" s="15">
        <f t="shared" si="212"/>
        <v>43.986711999999997</v>
      </c>
      <c r="AX48" s="96">
        <f t="shared" si="212"/>
        <v>44.42657912</v>
      </c>
      <c r="AY48" s="15">
        <f t="shared" si="212"/>
        <v>48.730499999999999</v>
      </c>
      <c r="AZ48" s="15">
        <f t="shared" si="212"/>
        <v>48.730499999999999</v>
      </c>
      <c r="BA48" s="15">
        <f t="shared" si="212"/>
        <v>56.160000000000004</v>
      </c>
      <c r="BB48" s="15">
        <f t="shared" si="212"/>
        <v>52.998400000000004</v>
      </c>
      <c r="BC48" s="15">
        <f t="shared" si="212"/>
        <v>52.998400000000004</v>
      </c>
      <c r="BD48" s="15">
        <f t="shared" si="212"/>
        <v>52.998400000000004</v>
      </c>
      <c r="BE48" s="15">
        <f t="shared" si="212"/>
        <v>52.998400000000004</v>
      </c>
      <c r="BF48" s="15">
        <f t="shared" si="212"/>
        <v>52.998400000000004</v>
      </c>
      <c r="BG48" s="15">
        <f t="shared" si="212"/>
        <v>53.528384000000003</v>
      </c>
      <c r="BH48" s="15">
        <f t="shared" si="212"/>
        <v>53.528384000000003</v>
      </c>
      <c r="BI48" s="15">
        <f t="shared" si="212"/>
        <v>54.063667840000001</v>
      </c>
      <c r="BJ48" s="96">
        <f t="shared" si="212"/>
        <v>54.604304518399999</v>
      </c>
      <c r="BK48" s="15">
        <f t="shared" si="212"/>
        <v>56.227499999999999</v>
      </c>
      <c r="BL48" s="15">
        <f t="shared" si="212"/>
        <v>56.227499999999999</v>
      </c>
      <c r="BM48" s="15">
        <f t="shared" si="212"/>
        <v>64.800000000000011</v>
      </c>
      <c r="BN48" s="15">
        <f t="shared" si="212"/>
        <v>62.375040000000006</v>
      </c>
      <c r="BO48" s="15">
        <f t="shared" si="212"/>
        <v>62.375040000000006</v>
      </c>
      <c r="BP48" s="15">
        <f t="shared" si="212"/>
        <v>62.375040000000006</v>
      </c>
      <c r="BQ48" s="15">
        <f t="shared" si="212"/>
        <v>62.986560000000011</v>
      </c>
      <c r="BR48" s="15">
        <f t="shared" si="212"/>
        <v>62.986560000000011</v>
      </c>
      <c r="BS48" s="15">
        <f t="shared" si="212"/>
        <v>64.851696000000004</v>
      </c>
      <c r="BT48" s="15">
        <f t="shared" si="212"/>
        <v>64.851696000000004</v>
      </c>
      <c r="BU48" s="15">
        <f t="shared" si="212"/>
        <v>65.500212959999999</v>
      </c>
      <c r="BV48" s="96">
        <f t="shared" si="212"/>
        <v>66.155215089600006</v>
      </c>
      <c r="BW48" s="15">
        <f t="shared" si="212"/>
        <v>63.724500000000006</v>
      </c>
      <c r="BX48" s="15">
        <f t="shared" si="212"/>
        <v>63.724500000000006</v>
      </c>
      <c r="BY48" s="15">
        <f t="shared" si="212"/>
        <v>73.440000000000012</v>
      </c>
      <c r="BZ48" s="15">
        <f t="shared" si="212"/>
        <v>70.69171200000001</v>
      </c>
      <c r="CA48" s="15">
        <f t="shared" si="212"/>
        <v>74.226297600000009</v>
      </c>
      <c r="CB48" s="15">
        <f t="shared" si="212"/>
        <v>74.226297600000009</v>
      </c>
      <c r="CC48" s="15">
        <f t="shared" si="212"/>
        <v>74.954006400000026</v>
      </c>
      <c r="CD48" s="15">
        <f t="shared" si="212"/>
        <v>74.954006400000026</v>
      </c>
      <c r="CE48" s="15">
        <f t="shared" si="212"/>
        <v>77.173518240000021</v>
      </c>
      <c r="CF48" s="15">
        <f t="shared" si="212"/>
        <v>77.173518240000021</v>
      </c>
      <c r="CG48" s="15">
        <f t="shared" si="212"/>
        <v>77.9452534224</v>
      </c>
      <c r="CH48" s="96">
        <f t="shared" si="212"/>
        <v>78.724705956624007</v>
      </c>
      <c r="CI48" s="15">
        <f t="shared" si="212"/>
        <v>71.221500000000006</v>
      </c>
      <c r="CJ48" s="15">
        <f t="shared" si="212"/>
        <v>71.221500000000006</v>
      </c>
      <c r="CK48" s="15">
        <f t="shared" si="212"/>
        <v>82.080000000000013</v>
      </c>
      <c r="CL48" s="15">
        <f t="shared" si="212"/>
        <v>79.008384000000007</v>
      </c>
      <c r="CM48" s="15">
        <f t="shared" ref="CM48:CT48" si="213">CM33*CM59</f>
        <v>82.958803200000006</v>
      </c>
      <c r="CN48" s="15">
        <f t="shared" si="213"/>
        <v>82.958803200000006</v>
      </c>
      <c r="CO48" s="15">
        <f t="shared" si="213"/>
        <v>83.772124800000029</v>
      </c>
      <c r="CP48" s="15">
        <f t="shared" si="213"/>
        <v>83.772124800000029</v>
      </c>
      <c r="CQ48" s="15">
        <f t="shared" si="213"/>
        <v>86.252755680000021</v>
      </c>
      <c r="CR48" s="15">
        <f t="shared" si="213"/>
        <v>86.252755680000021</v>
      </c>
      <c r="CS48" s="15">
        <f t="shared" si="213"/>
        <v>88.857588901536005</v>
      </c>
      <c r="CT48" s="96">
        <f t="shared" si="213"/>
        <v>89.746164790551376</v>
      </c>
    </row>
    <row r="49" spans="2:98" s="15" customFormat="1" x14ac:dyDescent="0.25">
      <c r="B49" s="15" t="s">
        <v>5</v>
      </c>
      <c r="C49" s="15">
        <v>45</v>
      </c>
      <c r="D49" s="15">
        <v>20</v>
      </c>
      <c r="E49" s="15">
        <v>61</v>
      </c>
      <c r="F49" s="15">
        <v>76</v>
      </c>
      <c r="G49" s="15">
        <v>73</v>
      </c>
      <c r="H49" s="15">
        <v>107</v>
      </c>
      <c r="I49" s="15">
        <v>95</v>
      </c>
      <c r="J49" s="15">
        <v>76</v>
      </c>
      <c r="K49" s="15">
        <v>79</v>
      </c>
      <c r="L49" s="15">
        <v>71</v>
      </c>
      <c r="M49" s="15">
        <v>120</v>
      </c>
      <c r="N49" s="96">
        <v>115</v>
      </c>
      <c r="O49" s="15">
        <v>13</v>
      </c>
      <c r="P49" s="15">
        <v>23</v>
      </c>
      <c r="Q49" s="15">
        <v>114</v>
      </c>
      <c r="R49" s="15">
        <v>69</v>
      </c>
      <c r="S49" s="15">
        <v>74</v>
      </c>
      <c r="T49" s="15">
        <v>116</v>
      </c>
      <c r="U49" s="24">
        <v>79</v>
      </c>
      <c r="V49" s="24">
        <v>75</v>
      </c>
      <c r="W49" s="24">
        <f t="shared" ref="W49:Z54" si="214">W34*W60</f>
        <v>145.7655264288</v>
      </c>
      <c r="X49" s="24">
        <f t="shared" si="214"/>
        <v>173.85510915071998</v>
      </c>
      <c r="Y49" s="24">
        <f t="shared" si="214"/>
        <v>199.00674714250238</v>
      </c>
      <c r="Z49" s="145">
        <f t="shared" si="214"/>
        <v>210.76353983246401</v>
      </c>
      <c r="AA49" s="15">
        <f t="shared" ref="AA49:CL49" si="215">AA34*AA60</f>
        <v>26.936755122449057</v>
      </c>
      <c r="AB49" s="15">
        <f t="shared" si="215"/>
        <v>28.12654659612274</v>
      </c>
      <c r="AC49" s="15">
        <f t="shared" si="215"/>
        <v>153.63913806148477</v>
      </c>
      <c r="AD49" s="15">
        <f t="shared" si="215"/>
        <v>140.77686466130694</v>
      </c>
      <c r="AE49" s="15">
        <f t="shared" si="215"/>
        <v>173.0372976469269</v>
      </c>
      <c r="AF49" s="15">
        <f t="shared" si="215"/>
        <v>213.88177346204915</v>
      </c>
      <c r="AG49" s="15">
        <f t="shared" si="215"/>
        <v>162.46645129031006</v>
      </c>
      <c r="AH49" s="15">
        <f t="shared" si="215"/>
        <v>195.94086255350118</v>
      </c>
      <c r="AI49" s="15">
        <f t="shared" si="215"/>
        <v>239.9220944141743</v>
      </c>
      <c r="AJ49" s="15">
        <f t="shared" si="215"/>
        <v>190.85539899883071</v>
      </c>
      <c r="AK49" s="15">
        <f t="shared" si="215"/>
        <v>218.61098953689697</v>
      </c>
      <c r="AL49" s="96">
        <f t="shared" si="215"/>
        <v>262.67704801163325</v>
      </c>
      <c r="AM49" s="15">
        <f t="shared" si="215"/>
        <v>35.722484180934316</v>
      </c>
      <c r="AN49" s="15">
        <f t="shared" si="215"/>
        <v>37.394375765769496</v>
      </c>
      <c r="AO49" s="15">
        <f t="shared" si="215"/>
        <v>241.4137229929903</v>
      </c>
      <c r="AP49" s="15">
        <f t="shared" si="215"/>
        <v>242.85533151942624</v>
      </c>
      <c r="AQ49" s="15">
        <f t="shared" si="215"/>
        <v>256.1193451127354</v>
      </c>
      <c r="AR49" s="15">
        <f t="shared" si="215"/>
        <v>297.26875645066951</v>
      </c>
      <c r="AS49" s="15">
        <f t="shared" si="215"/>
        <v>261.23240196824088</v>
      </c>
      <c r="AT49" s="15">
        <f t="shared" si="215"/>
        <v>277.67732997933695</v>
      </c>
      <c r="AU49" s="15">
        <f t="shared" si="215"/>
        <v>322.13507584842631</v>
      </c>
      <c r="AV49" s="15">
        <f t="shared" si="215"/>
        <v>283.27262627995282</v>
      </c>
      <c r="AW49" s="15">
        <f t="shared" si="215"/>
        <v>301.60094021588066</v>
      </c>
      <c r="AX49" s="96">
        <f t="shared" si="215"/>
        <v>321.0014367828631</v>
      </c>
      <c r="AY49" s="15">
        <f t="shared" si="215"/>
        <v>39.104059192324101</v>
      </c>
      <c r="AZ49" s="15">
        <f t="shared" si="215"/>
        <v>40.787521333509737</v>
      </c>
      <c r="BA49" s="15">
        <f t="shared" si="215"/>
        <v>320.40793737900327</v>
      </c>
      <c r="BB49" s="15">
        <f t="shared" si="215"/>
        <v>286.97025089380156</v>
      </c>
      <c r="BC49" s="15">
        <f t="shared" si="215"/>
        <v>299.45653437417008</v>
      </c>
      <c r="BD49" s="15">
        <f t="shared" si="215"/>
        <v>331.7799926379318</v>
      </c>
      <c r="BE49" s="15">
        <f t="shared" si="215"/>
        <v>301.90236906576837</v>
      </c>
      <c r="BF49" s="15">
        <f t="shared" si="215"/>
        <v>318.3036012454192</v>
      </c>
      <c r="BG49" s="15">
        <f t="shared" si="215"/>
        <v>353.31928441242718</v>
      </c>
      <c r="BH49" s="15">
        <f t="shared" si="215"/>
        <v>323.33889825805909</v>
      </c>
      <c r="BI49" s="15">
        <f t="shared" si="215"/>
        <v>342.21351303512904</v>
      </c>
      <c r="BJ49" s="96">
        <f t="shared" si="215"/>
        <v>380.74899213516539</v>
      </c>
      <c r="BK49" s="15">
        <f t="shared" si="215"/>
        <v>46.764896608265978</v>
      </c>
      <c r="BL49" s="15">
        <f t="shared" si="215"/>
        <v>48.786375662886691</v>
      </c>
      <c r="BM49" s="15">
        <f t="shared" si="215"/>
        <v>370.53058849959649</v>
      </c>
      <c r="BN49" s="15">
        <f t="shared" si="215"/>
        <v>334.85334995347745</v>
      </c>
      <c r="BO49" s="15">
        <f t="shared" si="215"/>
        <v>347.82351521340718</v>
      </c>
      <c r="BP49" s="15">
        <f t="shared" si="215"/>
        <v>364.71557366379346</v>
      </c>
      <c r="BQ49" s="15">
        <f t="shared" si="215"/>
        <v>344.8298320586718</v>
      </c>
      <c r="BR49" s="15">
        <f t="shared" si="215"/>
        <v>361.78104733167515</v>
      </c>
      <c r="BS49" s="15">
        <f t="shared" si="215"/>
        <v>387.21859859808467</v>
      </c>
      <c r="BT49" s="15">
        <f t="shared" si="215"/>
        <v>363.76731089298727</v>
      </c>
      <c r="BU49" s="15">
        <f t="shared" si="215"/>
        <v>383.12753110849002</v>
      </c>
      <c r="BV49" s="96">
        <f t="shared" si="215"/>
        <v>403.56896902187759</v>
      </c>
      <c r="BW49" s="15">
        <f t="shared" si="215"/>
        <v>53.640034037653876</v>
      </c>
      <c r="BX49" s="15">
        <f t="shared" si="215"/>
        <v>55.963211818360691</v>
      </c>
      <c r="BY49" s="15">
        <f t="shared" si="215"/>
        <v>425.7767461823492</v>
      </c>
      <c r="BZ49" s="15">
        <f t="shared" si="215"/>
        <v>391.33562822284318</v>
      </c>
      <c r="CA49" s="15">
        <f t="shared" si="215"/>
        <v>406.10563610511974</v>
      </c>
      <c r="CB49" s="15">
        <f t="shared" si="215"/>
        <v>425.52694879036864</v>
      </c>
      <c r="CC49" s="15">
        <f t="shared" si="215"/>
        <v>408.316069255949</v>
      </c>
      <c r="CD49" s="15">
        <f t="shared" si="215"/>
        <v>427.76165248014036</v>
      </c>
      <c r="CE49" s="15">
        <f t="shared" si="215"/>
        <v>457.2306947012741</v>
      </c>
      <c r="CF49" s="15">
        <f t="shared" si="215"/>
        <v>436.31478856224999</v>
      </c>
      <c r="CG49" s="15">
        <f t="shared" si="215"/>
        <v>458.62631105648541</v>
      </c>
      <c r="CH49" s="96">
        <f t="shared" si="215"/>
        <v>482.22100248205186</v>
      </c>
      <c r="CI49" s="15">
        <f t="shared" si="215"/>
        <v>60.754281930380706</v>
      </c>
      <c r="CJ49" s="15">
        <f t="shared" si="215"/>
        <v>63.312494958850031</v>
      </c>
      <c r="CK49" s="15">
        <f t="shared" si="215"/>
        <v>482.34447006371261</v>
      </c>
      <c r="CL49" s="15">
        <f t="shared" si="215"/>
        <v>442.83573005441843</v>
      </c>
      <c r="CM49" s="15">
        <f t="shared" ref="CM49:CT49" si="216">CM34*CM60</f>
        <v>459.24236176216175</v>
      </c>
      <c r="CN49" s="15">
        <f t="shared" si="216"/>
        <v>480.96697015030065</v>
      </c>
      <c r="CO49" s="15">
        <f t="shared" si="216"/>
        <v>461.35835963904344</v>
      </c>
      <c r="CP49" s="15">
        <f t="shared" si="216"/>
        <v>483.14598014175135</v>
      </c>
      <c r="CQ49" s="15">
        <f t="shared" si="216"/>
        <v>516.25999498694853</v>
      </c>
      <c r="CR49" s="15">
        <f t="shared" si="216"/>
        <v>492.5386782615584</v>
      </c>
      <c r="CS49" s="15">
        <f t="shared" si="216"/>
        <v>527.96054663741302</v>
      </c>
      <c r="CT49" s="96">
        <f t="shared" si="216"/>
        <v>555.05071457082602</v>
      </c>
    </row>
    <row r="50" spans="2:98" s="15" customFormat="1" x14ac:dyDescent="0.25">
      <c r="B50" s="15" t="s">
        <v>6</v>
      </c>
      <c r="C50" s="15">
        <v>60</v>
      </c>
      <c r="D50" s="15">
        <v>42</v>
      </c>
      <c r="E50" s="15">
        <v>21</v>
      </c>
      <c r="F50" s="15">
        <v>72</v>
      </c>
      <c r="G50" s="15">
        <v>80</v>
      </c>
      <c r="H50" s="15">
        <v>71</v>
      </c>
      <c r="I50" s="15">
        <v>79</v>
      </c>
      <c r="J50" s="15">
        <v>49</v>
      </c>
      <c r="K50" s="15">
        <v>63</v>
      </c>
      <c r="L50" s="15">
        <v>63</v>
      </c>
      <c r="M50" s="15">
        <v>48</v>
      </c>
      <c r="N50" s="96">
        <v>125</v>
      </c>
      <c r="O50" s="15">
        <v>37</v>
      </c>
      <c r="P50" s="15">
        <v>14</v>
      </c>
      <c r="Q50" s="15">
        <v>24</v>
      </c>
      <c r="R50" s="15">
        <v>87</v>
      </c>
      <c r="S50" s="15">
        <v>59</v>
      </c>
      <c r="T50" s="15">
        <v>68</v>
      </c>
      <c r="U50" s="24">
        <v>85</v>
      </c>
      <c r="V50" s="24">
        <v>70</v>
      </c>
      <c r="W50" s="24">
        <f t="shared" si="214"/>
        <v>76.16</v>
      </c>
      <c r="X50" s="24">
        <f t="shared" si="214"/>
        <v>122.12787349439999</v>
      </c>
      <c r="Y50" s="24">
        <f t="shared" si="214"/>
        <v>164.19649197568</v>
      </c>
      <c r="Z50" s="145">
        <f t="shared" si="214"/>
        <v>183.29568815756795</v>
      </c>
      <c r="AA50" s="15">
        <f t="shared" ref="AA50:CL50" si="217">AA35*AA61</f>
        <v>79.036327437173995</v>
      </c>
      <c r="AB50" s="15">
        <f t="shared" si="217"/>
        <v>26.936755122449057</v>
      </c>
      <c r="AC50" s="15">
        <f t="shared" si="217"/>
        <v>46.877577660204565</v>
      </c>
      <c r="AD50" s="15">
        <f t="shared" si="217"/>
        <v>105.35255181358956</v>
      </c>
      <c r="AE50" s="15">
        <f t="shared" si="217"/>
        <v>101.56045236280004</v>
      </c>
      <c r="AF50" s="15">
        <f t="shared" si="217"/>
        <v>124.83405044528298</v>
      </c>
      <c r="AG50" s="15">
        <f t="shared" si="217"/>
        <v>154.30042228333545</v>
      </c>
      <c r="AH50" s="15">
        <f t="shared" si="217"/>
        <v>117.20793985943799</v>
      </c>
      <c r="AI50" s="15">
        <f t="shared" si="217"/>
        <v>141.35733655645441</v>
      </c>
      <c r="AJ50" s="15">
        <f t="shared" si="217"/>
        <v>173.08665382736859</v>
      </c>
      <c r="AK50" s="15">
        <f t="shared" si="217"/>
        <v>137.68853784915643</v>
      </c>
      <c r="AL50" s="96">
        <f t="shared" si="217"/>
        <v>157.71221388018995</v>
      </c>
      <c r="AM50" s="15">
        <f t="shared" si="217"/>
        <v>110.45955522559042</v>
      </c>
      <c r="AN50" s="15">
        <f t="shared" si="217"/>
        <v>35.722484180934316</v>
      </c>
      <c r="AO50" s="15">
        <f t="shared" si="217"/>
        <v>61.101921185897865</v>
      </c>
      <c r="AP50" s="15">
        <f t="shared" si="217"/>
        <v>168.98960609509322</v>
      </c>
      <c r="AQ50" s="15">
        <f t="shared" si="217"/>
        <v>173.46809394244733</v>
      </c>
      <c r="AR50" s="15">
        <f t="shared" si="217"/>
        <v>184.77181325990199</v>
      </c>
      <c r="AS50" s="15">
        <f t="shared" si="217"/>
        <v>212.33482603619254</v>
      </c>
      <c r="AT50" s="15">
        <f t="shared" si="217"/>
        <v>188.46051856280238</v>
      </c>
      <c r="AU50" s="15">
        <f t="shared" si="217"/>
        <v>200.32435948509308</v>
      </c>
      <c r="AV50" s="15">
        <f t="shared" si="217"/>
        <v>230.09648274887599</v>
      </c>
      <c r="AW50" s="15">
        <f t="shared" si="217"/>
        <v>204.360966101966</v>
      </c>
      <c r="AX50" s="96">
        <f t="shared" si="217"/>
        <v>217.58353544145683</v>
      </c>
      <c r="AY50" s="15">
        <f t="shared" si="217"/>
        <v>143.04962287964776</v>
      </c>
      <c r="AZ50" s="15">
        <f t="shared" si="217"/>
        <v>39.104059192324101</v>
      </c>
      <c r="BA50" s="15">
        <f t="shared" si="217"/>
        <v>68.550456022705433</v>
      </c>
      <c r="BB50" s="15">
        <f t="shared" si="217"/>
        <v>215.97868371473558</v>
      </c>
      <c r="BC50" s="15">
        <f t="shared" si="217"/>
        <v>204.97875063842974</v>
      </c>
      <c r="BD50" s="15">
        <f t="shared" si="217"/>
        <v>216.03649979850843</v>
      </c>
      <c r="BE50" s="15">
        <f t="shared" si="217"/>
        <v>236.98570902709417</v>
      </c>
      <c r="BF50" s="15">
        <f t="shared" si="217"/>
        <v>217.80099482601861</v>
      </c>
      <c r="BG50" s="15">
        <f t="shared" si="217"/>
        <v>229.63331232705247</v>
      </c>
      <c r="BH50" s="15">
        <f t="shared" si="217"/>
        <v>252.37091743744807</v>
      </c>
      <c r="BI50" s="15">
        <f t="shared" si="217"/>
        <v>233.26591945759984</v>
      </c>
      <c r="BJ50" s="96">
        <f t="shared" si="217"/>
        <v>246.88260583248601</v>
      </c>
      <c r="BK50" s="15">
        <f t="shared" si="217"/>
        <v>163.14928094370583</v>
      </c>
      <c r="BL50" s="15">
        <f t="shared" si="217"/>
        <v>46.764896608265978</v>
      </c>
      <c r="BM50" s="15">
        <f t="shared" si="217"/>
        <v>81.993908677120487</v>
      </c>
      <c r="BN50" s="15">
        <f t="shared" si="217"/>
        <v>254.76036462616702</v>
      </c>
      <c r="BO50" s="15">
        <f t="shared" si="217"/>
        <v>239.18096425248393</v>
      </c>
      <c r="BP50" s="15">
        <f t="shared" si="217"/>
        <v>250.92982168967234</v>
      </c>
      <c r="BQ50" s="15">
        <f t="shared" si="217"/>
        <v>263.06515467346452</v>
      </c>
      <c r="BR50" s="15">
        <f t="shared" si="217"/>
        <v>248.77009312804185</v>
      </c>
      <c r="BS50" s="15">
        <f t="shared" si="217"/>
        <v>266.06712946965433</v>
      </c>
      <c r="BT50" s="15">
        <f t="shared" si="217"/>
        <v>276.58471328434626</v>
      </c>
      <c r="BU50" s="15">
        <f t="shared" si="217"/>
        <v>262.43213142994091</v>
      </c>
      <c r="BV50" s="96">
        <f t="shared" si="217"/>
        <v>276.39914744255361</v>
      </c>
      <c r="BW50" s="15">
        <f t="shared" si="217"/>
        <v>172.92754141746542</v>
      </c>
      <c r="BX50" s="15">
        <f t="shared" si="217"/>
        <v>53.640034037653876</v>
      </c>
      <c r="BY50" s="15">
        <f t="shared" si="217"/>
        <v>94.055818182118813</v>
      </c>
      <c r="BZ50" s="15">
        <f t="shared" si="217"/>
        <v>292.74516726404187</v>
      </c>
      <c r="CA50" s="15">
        <f t="shared" si="217"/>
        <v>279.52544873060236</v>
      </c>
      <c r="CB50" s="15">
        <f t="shared" si="217"/>
        <v>292.97620890440783</v>
      </c>
      <c r="CC50" s="15">
        <f t="shared" si="217"/>
        <v>306.92770115831911</v>
      </c>
      <c r="CD50" s="15">
        <f t="shared" si="217"/>
        <v>294.57087853464895</v>
      </c>
      <c r="CE50" s="15">
        <f t="shared" si="217"/>
        <v>314.59170073175375</v>
      </c>
      <c r="CF50" s="15">
        <f t="shared" si="217"/>
        <v>326.59335335805304</v>
      </c>
      <c r="CG50" s="15">
        <f t="shared" si="217"/>
        <v>314.76995460562335</v>
      </c>
      <c r="CH50" s="96">
        <f t="shared" si="217"/>
        <v>330.86612440503598</v>
      </c>
      <c r="CI50" s="15">
        <f t="shared" si="217"/>
        <v>196.79008989926331</v>
      </c>
      <c r="CJ50" s="15">
        <f t="shared" si="217"/>
        <v>60.754281930380706</v>
      </c>
      <c r="CK50" s="15">
        <f t="shared" si="217"/>
        <v>106.40755455268912</v>
      </c>
      <c r="CL50" s="15">
        <f t="shared" si="217"/>
        <v>331.63862008380602</v>
      </c>
      <c r="CM50" s="15">
        <f t="shared" ref="CM50:CT50" si="218">CM35*CM61</f>
        <v>316.3112357531561</v>
      </c>
      <c r="CN50" s="15">
        <f t="shared" si="218"/>
        <v>331.31056098555962</v>
      </c>
      <c r="CO50" s="15">
        <f t="shared" si="218"/>
        <v>346.91595185911046</v>
      </c>
      <c r="CP50" s="15">
        <f t="shared" si="218"/>
        <v>332.83710231102424</v>
      </c>
      <c r="CQ50" s="15">
        <f t="shared" si="218"/>
        <v>355.32337859939486</v>
      </c>
      <c r="CR50" s="15">
        <f t="shared" si="218"/>
        <v>368.75713927639191</v>
      </c>
      <c r="CS50" s="15">
        <f t="shared" si="218"/>
        <v>362.43810453218413</v>
      </c>
      <c r="CT50" s="96">
        <f t="shared" si="218"/>
        <v>380.88582293127666</v>
      </c>
    </row>
    <row r="51" spans="2:98" s="15" customFormat="1" x14ac:dyDescent="0.25">
      <c r="B51" s="15" t="s">
        <v>7</v>
      </c>
      <c r="C51" s="15">
        <v>60</v>
      </c>
      <c r="D51" s="15">
        <v>62</v>
      </c>
      <c r="E51" s="15">
        <v>92</v>
      </c>
      <c r="F51" s="15">
        <v>52</v>
      </c>
      <c r="G51" s="15">
        <v>72</v>
      </c>
      <c r="H51" s="15">
        <v>138</v>
      </c>
      <c r="I51" s="15">
        <v>123</v>
      </c>
      <c r="J51" s="15">
        <v>74</v>
      </c>
      <c r="K51" s="15">
        <v>110</v>
      </c>
      <c r="L51" s="15">
        <v>76</v>
      </c>
      <c r="M51" s="15">
        <v>107</v>
      </c>
      <c r="N51" s="96">
        <v>121</v>
      </c>
      <c r="O51" s="15">
        <v>50</v>
      </c>
      <c r="P51" s="15">
        <v>56</v>
      </c>
      <c r="Q51" s="15">
        <v>54</v>
      </c>
      <c r="R51" s="15">
        <v>25</v>
      </c>
      <c r="S51" s="15">
        <v>80</v>
      </c>
      <c r="T51" s="15">
        <v>99</v>
      </c>
      <c r="U51" s="24">
        <v>73</v>
      </c>
      <c r="V51" s="24">
        <v>76</v>
      </c>
      <c r="W51" s="24">
        <f t="shared" si="214"/>
        <v>51.413999999999994</v>
      </c>
      <c r="X51" s="24">
        <f t="shared" si="214"/>
        <v>47.480999999999995</v>
      </c>
      <c r="Y51" s="24">
        <f t="shared" si="214"/>
        <v>89.82308115072</v>
      </c>
      <c r="Z51" s="145">
        <f t="shared" si="214"/>
        <v>114.69607895359999</v>
      </c>
      <c r="AA51" s="15">
        <f t="shared" ref="AA51:CL51" si="219">AA36*AA62</f>
        <v>59.702024142750702</v>
      </c>
      <c r="AB51" s="15">
        <f t="shared" si="219"/>
        <v>60.067608852252235</v>
      </c>
      <c r="AC51" s="15">
        <f t="shared" si="219"/>
        <v>37.531878803945688</v>
      </c>
      <c r="AD51" s="15">
        <f t="shared" si="219"/>
        <v>37.622068726973779</v>
      </c>
      <c r="AE51" s="15">
        <f t="shared" si="219"/>
        <v>88.955480649322482</v>
      </c>
      <c r="AF51" s="15">
        <f t="shared" si="219"/>
        <v>85.75358355705383</v>
      </c>
      <c r="AG51" s="15">
        <f t="shared" si="219"/>
        <v>105.40487883397911</v>
      </c>
      <c r="AH51" s="15">
        <f t="shared" si="219"/>
        <v>130.28510455915711</v>
      </c>
      <c r="AI51" s="15">
        <f t="shared" si="219"/>
        <v>98.965696099715046</v>
      </c>
      <c r="AJ51" s="15">
        <f t="shared" si="219"/>
        <v>119.35648069480784</v>
      </c>
      <c r="AK51" s="15">
        <f t="shared" si="219"/>
        <v>146.14744702567694</v>
      </c>
      <c r="AL51" s="96">
        <f t="shared" si="219"/>
        <v>116.25869381831372</v>
      </c>
      <c r="AM51" s="15">
        <f t="shared" si="219"/>
        <v>70.564800705215816</v>
      </c>
      <c r="AN51" s="15">
        <f t="shared" si="219"/>
        <v>83.94926197144872</v>
      </c>
      <c r="AO51" s="15">
        <f t="shared" si="219"/>
        <v>48.797380351733807</v>
      </c>
      <c r="AP51" s="15">
        <f t="shared" si="219"/>
        <v>50.059581989182398</v>
      </c>
      <c r="AQ51" s="15">
        <f t="shared" si="219"/>
        <v>141.27531069549792</v>
      </c>
      <c r="AR51" s="15">
        <f t="shared" si="219"/>
        <v>146.46951980124481</v>
      </c>
      <c r="AS51" s="15">
        <f t="shared" si="219"/>
        <v>154.46923588527804</v>
      </c>
      <c r="AT51" s="15">
        <f t="shared" si="219"/>
        <v>179.28703371191949</v>
      </c>
      <c r="AU51" s="15">
        <f t="shared" si="219"/>
        <v>159.12852345368779</v>
      </c>
      <c r="AV51" s="15">
        <f t="shared" si="219"/>
        <v>167.47116452953779</v>
      </c>
      <c r="AW51" s="15">
        <f t="shared" si="219"/>
        <v>194.28426617384088</v>
      </c>
      <c r="AX51" s="96">
        <f t="shared" si="219"/>
        <v>172.55422533785597</v>
      </c>
      <c r="AY51" s="15">
        <f t="shared" si="219"/>
        <v>103.16856695026165</v>
      </c>
      <c r="AZ51" s="15">
        <f t="shared" si="219"/>
        <v>108.71771338853227</v>
      </c>
      <c r="BA51" s="15">
        <f t="shared" si="219"/>
        <v>54.942846192912505</v>
      </c>
      <c r="BB51" s="15">
        <f t="shared" si="219"/>
        <v>54.081942883975366</v>
      </c>
      <c r="BC51" s="15">
        <f t="shared" si="219"/>
        <v>180.55817958551893</v>
      </c>
      <c r="BD51" s="15">
        <f t="shared" si="219"/>
        <v>173.07585788906451</v>
      </c>
      <c r="BE51" s="15">
        <f t="shared" si="219"/>
        <v>180.606513831553</v>
      </c>
      <c r="BF51" s="15">
        <f t="shared" si="219"/>
        <v>200.1012532741172</v>
      </c>
      <c r="BG51" s="15">
        <f t="shared" si="219"/>
        <v>183.90244799129707</v>
      </c>
      <c r="BH51" s="15">
        <f t="shared" si="219"/>
        <v>191.9734491054158</v>
      </c>
      <c r="BI51" s="15">
        <f t="shared" si="219"/>
        <v>213.09190784748361</v>
      </c>
      <c r="BJ51" s="96">
        <f t="shared" si="219"/>
        <v>196.96041175321898</v>
      </c>
      <c r="BK51" s="15">
        <f t="shared" si="219"/>
        <v>112.55855842025559</v>
      </c>
      <c r="BL51" s="15">
        <f t="shared" si="219"/>
        <v>123.99345351721642</v>
      </c>
      <c r="BM51" s="15">
        <f t="shared" si="219"/>
        <v>65.706644646235887</v>
      </c>
      <c r="BN51" s="15">
        <f t="shared" si="219"/>
        <v>65.981730043195867</v>
      </c>
      <c r="BO51" s="15">
        <f t="shared" si="219"/>
        <v>212.97966482747563</v>
      </c>
      <c r="BP51" s="15">
        <f t="shared" si="219"/>
        <v>201.95483897622731</v>
      </c>
      <c r="BQ51" s="15">
        <f t="shared" si="219"/>
        <v>211.83397143190496</v>
      </c>
      <c r="BR51" s="15">
        <f t="shared" si="219"/>
        <v>222.12169400008648</v>
      </c>
      <c r="BS51" s="15">
        <f t="shared" si="219"/>
        <v>214.13018604395441</v>
      </c>
      <c r="BT51" s="15">
        <f t="shared" si="219"/>
        <v>222.43212023663099</v>
      </c>
      <c r="BU51" s="15">
        <f t="shared" si="219"/>
        <v>233.53706850877057</v>
      </c>
      <c r="BV51" s="96">
        <f t="shared" si="219"/>
        <v>221.58719449418487</v>
      </c>
      <c r="BW51" s="15">
        <f t="shared" si="219"/>
        <v>126.01572103395129</v>
      </c>
      <c r="BX51" s="15">
        <f t="shared" si="219"/>
        <v>131.4249314772737</v>
      </c>
      <c r="BY51" s="15">
        <f t="shared" si="219"/>
        <v>75.366501605846437</v>
      </c>
      <c r="BZ51" s="15">
        <f t="shared" si="219"/>
        <v>75.688129818553023</v>
      </c>
      <c r="CA51" s="15">
        <f t="shared" si="219"/>
        <v>244.73495983273898</v>
      </c>
      <c r="CB51" s="15">
        <f t="shared" si="219"/>
        <v>236.02010789017137</v>
      </c>
      <c r="CC51" s="15">
        <f t="shared" si="219"/>
        <v>247.32936663079167</v>
      </c>
      <c r="CD51" s="15">
        <f t="shared" si="219"/>
        <v>259.15747375003832</v>
      </c>
      <c r="CE51" s="15">
        <f t="shared" si="219"/>
        <v>253.5534566499922</v>
      </c>
      <c r="CF51" s="15">
        <f t="shared" si="219"/>
        <v>262.9986618117461</v>
      </c>
      <c r="CG51" s="15">
        <f t="shared" si="219"/>
        <v>275.7623638414056</v>
      </c>
      <c r="CH51" s="96">
        <f t="shared" si="219"/>
        <v>265.77915887080405</v>
      </c>
      <c r="CI51" s="15">
        <f t="shared" si="219"/>
        <v>143.66501908698757</v>
      </c>
      <c r="CJ51" s="15">
        <f t="shared" si="219"/>
        <v>149.56046832344009</v>
      </c>
      <c r="CK51" s="15">
        <f t="shared" si="219"/>
        <v>85.362318813106327</v>
      </c>
      <c r="CL51" s="15">
        <f t="shared" si="219"/>
        <v>85.62775762647955</v>
      </c>
      <c r="CM51" s="15">
        <f t="shared" ref="CM51:CT51" si="220">CM36*CM62</f>
        <v>277.24988639006182</v>
      </c>
      <c r="CN51" s="15">
        <f t="shared" si="220"/>
        <v>267.08055502053486</v>
      </c>
      <c r="CO51" s="15">
        <f t="shared" si="220"/>
        <v>279.69107632690753</v>
      </c>
      <c r="CP51" s="15">
        <f t="shared" si="220"/>
        <v>292.92195311175846</v>
      </c>
      <c r="CQ51" s="15">
        <f t="shared" si="220"/>
        <v>286.49131309971187</v>
      </c>
      <c r="CR51" s="15">
        <f t="shared" si="220"/>
        <v>297.05034450909403</v>
      </c>
      <c r="CS51" s="15">
        <f t="shared" si="220"/>
        <v>317.59105368180258</v>
      </c>
      <c r="CT51" s="96">
        <f t="shared" si="220"/>
        <v>306.02823794279487</v>
      </c>
    </row>
    <row r="52" spans="2:98" s="15" customFormat="1" x14ac:dyDescent="0.25">
      <c r="B52" s="15" t="s">
        <v>8</v>
      </c>
      <c r="C52" s="15">
        <v>51</v>
      </c>
      <c r="D52" s="15">
        <v>35</v>
      </c>
      <c r="E52" s="15">
        <v>58</v>
      </c>
      <c r="F52" s="15">
        <v>80</v>
      </c>
      <c r="G52" s="15">
        <v>97</v>
      </c>
      <c r="H52" s="15">
        <v>70</v>
      </c>
      <c r="I52" s="15">
        <v>71</v>
      </c>
      <c r="J52" s="15">
        <v>83</v>
      </c>
      <c r="K52" s="15">
        <v>137</v>
      </c>
      <c r="L52" s="15">
        <v>99</v>
      </c>
      <c r="M52" s="15">
        <v>91</v>
      </c>
      <c r="N52" s="96">
        <v>125</v>
      </c>
      <c r="O52" s="15">
        <v>36</v>
      </c>
      <c r="P52" s="15">
        <v>35</v>
      </c>
      <c r="Q52" s="15">
        <v>84</v>
      </c>
      <c r="R52" s="15">
        <v>76</v>
      </c>
      <c r="S52" s="15">
        <v>49</v>
      </c>
      <c r="T52" s="15">
        <v>50</v>
      </c>
      <c r="U52" s="24">
        <v>61</v>
      </c>
      <c r="V52" s="24">
        <v>80</v>
      </c>
      <c r="W52" s="24">
        <f t="shared" si="214"/>
        <v>94.445999999999998</v>
      </c>
      <c r="X52" s="24">
        <f t="shared" si="214"/>
        <v>92.667000000000016</v>
      </c>
      <c r="Y52" s="24">
        <f t="shared" si="214"/>
        <v>121.352</v>
      </c>
      <c r="Z52" s="145">
        <f t="shared" si="214"/>
        <v>157.342176448</v>
      </c>
      <c r="AA52" s="15">
        <f t="shared" ref="AA52:CL52" si="221">AA37*AA63</f>
        <v>80.491730456959999</v>
      </c>
      <c r="AB52" s="15">
        <f t="shared" si="221"/>
        <v>99.338970340198401</v>
      </c>
      <c r="AC52" s="15">
        <f t="shared" si="221"/>
        <v>194.01785482162745</v>
      </c>
      <c r="AD52" s="15">
        <f t="shared" si="221"/>
        <v>142.85722781811941</v>
      </c>
      <c r="AE52" s="15">
        <f t="shared" si="221"/>
        <v>103.29586554028734</v>
      </c>
      <c r="AF52" s="15">
        <f t="shared" si="221"/>
        <v>104.03286050380134</v>
      </c>
      <c r="AG52" s="15">
        <f t="shared" si="221"/>
        <v>134.41139879446771</v>
      </c>
      <c r="AH52" s="15">
        <f t="shared" si="221"/>
        <v>173.44744528093241</v>
      </c>
      <c r="AI52" s="15">
        <f t="shared" si="221"/>
        <v>201.14184233818685</v>
      </c>
      <c r="AJ52" s="15">
        <f t="shared" si="221"/>
        <v>205.11061863299446</v>
      </c>
      <c r="AK52" s="15">
        <f t="shared" si="221"/>
        <v>213.28552689999393</v>
      </c>
      <c r="AL52" s="96">
        <f t="shared" si="221"/>
        <v>227.79447223420584</v>
      </c>
      <c r="AM52" s="15">
        <f t="shared" si="221"/>
        <v>126.47000470736664</v>
      </c>
      <c r="AN52" s="15">
        <f t="shared" si="221"/>
        <v>129.30461414878286</v>
      </c>
      <c r="AO52" s="15">
        <f t="shared" si="221"/>
        <v>238.21640399704933</v>
      </c>
      <c r="AP52" s="15">
        <f t="shared" si="221"/>
        <v>186.32535836137558</v>
      </c>
      <c r="AQ52" s="15">
        <f t="shared" si="221"/>
        <v>139.73298026015459</v>
      </c>
      <c r="AR52" s="15">
        <f t="shared" si="221"/>
        <v>153.75131806358064</v>
      </c>
      <c r="AS52" s="15">
        <f t="shared" si="221"/>
        <v>213.0660578653987</v>
      </c>
      <c r="AT52" s="15">
        <f t="shared" si="221"/>
        <v>271.14895098867379</v>
      </c>
      <c r="AU52" s="15">
        <f t="shared" si="221"/>
        <v>296.96891322262513</v>
      </c>
      <c r="AV52" s="15">
        <f t="shared" si="221"/>
        <v>300.23241426019007</v>
      </c>
      <c r="AW52" s="15">
        <f t="shared" si="221"/>
        <v>307.94209568211215</v>
      </c>
      <c r="AX52" s="96">
        <f t="shared" si="221"/>
        <v>322.07428041169499</v>
      </c>
      <c r="AY52" s="15">
        <f t="shared" si="221"/>
        <v>188.01504343629969</v>
      </c>
      <c r="AZ52" s="15">
        <f t="shared" si="221"/>
        <v>191.06948281376171</v>
      </c>
      <c r="BA52" s="15">
        <f t="shared" si="221"/>
        <v>346.96447228047344</v>
      </c>
      <c r="BB52" s="15">
        <f t="shared" si="221"/>
        <v>243.08559728093621</v>
      </c>
      <c r="BC52" s="15">
        <f t="shared" si="221"/>
        <v>166.53514707901894</v>
      </c>
      <c r="BD52" s="15">
        <f t="shared" si="221"/>
        <v>185.63934125911024</v>
      </c>
      <c r="BE52" s="15">
        <f t="shared" si="221"/>
        <v>257.41634354001172</v>
      </c>
      <c r="BF52" s="15">
        <f t="shared" si="221"/>
        <v>326.24537865121391</v>
      </c>
      <c r="BG52" s="15">
        <f t="shared" si="221"/>
        <v>341.55242488142409</v>
      </c>
      <c r="BH52" s="15">
        <f t="shared" si="221"/>
        <v>343.7531201743742</v>
      </c>
      <c r="BI52" s="15">
        <f t="shared" si="221"/>
        <v>351.04956518409693</v>
      </c>
      <c r="BJ52" s="96">
        <f t="shared" si="221"/>
        <v>363.29001645447067</v>
      </c>
      <c r="BK52" s="15">
        <f t="shared" si="221"/>
        <v>203.6594674737814</v>
      </c>
      <c r="BL52" s="15">
        <f t="shared" si="221"/>
        <v>206.71992787448517</v>
      </c>
      <c r="BM52" s="15">
        <f t="shared" si="221"/>
        <v>386.00745233296618</v>
      </c>
      <c r="BN52" s="15">
        <f t="shared" si="221"/>
        <v>280.1092796351121</v>
      </c>
      <c r="BO52" s="15">
        <f t="shared" si="221"/>
        <v>197.61309186215723</v>
      </c>
      <c r="BP52" s="15">
        <f t="shared" si="221"/>
        <v>221.39551502901585</v>
      </c>
      <c r="BQ52" s="15">
        <f t="shared" si="221"/>
        <v>306.23910945577478</v>
      </c>
      <c r="BR52" s="15">
        <f t="shared" si="221"/>
        <v>384.95719914168126</v>
      </c>
      <c r="BS52" s="15">
        <f t="shared" si="221"/>
        <v>399.96580818987604</v>
      </c>
      <c r="BT52" s="15">
        <f t="shared" si="221"/>
        <v>399.24360252814847</v>
      </c>
      <c r="BU52" s="15">
        <f t="shared" si="221"/>
        <v>404.53220632729273</v>
      </c>
      <c r="BV52" s="96">
        <f t="shared" si="221"/>
        <v>412.1832721629363</v>
      </c>
      <c r="BW52" s="15">
        <f t="shared" si="221"/>
        <v>228.91753035729911</v>
      </c>
      <c r="BX52" s="15">
        <f t="shared" si="221"/>
        <v>230.33736673628053</v>
      </c>
      <c r="BY52" s="15">
        <f t="shared" si="221"/>
        <v>423.30263261514517</v>
      </c>
      <c r="BZ52" s="15">
        <f t="shared" si="221"/>
        <v>306.86353358806548</v>
      </c>
      <c r="CA52" s="15">
        <f t="shared" si="221"/>
        <v>216.74029759960092</v>
      </c>
      <c r="CB52" s="15">
        <f t="shared" si="221"/>
        <v>254.25672099774764</v>
      </c>
      <c r="CC52" s="15">
        <f t="shared" si="221"/>
        <v>354.58094360099449</v>
      </c>
      <c r="CD52" s="15">
        <f t="shared" si="221"/>
        <v>447.50697506598755</v>
      </c>
      <c r="CE52" s="15">
        <f t="shared" si="221"/>
        <v>466.97710018994309</v>
      </c>
      <c r="CF52" s="15">
        <f t="shared" si="221"/>
        <v>468.46911181166092</v>
      </c>
      <c r="CG52" s="15">
        <f t="shared" si="221"/>
        <v>476.66853688235926</v>
      </c>
      <c r="CH52" s="96">
        <f t="shared" si="221"/>
        <v>487.29649357977723</v>
      </c>
      <c r="CI52" s="15">
        <f t="shared" si="221"/>
        <v>259.03747005974884</v>
      </c>
      <c r="CJ52" s="15">
        <f t="shared" si="221"/>
        <v>261.71751020580257</v>
      </c>
      <c r="CK52" s="15">
        <f t="shared" si="221"/>
        <v>482.50428182949474</v>
      </c>
      <c r="CL52" s="15">
        <f t="shared" si="221"/>
        <v>349.1793647999454</v>
      </c>
      <c r="CM52" s="15">
        <f t="shared" ref="CM52:CT52" si="222">CM37*CM63</f>
        <v>246.06638464600715</v>
      </c>
      <c r="CN52" s="15">
        <f t="shared" si="222"/>
        <v>287.95733634955889</v>
      </c>
      <c r="CO52" s="15">
        <f t="shared" si="222"/>
        <v>401.42216509455972</v>
      </c>
      <c r="CP52" s="15">
        <f t="shared" si="222"/>
        <v>506.43284621298005</v>
      </c>
      <c r="CQ52" s="15">
        <f t="shared" si="222"/>
        <v>528.07261103093538</v>
      </c>
      <c r="CR52" s="15">
        <f t="shared" si="222"/>
        <v>529.51168677933788</v>
      </c>
      <c r="CS52" s="15">
        <f t="shared" si="222"/>
        <v>549.33570234863487</v>
      </c>
      <c r="CT52" s="96">
        <f t="shared" si="222"/>
        <v>561.38251541021339</v>
      </c>
    </row>
    <row r="53" spans="2:98" s="15" customFormat="1" x14ac:dyDescent="0.25">
      <c r="B53" s="15" t="s">
        <v>1</v>
      </c>
      <c r="C53" s="15">
        <v>31</v>
      </c>
      <c r="D53" s="15">
        <v>32</v>
      </c>
      <c r="E53" s="15">
        <v>28</v>
      </c>
      <c r="F53" s="15">
        <v>60</v>
      </c>
      <c r="G53" s="15">
        <v>75</v>
      </c>
      <c r="H53" s="15">
        <v>91</v>
      </c>
      <c r="I53" s="15">
        <v>86</v>
      </c>
      <c r="J53" s="15">
        <v>75</v>
      </c>
      <c r="K53" s="15">
        <v>101</v>
      </c>
      <c r="L53" s="15">
        <v>92</v>
      </c>
      <c r="M53" s="15">
        <v>131</v>
      </c>
      <c r="N53" s="96">
        <v>142</v>
      </c>
      <c r="O53" s="15">
        <v>45</v>
      </c>
      <c r="P53" s="15">
        <v>44</v>
      </c>
      <c r="Q53" s="15">
        <v>81</v>
      </c>
      <c r="R53" s="15">
        <v>77</v>
      </c>
      <c r="S53" s="15">
        <v>69</v>
      </c>
      <c r="T53" s="15">
        <v>94</v>
      </c>
      <c r="U53" s="24">
        <v>81</v>
      </c>
      <c r="V53" s="24">
        <v>74</v>
      </c>
      <c r="W53" s="24">
        <f t="shared" si="214"/>
        <v>123.65100000000001</v>
      </c>
      <c r="X53" s="24">
        <f t="shared" si="214"/>
        <v>117.32550000000001</v>
      </c>
      <c r="Y53" s="24">
        <f t="shared" si="214"/>
        <v>175.38400000000001</v>
      </c>
      <c r="Z53" s="145">
        <f t="shared" si="214"/>
        <v>292.75</v>
      </c>
      <c r="AA53" s="15">
        <f t="shared" ref="AA53:CL53" si="223">AA38*AA64</f>
        <v>139.21</v>
      </c>
      <c r="AB53" s="15">
        <f t="shared" si="223"/>
        <v>165.96000000000004</v>
      </c>
      <c r="AC53" s="15">
        <f t="shared" si="223"/>
        <v>350.67231446399995</v>
      </c>
      <c r="AD53" s="15">
        <f t="shared" si="223"/>
        <v>381.62542879088636</v>
      </c>
      <c r="AE53" s="15">
        <f t="shared" si="223"/>
        <v>413.86090755044597</v>
      </c>
      <c r="AF53" s="15">
        <f t="shared" si="223"/>
        <v>459.17655721757859</v>
      </c>
      <c r="AG53" s="15">
        <f t="shared" si="223"/>
        <v>401.84492833255723</v>
      </c>
      <c r="AH53" s="15">
        <f t="shared" si="223"/>
        <v>343.4609917136566</v>
      </c>
      <c r="AI53" s="15">
        <f t="shared" si="223"/>
        <v>341.19371811089752</v>
      </c>
      <c r="AJ53" s="15">
        <f t="shared" si="223"/>
        <v>332.59739211201173</v>
      </c>
      <c r="AK53" s="15">
        <f t="shared" si="223"/>
        <v>339.42461762206131</v>
      </c>
      <c r="AL53" s="96">
        <f t="shared" si="223"/>
        <v>415.97217558029456</v>
      </c>
      <c r="AM53" s="15">
        <f t="shared" si="223"/>
        <v>246.23592465268624</v>
      </c>
      <c r="AN53" s="15">
        <f t="shared" si="223"/>
        <v>263.74822740207424</v>
      </c>
      <c r="AO53" s="15">
        <f t="shared" si="223"/>
        <v>497.2854996337698</v>
      </c>
      <c r="AP53" s="15">
        <f t="shared" si="223"/>
        <v>482.49406669237106</v>
      </c>
      <c r="AQ53" s="15">
        <f t="shared" si="223"/>
        <v>482.00298052692642</v>
      </c>
      <c r="AR53" s="15">
        <f t="shared" si="223"/>
        <v>515.17305509457049</v>
      </c>
      <c r="AS53" s="15">
        <f t="shared" si="223"/>
        <v>442.22721958714345</v>
      </c>
      <c r="AT53" s="15">
        <f t="shared" si="223"/>
        <v>373.61977553438459</v>
      </c>
      <c r="AU53" s="15">
        <f t="shared" si="223"/>
        <v>402.94928328833981</v>
      </c>
      <c r="AV53" s="15">
        <f t="shared" si="223"/>
        <v>403.83161117434656</v>
      </c>
      <c r="AW53" s="15">
        <f t="shared" si="223"/>
        <v>424.85459974115008</v>
      </c>
      <c r="AX53" s="96">
        <f t="shared" si="223"/>
        <v>475.84357100313593</v>
      </c>
      <c r="AY53" s="15">
        <f t="shared" si="223"/>
        <v>297.8723686918355</v>
      </c>
      <c r="AZ53" s="15">
        <f t="shared" si="223"/>
        <v>316.03554214092316</v>
      </c>
      <c r="BA53" s="15">
        <f t="shared" si="223"/>
        <v>601.11870821333855</v>
      </c>
      <c r="BB53" s="15">
        <f t="shared" si="223"/>
        <v>554.15492544925758</v>
      </c>
      <c r="BC53" s="15">
        <f t="shared" si="223"/>
        <v>568.06478612345541</v>
      </c>
      <c r="BD53" s="15">
        <f t="shared" si="223"/>
        <v>595.51515135984084</v>
      </c>
      <c r="BE53" s="15">
        <f t="shared" si="223"/>
        <v>508.75407203134364</v>
      </c>
      <c r="BF53" s="15">
        <f t="shared" si="223"/>
        <v>437.05551078332934</v>
      </c>
      <c r="BG53" s="15">
        <f t="shared" si="223"/>
        <v>489.30752991743395</v>
      </c>
      <c r="BH53" s="15">
        <f t="shared" si="223"/>
        <v>521.61494630845732</v>
      </c>
      <c r="BI53" s="15">
        <f t="shared" si="223"/>
        <v>559.95125113163033</v>
      </c>
      <c r="BJ53" s="96">
        <f t="shared" si="223"/>
        <v>620.3069605198458</v>
      </c>
      <c r="BK53" s="15">
        <f t="shared" si="223"/>
        <v>386.17828931185193</v>
      </c>
      <c r="BL53" s="15">
        <f t="shared" si="223"/>
        <v>408.40535251376224</v>
      </c>
      <c r="BM53" s="15">
        <f t="shared" si="223"/>
        <v>754.17326983431315</v>
      </c>
      <c r="BN53" s="15">
        <f t="shared" si="223"/>
        <v>733.55712090423276</v>
      </c>
      <c r="BO53" s="15">
        <f t="shared" si="223"/>
        <v>746.86034141862513</v>
      </c>
      <c r="BP53" s="15">
        <f t="shared" si="223"/>
        <v>767.64937586923259</v>
      </c>
      <c r="BQ53" s="15">
        <f t="shared" si="223"/>
        <v>658.72420845341958</v>
      </c>
      <c r="BR53" s="15">
        <f t="shared" si="223"/>
        <v>559.63693552020823</v>
      </c>
      <c r="BS53" s="15">
        <f t="shared" si="223"/>
        <v>610.15429931207552</v>
      </c>
      <c r="BT53" s="15">
        <f t="shared" si="223"/>
        <v>636.370968987791</v>
      </c>
      <c r="BU53" s="15">
        <f t="shared" si="223"/>
        <v>673.99759689864811</v>
      </c>
      <c r="BV53" s="96">
        <f t="shared" si="223"/>
        <v>744.88205112679805</v>
      </c>
      <c r="BW53" s="15">
        <f t="shared" si="223"/>
        <v>460.74889478638192</v>
      </c>
      <c r="BX53" s="15">
        <f t="shared" si="223"/>
        <v>484.38594771635911</v>
      </c>
      <c r="BY53" s="15">
        <f t="shared" si="223"/>
        <v>889.80436978097646</v>
      </c>
      <c r="BZ53" s="15">
        <f t="shared" si="223"/>
        <v>858.75105469551795</v>
      </c>
      <c r="CA53" s="15">
        <f t="shared" si="223"/>
        <v>865.07288525232559</v>
      </c>
      <c r="CB53" s="15">
        <f t="shared" si="223"/>
        <v>886.86380861255714</v>
      </c>
      <c r="CC53" s="15">
        <f t="shared" si="223"/>
        <v>760.13803743646258</v>
      </c>
      <c r="CD53" s="15">
        <f t="shared" si="223"/>
        <v>641.94704338466056</v>
      </c>
      <c r="CE53" s="15">
        <f t="shared" si="223"/>
        <v>706.84451315319609</v>
      </c>
      <c r="CF53" s="15">
        <f t="shared" si="223"/>
        <v>744.50731922853186</v>
      </c>
      <c r="CG53" s="15">
        <f t="shared" si="223"/>
        <v>791.53983318336475</v>
      </c>
      <c r="CH53" s="96">
        <f t="shared" si="223"/>
        <v>884.24940155428601</v>
      </c>
      <c r="CI53" s="15">
        <f t="shared" si="223"/>
        <v>523.20297275707583</v>
      </c>
      <c r="CJ53" s="15">
        <f t="shared" si="223"/>
        <v>551.51690290437364</v>
      </c>
      <c r="CK53" s="15">
        <f t="shared" si="223"/>
        <v>1016.0037544374129</v>
      </c>
      <c r="CL53" s="15">
        <f t="shared" si="223"/>
        <v>985.19008934819033</v>
      </c>
      <c r="CM53" s="15">
        <f t="shared" ref="CM53:CT53" si="224">CM38*CM64</f>
        <v>996.43152174608974</v>
      </c>
      <c r="CN53" s="15">
        <f t="shared" si="224"/>
        <v>1024.2556229016129</v>
      </c>
      <c r="CO53" s="15">
        <f t="shared" si="224"/>
        <v>878.41549632363422</v>
      </c>
      <c r="CP53" s="15">
        <f t="shared" si="224"/>
        <v>742.42597155422993</v>
      </c>
      <c r="CQ53" s="15">
        <f t="shared" si="224"/>
        <v>817.09200255276312</v>
      </c>
      <c r="CR53" s="15">
        <f t="shared" si="224"/>
        <v>858.9989464293393</v>
      </c>
      <c r="CS53" s="15">
        <f t="shared" si="224"/>
        <v>930.08455704952428</v>
      </c>
      <c r="CT53" s="96">
        <f t="shared" si="224"/>
        <v>1039.1383122679269</v>
      </c>
    </row>
    <row r="54" spans="2:98" s="15" customFormat="1" x14ac:dyDescent="0.25">
      <c r="B54" s="15" t="s">
        <v>2</v>
      </c>
      <c r="C54" s="15">
        <v>21</v>
      </c>
      <c r="D54" s="15">
        <v>11</v>
      </c>
      <c r="E54" s="15">
        <v>16</v>
      </c>
      <c r="F54" s="15">
        <v>18</v>
      </c>
      <c r="G54" s="15">
        <v>26</v>
      </c>
      <c r="H54" s="15">
        <v>27</v>
      </c>
      <c r="I54" s="15">
        <v>24</v>
      </c>
      <c r="J54" s="15">
        <v>30</v>
      </c>
      <c r="K54" s="15">
        <v>61</v>
      </c>
      <c r="L54" s="15">
        <v>51</v>
      </c>
      <c r="M54" s="15">
        <v>71</v>
      </c>
      <c r="N54" s="96">
        <v>90</v>
      </c>
      <c r="O54" s="15">
        <v>27</v>
      </c>
      <c r="P54" s="15">
        <v>28</v>
      </c>
      <c r="Q54" s="15">
        <v>57</v>
      </c>
      <c r="R54" s="15">
        <v>54</v>
      </c>
      <c r="S54" s="15">
        <v>57</v>
      </c>
      <c r="T54" s="15">
        <v>106</v>
      </c>
      <c r="U54" s="24">
        <v>69</v>
      </c>
      <c r="V54" s="24">
        <v>54</v>
      </c>
      <c r="W54" s="24">
        <f t="shared" si="214"/>
        <v>105.96599999999998</v>
      </c>
      <c r="X54" s="24">
        <f t="shared" si="214"/>
        <v>103.3447</v>
      </c>
      <c r="Y54" s="24">
        <f t="shared" si="214"/>
        <v>138.1908</v>
      </c>
      <c r="Z54" s="145">
        <f t="shared" si="214"/>
        <v>168</v>
      </c>
      <c r="AA54" s="15">
        <f t="shared" ref="AA54:CL54" si="225">AA39*AA65</f>
        <v>59.800000000000004</v>
      </c>
      <c r="AB54" s="15">
        <f t="shared" si="225"/>
        <v>53.6</v>
      </c>
      <c r="AC54" s="15">
        <f t="shared" si="225"/>
        <v>103.176</v>
      </c>
      <c r="AD54" s="15">
        <f t="shared" si="225"/>
        <v>97.804799999999986</v>
      </c>
      <c r="AE54" s="15">
        <f t="shared" si="225"/>
        <v>100.73756160000001</v>
      </c>
      <c r="AF54" s="15">
        <f t="shared" si="225"/>
        <v>102.02697446400001</v>
      </c>
      <c r="AG54" s="15">
        <f t="shared" si="225"/>
        <v>102.90481539839999</v>
      </c>
      <c r="AH54" s="15">
        <f t="shared" si="225"/>
        <v>115.94559726397441</v>
      </c>
      <c r="AI54" s="15">
        <f t="shared" si="225"/>
        <v>140.348872187203</v>
      </c>
      <c r="AJ54" s="15">
        <f t="shared" si="225"/>
        <v>153.70696832651956</v>
      </c>
      <c r="AK54" s="15">
        <f t="shared" si="225"/>
        <v>178.78765849666806</v>
      </c>
      <c r="AL54" s="96">
        <f t="shared" si="225"/>
        <v>204.07068816598363</v>
      </c>
      <c r="AM54" s="15">
        <f t="shared" si="225"/>
        <v>92.501588994676609</v>
      </c>
      <c r="AN54" s="15">
        <f t="shared" si="225"/>
        <v>90.413507084553814</v>
      </c>
      <c r="AO54" s="15">
        <f t="shared" si="225"/>
        <v>172.21429264733871</v>
      </c>
      <c r="AP54" s="15">
        <f t="shared" si="225"/>
        <v>170.31461080640952</v>
      </c>
      <c r="AQ54" s="15">
        <f t="shared" si="225"/>
        <v>171.97925507480639</v>
      </c>
      <c r="AR54" s="15">
        <f t="shared" si="225"/>
        <v>179.95401392149265</v>
      </c>
      <c r="AS54" s="15">
        <f t="shared" si="225"/>
        <v>176.36233226596386</v>
      </c>
      <c r="AT54" s="15">
        <f t="shared" si="225"/>
        <v>202.110644921904</v>
      </c>
      <c r="AU54" s="15">
        <f t="shared" si="225"/>
        <v>235.42109624441525</v>
      </c>
      <c r="AV54" s="15">
        <f t="shared" si="225"/>
        <v>241.53622176439094</v>
      </c>
      <c r="AW54" s="15">
        <f t="shared" si="225"/>
        <v>256.02188311996235</v>
      </c>
      <c r="AX54" s="96">
        <f t="shared" si="225"/>
        <v>272.34285446884979</v>
      </c>
      <c r="AY54" s="15">
        <f t="shared" si="225"/>
        <v>142.68680367415629</v>
      </c>
      <c r="AZ54" s="15">
        <f t="shared" si="225"/>
        <v>134.2563206411956</v>
      </c>
      <c r="BA54" s="15">
        <f t="shared" si="225"/>
        <v>252.49317096626228</v>
      </c>
      <c r="BB54" s="15">
        <f t="shared" si="225"/>
        <v>240.11740155517518</v>
      </c>
      <c r="BC54" s="15">
        <f t="shared" si="225"/>
        <v>253.704229441721</v>
      </c>
      <c r="BD54" s="15">
        <f t="shared" si="225"/>
        <v>272.53457355571555</v>
      </c>
      <c r="BE54" s="15">
        <f t="shared" si="225"/>
        <v>274.61708642126041</v>
      </c>
      <c r="BF54" s="15">
        <f t="shared" si="225"/>
        <v>314.05144482158255</v>
      </c>
      <c r="BG54" s="15">
        <f t="shared" si="225"/>
        <v>361.32680251486039</v>
      </c>
      <c r="BH54" s="15">
        <f t="shared" si="225"/>
        <v>368.72464738251784</v>
      </c>
      <c r="BI54" s="15">
        <f t="shared" si="225"/>
        <v>381.56311126636814</v>
      </c>
      <c r="BJ54" s="96">
        <f t="shared" si="225"/>
        <v>395.07896547053366</v>
      </c>
      <c r="BK54" s="15">
        <f t="shared" si="225"/>
        <v>196.40820480566887</v>
      </c>
      <c r="BL54" s="15">
        <f t="shared" si="225"/>
        <v>177.65898653892808</v>
      </c>
      <c r="BM54" s="15">
        <f t="shared" si="225"/>
        <v>326.1501033107391</v>
      </c>
      <c r="BN54" s="15">
        <f t="shared" si="225"/>
        <v>306.93181274847956</v>
      </c>
      <c r="BO54" s="15">
        <f t="shared" si="225"/>
        <v>309.41357972353285</v>
      </c>
      <c r="BP54" s="15">
        <f t="shared" si="225"/>
        <v>317.527312974322</v>
      </c>
      <c r="BQ54" s="15">
        <f t="shared" si="225"/>
        <v>317.13390290781035</v>
      </c>
      <c r="BR54" s="15">
        <f t="shared" si="225"/>
        <v>362.89691864707578</v>
      </c>
      <c r="BS54" s="15">
        <f t="shared" si="225"/>
        <v>422.78424504118522</v>
      </c>
      <c r="BT54" s="15">
        <f t="shared" si="225"/>
        <v>425.01569677383873</v>
      </c>
      <c r="BU54" s="15">
        <f t="shared" si="225"/>
        <v>437.50457527119602</v>
      </c>
      <c r="BV54" s="96">
        <f t="shared" si="225"/>
        <v>454.35686519752949</v>
      </c>
      <c r="BW54" s="15">
        <f t="shared" si="225"/>
        <v>227.58823315628345</v>
      </c>
      <c r="BX54" s="15">
        <f t="shared" si="225"/>
        <v>206.55984335601275</v>
      </c>
      <c r="BY54" s="15">
        <f t="shared" si="225"/>
        <v>382.470358298294</v>
      </c>
      <c r="BZ54" s="15">
        <f t="shared" si="225"/>
        <v>365.33504911643996</v>
      </c>
      <c r="CA54" s="15">
        <f t="shared" si="225"/>
        <v>370.57363301800109</v>
      </c>
      <c r="CB54" s="15">
        <f t="shared" si="225"/>
        <v>379.17891616652696</v>
      </c>
      <c r="CC54" s="15">
        <f t="shared" si="225"/>
        <v>376.84094120181595</v>
      </c>
      <c r="CD54" s="15">
        <f t="shared" si="225"/>
        <v>428.36502733402642</v>
      </c>
      <c r="CE54" s="15">
        <f t="shared" si="225"/>
        <v>492.08461222499568</v>
      </c>
      <c r="CF54" s="15">
        <f t="shared" si="225"/>
        <v>489.34175254365863</v>
      </c>
      <c r="CG54" s="15">
        <f t="shared" si="225"/>
        <v>498.85230222342039</v>
      </c>
      <c r="CH54" s="96">
        <f t="shared" si="225"/>
        <v>508.99126753358644</v>
      </c>
      <c r="CI54" s="15">
        <f t="shared" si="225"/>
        <v>242.7141411291822</v>
      </c>
      <c r="CJ54" s="15">
        <f t="shared" si="225"/>
        <v>219.19880273172186</v>
      </c>
      <c r="CK54" s="15">
        <f t="shared" si="225"/>
        <v>405.55410797009978</v>
      </c>
      <c r="CL54" s="15">
        <f t="shared" si="225"/>
        <v>391.81529485294516</v>
      </c>
      <c r="CM54" s="15">
        <f t="shared" ref="CM54:CT54" si="226">CM39*CM65</f>
        <v>400.09084681038377</v>
      </c>
      <c r="CN54" s="15">
        <f t="shared" si="226"/>
        <v>412.41314547834281</v>
      </c>
      <c r="CO54" s="15">
        <f t="shared" si="226"/>
        <v>418.05113366625943</v>
      </c>
      <c r="CP54" s="15">
        <f t="shared" si="226"/>
        <v>476.70252606448935</v>
      </c>
      <c r="CQ54" s="15">
        <f t="shared" si="226"/>
        <v>548.92223293369614</v>
      </c>
      <c r="CR54" s="15">
        <f t="shared" si="226"/>
        <v>549.21624980866955</v>
      </c>
      <c r="CS54" s="15">
        <f t="shared" si="226"/>
        <v>573.04076612978042</v>
      </c>
      <c r="CT54" s="96">
        <f t="shared" si="226"/>
        <v>586.63776101147209</v>
      </c>
    </row>
    <row r="55" spans="2:98" s="16" customFormat="1" x14ac:dyDescent="0.25">
      <c r="B55" s="16" t="s">
        <v>3</v>
      </c>
      <c r="C55" s="16">
        <f>SUM(C48:C54)</f>
        <v>295</v>
      </c>
      <c r="D55" s="16">
        <f t="shared" ref="D55" si="227">SUM(D48:D54)</f>
        <v>227</v>
      </c>
      <c r="E55" s="16">
        <f t="shared" ref="E55" si="228">SUM(E48:E54)</f>
        <v>306</v>
      </c>
      <c r="F55" s="16">
        <f t="shared" ref="F55" si="229">SUM(F48:F54)</f>
        <v>400</v>
      </c>
      <c r="G55" s="16">
        <f t="shared" ref="G55" si="230">SUM(G48:G54)</f>
        <v>466</v>
      </c>
      <c r="H55" s="16">
        <f t="shared" ref="H55" si="231">SUM(H48:H54)</f>
        <v>545</v>
      </c>
      <c r="I55" s="16">
        <f t="shared" ref="I55" si="232">SUM(I48:I54)</f>
        <v>516</v>
      </c>
      <c r="J55" s="16">
        <f t="shared" ref="J55" si="233">SUM(J48:J54)</f>
        <v>421</v>
      </c>
      <c r="K55" s="16">
        <f t="shared" ref="K55" si="234">SUM(K48:K54)</f>
        <v>599</v>
      </c>
      <c r="L55" s="16">
        <f t="shared" ref="L55" si="235">SUM(L48:L54)</f>
        <v>494</v>
      </c>
      <c r="M55" s="16">
        <f t="shared" ref="M55" si="236">SUM(M48:M54)</f>
        <v>610</v>
      </c>
      <c r="N55" s="97">
        <f t="shared" ref="N55" si="237">SUM(N48:N54)</f>
        <v>760</v>
      </c>
      <c r="O55" s="16">
        <f t="shared" ref="O55" si="238">SUM(O48:O54)</f>
        <v>241</v>
      </c>
      <c r="P55" s="16">
        <f t="shared" ref="P55" si="239">SUM(P48:P54)</f>
        <v>233</v>
      </c>
      <c r="Q55" s="16">
        <f t="shared" ref="Q55" si="240">SUM(Q48:Q54)</f>
        <v>461</v>
      </c>
      <c r="R55" s="16">
        <f t="shared" ref="R55" si="241">SUM(R48:R54)</f>
        <v>426</v>
      </c>
      <c r="S55" s="16">
        <f t="shared" ref="S55" si="242">SUM(S48:S54)</f>
        <v>425</v>
      </c>
      <c r="T55" s="16">
        <f t="shared" ref="T55" si="243">SUM(T48:T54)</f>
        <v>582</v>
      </c>
      <c r="U55" s="146">
        <f t="shared" ref="U55:Z55" si="244">SUM(U49:U54)</f>
        <v>448</v>
      </c>
      <c r="V55" s="146">
        <f t="shared" si="244"/>
        <v>429</v>
      </c>
      <c r="W55" s="146">
        <f t="shared" si="244"/>
        <v>597.4025264288</v>
      </c>
      <c r="X55" s="146">
        <f t="shared" si="244"/>
        <v>656.80118264511998</v>
      </c>
      <c r="Y55" s="146">
        <f t="shared" si="244"/>
        <v>887.95312026890235</v>
      </c>
      <c r="Z55" s="147">
        <f t="shared" si="244"/>
        <v>1126.8474833916321</v>
      </c>
      <c r="AA55" s="16">
        <f t="shared" ref="AA55:CL55" si="245">SUM(AA49:AA54)</f>
        <v>445.17683715933373</v>
      </c>
      <c r="AB55" s="16">
        <f t="shared" si="245"/>
        <v>434.02988091102247</v>
      </c>
      <c r="AC55" s="16">
        <f t="shared" si="245"/>
        <v>885.91476381126256</v>
      </c>
      <c r="AD55" s="16">
        <f t="shared" si="245"/>
        <v>906.03894181087605</v>
      </c>
      <c r="AE55" s="16">
        <f t="shared" si="245"/>
        <v>981.44756534978274</v>
      </c>
      <c r="AF55" s="16">
        <f t="shared" si="245"/>
        <v>1089.7057996497658</v>
      </c>
      <c r="AG55" s="16">
        <f t="shared" si="245"/>
        <v>1061.3328949330496</v>
      </c>
      <c r="AH55" s="16">
        <f t="shared" si="245"/>
        <v>1076.2879412306597</v>
      </c>
      <c r="AI55" s="16">
        <f t="shared" si="245"/>
        <v>1162.9295597066312</v>
      </c>
      <c r="AJ55" s="16">
        <f t="shared" si="245"/>
        <v>1174.7135125925329</v>
      </c>
      <c r="AK55" s="16">
        <f t="shared" si="245"/>
        <v>1233.9447774304535</v>
      </c>
      <c r="AL55" s="97">
        <f t="shared" si="245"/>
        <v>1384.4852916906209</v>
      </c>
      <c r="AM55" s="16">
        <f t="shared" si="245"/>
        <v>681.95435846647001</v>
      </c>
      <c r="AN55" s="16">
        <f t="shared" si="245"/>
        <v>640.53247055356337</v>
      </c>
      <c r="AO55" s="16">
        <f t="shared" si="245"/>
        <v>1259.0292208087799</v>
      </c>
      <c r="AP55" s="16">
        <f t="shared" si="245"/>
        <v>1301.0385554638581</v>
      </c>
      <c r="AQ55" s="16">
        <f t="shared" si="245"/>
        <v>1364.5779656125681</v>
      </c>
      <c r="AR55" s="16">
        <f t="shared" si="245"/>
        <v>1477.3884765914602</v>
      </c>
      <c r="AS55" s="16">
        <f t="shared" si="245"/>
        <v>1459.6920736082177</v>
      </c>
      <c r="AT55" s="16">
        <f t="shared" si="245"/>
        <v>1492.304253699021</v>
      </c>
      <c r="AU55" s="16">
        <f t="shared" si="245"/>
        <v>1616.9272515425873</v>
      </c>
      <c r="AV55" s="16">
        <f t="shared" si="245"/>
        <v>1626.4405207572943</v>
      </c>
      <c r="AW55" s="16">
        <f t="shared" si="245"/>
        <v>1689.0647510349122</v>
      </c>
      <c r="AX55" s="97">
        <f t="shared" si="245"/>
        <v>1781.3999034458564</v>
      </c>
      <c r="AY55" s="16">
        <f t="shared" si="245"/>
        <v>913.89646482452497</v>
      </c>
      <c r="AZ55" s="16">
        <f t="shared" si="245"/>
        <v>829.97063951024643</v>
      </c>
      <c r="BA55" s="16">
        <f t="shared" si="245"/>
        <v>1644.4775910546955</v>
      </c>
      <c r="BB55" s="16">
        <f t="shared" si="245"/>
        <v>1594.3888017778813</v>
      </c>
      <c r="BC55" s="16">
        <f t="shared" si="245"/>
        <v>1673.2976272423141</v>
      </c>
      <c r="BD55" s="16">
        <f t="shared" si="245"/>
        <v>1774.5814165001714</v>
      </c>
      <c r="BE55" s="16">
        <f t="shared" si="245"/>
        <v>1760.2820939170313</v>
      </c>
      <c r="BF55" s="16">
        <f t="shared" si="245"/>
        <v>1813.5581836016809</v>
      </c>
      <c r="BG55" s="16">
        <f t="shared" si="245"/>
        <v>1959.0418020444954</v>
      </c>
      <c r="BH55" s="16">
        <f t="shared" si="245"/>
        <v>2001.7759786662723</v>
      </c>
      <c r="BI55" s="16">
        <f t="shared" si="245"/>
        <v>2081.1352679223078</v>
      </c>
      <c r="BJ55" s="97">
        <f t="shared" si="245"/>
        <v>2203.2679521657205</v>
      </c>
      <c r="BK55" s="16">
        <f t="shared" si="245"/>
        <v>1108.7186975635295</v>
      </c>
      <c r="BL55" s="16">
        <f t="shared" si="245"/>
        <v>1012.3289927155445</v>
      </c>
      <c r="BM55" s="16">
        <f t="shared" si="245"/>
        <v>1984.5619673009712</v>
      </c>
      <c r="BN55" s="16">
        <f t="shared" si="245"/>
        <v>1976.1936579106648</v>
      </c>
      <c r="BO55" s="16">
        <f t="shared" si="245"/>
        <v>2053.8711572976817</v>
      </c>
      <c r="BP55" s="16">
        <f t="shared" si="245"/>
        <v>2124.1724382022635</v>
      </c>
      <c r="BQ55" s="16">
        <f t="shared" si="245"/>
        <v>2101.8261789810458</v>
      </c>
      <c r="BR55" s="16">
        <f t="shared" si="245"/>
        <v>2140.1638877687687</v>
      </c>
      <c r="BS55" s="16">
        <f t="shared" si="245"/>
        <v>2300.3202666548304</v>
      </c>
      <c r="BT55" s="16">
        <f t="shared" si="245"/>
        <v>2323.4144127037425</v>
      </c>
      <c r="BU55" s="16">
        <f t="shared" si="245"/>
        <v>2395.131109544338</v>
      </c>
      <c r="BV55" s="97">
        <f t="shared" si="245"/>
        <v>2512.9774994458803</v>
      </c>
      <c r="BW55" s="16">
        <f t="shared" si="245"/>
        <v>1269.8379547890349</v>
      </c>
      <c r="BX55" s="16">
        <f t="shared" si="245"/>
        <v>1162.3113351419408</v>
      </c>
      <c r="BY55" s="16">
        <f t="shared" si="245"/>
        <v>2290.77642666473</v>
      </c>
      <c r="BZ55" s="16">
        <f t="shared" si="245"/>
        <v>2290.7185627054614</v>
      </c>
      <c r="CA55" s="16">
        <f t="shared" si="245"/>
        <v>2382.7528605383886</v>
      </c>
      <c r="CB55" s="16">
        <f t="shared" si="245"/>
        <v>2474.8227113617795</v>
      </c>
      <c r="CC55" s="16">
        <f t="shared" si="245"/>
        <v>2454.1330592843328</v>
      </c>
      <c r="CD55" s="16">
        <f t="shared" si="245"/>
        <v>2499.309050549502</v>
      </c>
      <c r="CE55" s="16">
        <f t="shared" si="245"/>
        <v>2691.2820776511553</v>
      </c>
      <c r="CF55" s="16">
        <f t="shared" si="245"/>
        <v>2728.2249873159003</v>
      </c>
      <c r="CG55" s="16">
        <f t="shared" si="245"/>
        <v>2816.2193017926588</v>
      </c>
      <c r="CH55" s="97">
        <f t="shared" si="245"/>
        <v>2959.4034484255417</v>
      </c>
      <c r="CI55" s="16">
        <f t="shared" si="245"/>
        <v>1426.1639748626385</v>
      </c>
      <c r="CJ55" s="16">
        <f t="shared" si="245"/>
        <v>1306.0604610545688</v>
      </c>
      <c r="CK55" s="16">
        <f t="shared" si="245"/>
        <v>2578.1764876665156</v>
      </c>
      <c r="CL55" s="16">
        <f t="shared" si="245"/>
        <v>2586.2868567657847</v>
      </c>
      <c r="CM55" s="16">
        <f t="shared" ref="CM55:CT55" si="246">SUM(CM49:CM54)</f>
        <v>2695.3922371078606</v>
      </c>
      <c r="CN55" s="16">
        <f t="shared" si="246"/>
        <v>2803.9841908859098</v>
      </c>
      <c r="CO55" s="16">
        <f t="shared" si="246"/>
        <v>2785.8541829095147</v>
      </c>
      <c r="CP55" s="16">
        <f t="shared" si="246"/>
        <v>2834.4663793962336</v>
      </c>
      <c r="CQ55" s="16">
        <f t="shared" si="246"/>
        <v>3052.1615332034503</v>
      </c>
      <c r="CR55" s="16">
        <f t="shared" si="246"/>
        <v>3096.073045064391</v>
      </c>
      <c r="CS55" s="16">
        <f t="shared" si="246"/>
        <v>3260.4507303793393</v>
      </c>
      <c r="CT55" s="97">
        <f t="shared" si="246"/>
        <v>3429.1233641345107</v>
      </c>
    </row>
    <row r="57" spans="2:98" s="4" customFormat="1" x14ac:dyDescent="0.25">
      <c r="B57"/>
      <c r="C5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12"/>
    </row>
    <row r="58" spans="2:98" s="104" customFormat="1" x14ac:dyDescent="0.25">
      <c r="B58" s="104" t="s">
        <v>11</v>
      </c>
      <c r="C58" s="104">
        <f t="shared" ref="C58:BN58" si="247">C21</f>
        <v>42005</v>
      </c>
      <c r="D58" s="104">
        <f t="shared" si="247"/>
        <v>42036</v>
      </c>
      <c r="E58" s="104">
        <f t="shared" si="247"/>
        <v>42064</v>
      </c>
      <c r="F58" s="104">
        <f t="shared" si="247"/>
        <v>42095</v>
      </c>
      <c r="G58" s="104">
        <f t="shared" si="247"/>
        <v>42125</v>
      </c>
      <c r="H58" s="104">
        <f t="shared" si="247"/>
        <v>42156</v>
      </c>
      <c r="I58" s="104">
        <f t="shared" si="247"/>
        <v>42186</v>
      </c>
      <c r="J58" s="104">
        <f t="shared" si="247"/>
        <v>42217</v>
      </c>
      <c r="K58" s="104">
        <f t="shared" si="247"/>
        <v>42248</v>
      </c>
      <c r="L58" s="104">
        <f t="shared" si="247"/>
        <v>42278</v>
      </c>
      <c r="M58" s="104">
        <f t="shared" si="247"/>
        <v>42309</v>
      </c>
      <c r="N58" s="105">
        <f t="shared" si="247"/>
        <v>42339</v>
      </c>
      <c r="O58" s="104">
        <f t="shared" si="247"/>
        <v>42370</v>
      </c>
      <c r="P58" s="104">
        <f t="shared" si="247"/>
        <v>42401</v>
      </c>
      <c r="Q58" s="104">
        <f t="shared" si="247"/>
        <v>42430</v>
      </c>
      <c r="R58" s="104">
        <f t="shared" si="247"/>
        <v>42461</v>
      </c>
      <c r="S58" s="104">
        <f t="shared" si="247"/>
        <v>42491</v>
      </c>
      <c r="T58" s="104">
        <f t="shared" si="247"/>
        <v>42522</v>
      </c>
      <c r="U58" s="104">
        <f t="shared" si="247"/>
        <v>42552</v>
      </c>
      <c r="V58" s="104">
        <f t="shared" si="247"/>
        <v>42583</v>
      </c>
      <c r="W58" s="113">
        <f t="shared" si="247"/>
        <v>42614</v>
      </c>
      <c r="X58" s="113">
        <f t="shared" si="247"/>
        <v>42644</v>
      </c>
      <c r="Y58" s="113">
        <f t="shared" si="247"/>
        <v>42675</v>
      </c>
      <c r="Z58" s="117">
        <f t="shared" si="247"/>
        <v>42705</v>
      </c>
      <c r="AA58" s="104">
        <f t="shared" si="247"/>
        <v>42752</v>
      </c>
      <c r="AB58" s="104">
        <f t="shared" si="247"/>
        <v>42783</v>
      </c>
      <c r="AC58" s="104">
        <f t="shared" si="247"/>
        <v>42811</v>
      </c>
      <c r="AD58" s="104">
        <f t="shared" si="247"/>
        <v>42842</v>
      </c>
      <c r="AE58" s="104">
        <f t="shared" si="247"/>
        <v>42872</v>
      </c>
      <c r="AF58" s="104">
        <f t="shared" si="247"/>
        <v>42903</v>
      </c>
      <c r="AG58" s="104">
        <f t="shared" si="247"/>
        <v>42933</v>
      </c>
      <c r="AH58" s="104">
        <f t="shared" si="247"/>
        <v>42964</v>
      </c>
      <c r="AI58" s="104">
        <f t="shared" si="247"/>
        <v>42995</v>
      </c>
      <c r="AJ58" s="104">
        <f t="shared" si="247"/>
        <v>43025</v>
      </c>
      <c r="AK58" s="104">
        <f t="shared" si="247"/>
        <v>43056</v>
      </c>
      <c r="AL58" s="105">
        <f t="shared" si="247"/>
        <v>43086</v>
      </c>
      <c r="AM58" s="104">
        <f t="shared" si="247"/>
        <v>43118</v>
      </c>
      <c r="AN58" s="104">
        <f t="shared" si="247"/>
        <v>43149</v>
      </c>
      <c r="AO58" s="104">
        <f t="shared" si="247"/>
        <v>43177</v>
      </c>
      <c r="AP58" s="104">
        <f t="shared" si="247"/>
        <v>43208</v>
      </c>
      <c r="AQ58" s="104">
        <f t="shared" si="247"/>
        <v>43238</v>
      </c>
      <c r="AR58" s="104">
        <f t="shared" si="247"/>
        <v>43269</v>
      </c>
      <c r="AS58" s="104">
        <f t="shared" si="247"/>
        <v>43299</v>
      </c>
      <c r="AT58" s="104">
        <f t="shared" si="247"/>
        <v>43330</v>
      </c>
      <c r="AU58" s="104">
        <f t="shared" si="247"/>
        <v>43361</v>
      </c>
      <c r="AV58" s="104">
        <f t="shared" si="247"/>
        <v>43391</v>
      </c>
      <c r="AW58" s="104">
        <f t="shared" si="247"/>
        <v>43422</v>
      </c>
      <c r="AX58" s="105">
        <f t="shared" si="247"/>
        <v>43452</v>
      </c>
      <c r="AY58" s="104">
        <f t="shared" si="247"/>
        <v>43483</v>
      </c>
      <c r="AZ58" s="104">
        <f t="shared" si="247"/>
        <v>43514</v>
      </c>
      <c r="BA58" s="104">
        <f t="shared" si="247"/>
        <v>43542</v>
      </c>
      <c r="BB58" s="104">
        <f t="shared" si="247"/>
        <v>43573</v>
      </c>
      <c r="BC58" s="104">
        <f t="shared" si="247"/>
        <v>43603</v>
      </c>
      <c r="BD58" s="104">
        <f t="shared" si="247"/>
        <v>43634</v>
      </c>
      <c r="BE58" s="104">
        <f t="shared" si="247"/>
        <v>43664</v>
      </c>
      <c r="BF58" s="104">
        <f t="shared" si="247"/>
        <v>43695</v>
      </c>
      <c r="BG58" s="104">
        <f t="shared" si="247"/>
        <v>43726</v>
      </c>
      <c r="BH58" s="104">
        <f t="shared" si="247"/>
        <v>43756</v>
      </c>
      <c r="BI58" s="104">
        <f t="shared" si="247"/>
        <v>43787</v>
      </c>
      <c r="BJ58" s="105">
        <f t="shared" si="247"/>
        <v>43817</v>
      </c>
      <c r="BK58" s="104">
        <f t="shared" si="247"/>
        <v>43848</v>
      </c>
      <c r="BL58" s="104">
        <f t="shared" si="247"/>
        <v>43879</v>
      </c>
      <c r="BM58" s="104">
        <f t="shared" si="247"/>
        <v>43908</v>
      </c>
      <c r="BN58" s="104">
        <f t="shared" si="247"/>
        <v>43939</v>
      </c>
      <c r="BO58" s="104">
        <f t="shared" ref="BO58:CT58" si="248">BO21</f>
        <v>43969</v>
      </c>
      <c r="BP58" s="104">
        <f t="shared" si="248"/>
        <v>44000</v>
      </c>
      <c r="BQ58" s="104">
        <f t="shared" si="248"/>
        <v>44030</v>
      </c>
      <c r="BR58" s="104">
        <f t="shared" si="248"/>
        <v>44061</v>
      </c>
      <c r="BS58" s="104">
        <f t="shared" si="248"/>
        <v>44092</v>
      </c>
      <c r="BT58" s="104">
        <f t="shared" si="248"/>
        <v>44122</v>
      </c>
      <c r="BU58" s="104">
        <f t="shared" si="248"/>
        <v>44153</v>
      </c>
      <c r="BV58" s="105">
        <f t="shared" si="248"/>
        <v>44183</v>
      </c>
      <c r="BW58" s="104">
        <f t="shared" si="248"/>
        <v>44214</v>
      </c>
      <c r="BX58" s="104">
        <f t="shared" si="248"/>
        <v>44245</v>
      </c>
      <c r="BY58" s="104">
        <f t="shared" si="248"/>
        <v>44273</v>
      </c>
      <c r="BZ58" s="104">
        <f t="shared" si="248"/>
        <v>44304</v>
      </c>
      <c r="CA58" s="104">
        <f t="shared" si="248"/>
        <v>44334</v>
      </c>
      <c r="CB58" s="104">
        <f t="shared" si="248"/>
        <v>44365</v>
      </c>
      <c r="CC58" s="104">
        <f t="shared" si="248"/>
        <v>44395</v>
      </c>
      <c r="CD58" s="104">
        <f t="shared" si="248"/>
        <v>44426</v>
      </c>
      <c r="CE58" s="104">
        <f t="shared" si="248"/>
        <v>44457</v>
      </c>
      <c r="CF58" s="104">
        <f t="shared" si="248"/>
        <v>44487</v>
      </c>
      <c r="CG58" s="104">
        <f t="shared" si="248"/>
        <v>44518</v>
      </c>
      <c r="CH58" s="105">
        <f t="shared" si="248"/>
        <v>44548</v>
      </c>
      <c r="CI58" s="104">
        <f t="shared" si="248"/>
        <v>44579</v>
      </c>
      <c r="CJ58" s="104">
        <f t="shared" si="248"/>
        <v>44610</v>
      </c>
      <c r="CK58" s="104">
        <f t="shared" si="248"/>
        <v>44638</v>
      </c>
      <c r="CL58" s="104">
        <f t="shared" si="248"/>
        <v>44669</v>
      </c>
      <c r="CM58" s="104">
        <f t="shared" si="248"/>
        <v>44699</v>
      </c>
      <c r="CN58" s="104">
        <f t="shared" si="248"/>
        <v>44730</v>
      </c>
      <c r="CO58" s="104">
        <f t="shared" si="248"/>
        <v>44760</v>
      </c>
      <c r="CP58" s="104">
        <f t="shared" si="248"/>
        <v>44791</v>
      </c>
      <c r="CQ58" s="104">
        <f t="shared" si="248"/>
        <v>44822</v>
      </c>
      <c r="CR58" s="104">
        <f t="shared" si="248"/>
        <v>44852</v>
      </c>
      <c r="CS58" s="104">
        <f t="shared" si="248"/>
        <v>44883</v>
      </c>
      <c r="CT58" s="105">
        <f t="shared" si="248"/>
        <v>44913</v>
      </c>
    </row>
    <row r="59" spans="2:98" s="164" customFormat="1" x14ac:dyDescent="0.25">
      <c r="B59" s="164" t="s">
        <v>4</v>
      </c>
      <c r="C59" s="169">
        <f>IFERROR(C48/C33,"")</f>
        <v>0.79411764705882348</v>
      </c>
      <c r="D59" s="169">
        <f t="shared" ref="D59:S59" si="249">IFERROR(D48/D33,"")</f>
        <v>0.64102564102564108</v>
      </c>
      <c r="E59" s="169">
        <f t="shared" si="249"/>
        <v>0.69767441860465118</v>
      </c>
      <c r="F59" s="169">
        <f t="shared" si="249"/>
        <v>0.84</v>
      </c>
      <c r="G59" s="169">
        <f t="shared" si="249"/>
        <v>0.82692307692307687</v>
      </c>
      <c r="H59" s="169">
        <f t="shared" si="249"/>
        <v>0.77358490566037741</v>
      </c>
      <c r="I59" s="169">
        <f t="shared" si="249"/>
        <v>0.71698113207547165</v>
      </c>
      <c r="J59" s="169">
        <f t="shared" si="249"/>
        <v>0.64150943396226412</v>
      </c>
      <c r="K59" s="169">
        <f t="shared" si="249"/>
        <v>0.90566037735849059</v>
      </c>
      <c r="L59" s="169">
        <f t="shared" si="249"/>
        <v>0.79245283018867929</v>
      </c>
      <c r="M59" s="169">
        <f t="shared" si="249"/>
        <v>0.84</v>
      </c>
      <c r="N59" s="203">
        <f t="shared" si="249"/>
        <v>0.82352941176470584</v>
      </c>
      <c r="O59" s="169">
        <f t="shared" si="249"/>
        <v>0.41249999999999998</v>
      </c>
      <c r="P59" s="169">
        <f t="shared" si="249"/>
        <v>0.41249999999999998</v>
      </c>
      <c r="Q59" s="169">
        <f t="shared" si="249"/>
        <v>0.58024691358024694</v>
      </c>
      <c r="R59" s="169">
        <f t="shared" si="249"/>
        <v>0.46913580246913578</v>
      </c>
      <c r="S59" s="169">
        <f t="shared" si="249"/>
        <v>0.46250000000000002</v>
      </c>
      <c r="T59" s="169">
        <f t="shared" ref="T59" si="250">IFERROR(T48/T33,"")</f>
        <v>0.63636363636363635</v>
      </c>
      <c r="U59" s="378">
        <v>0.44285714285714284</v>
      </c>
      <c r="V59" s="378">
        <v>0.5</v>
      </c>
      <c r="W59" s="338">
        <v>0.6</v>
      </c>
      <c r="X59" s="338">
        <v>0.55000000000000004</v>
      </c>
      <c r="Y59" s="338">
        <v>0.65</v>
      </c>
      <c r="Z59" s="339">
        <v>0.65</v>
      </c>
      <c r="AA59" s="302">
        <v>0.35</v>
      </c>
      <c r="AB59" s="302">
        <v>0.35</v>
      </c>
      <c r="AC59" s="302">
        <v>0.4</v>
      </c>
      <c r="AD59" s="340">
        <f>AC59*96%</f>
        <v>0.38400000000000001</v>
      </c>
      <c r="AE59" s="315">
        <f t="shared" ref="AE59:AL65" si="251">AD59*1.01</f>
        <v>0.38784000000000002</v>
      </c>
      <c r="AF59" s="315">
        <f t="shared" si="251"/>
        <v>0.39171840000000002</v>
      </c>
      <c r="AG59" s="315">
        <f t="shared" si="251"/>
        <v>0.39563558400000004</v>
      </c>
      <c r="AH59" s="315">
        <f t="shared" si="251"/>
        <v>0.39959193984000002</v>
      </c>
      <c r="AI59" s="315">
        <f t="shared" si="251"/>
        <v>0.40358785923840002</v>
      </c>
      <c r="AJ59" s="315">
        <f t="shared" si="251"/>
        <v>0.40762373783078404</v>
      </c>
      <c r="AK59" s="315">
        <f t="shared" si="251"/>
        <v>0.41169997520909191</v>
      </c>
      <c r="AL59" s="316">
        <f t="shared" si="251"/>
        <v>0.41581697496118281</v>
      </c>
      <c r="AM59" s="302">
        <f>AA59*1.02</f>
        <v>0.35699999999999998</v>
      </c>
      <c r="AN59" s="302">
        <f>AB59*1.02</f>
        <v>0.35699999999999998</v>
      </c>
      <c r="AO59" s="302">
        <v>0.4</v>
      </c>
      <c r="AP59" s="315">
        <f>AO59*0.98</f>
        <v>0.39200000000000002</v>
      </c>
      <c r="AQ59" s="315">
        <f>AP59*1</f>
        <v>0.39200000000000002</v>
      </c>
      <c r="AR59" s="315">
        <f t="shared" ref="AR59:AT59" si="252">AQ59*1</f>
        <v>0.39200000000000002</v>
      </c>
      <c r="AS59" s="315">
        <f t="shared" si="252"/>
        <v>0.39200000000000002</v>
      </c>
      <c r="AT59" s="315">
        <f t="shared" si="252"/>
        <v>0.39200000000000002</v>
      </c>
      <c r="AU59" s="315">
        <f t="shared" ref="AU59:AX59" si="253">AT59*1.01</f>
        <v>0.39591999999999999</v>
      </c>
      <c r="AV59" s="315">
        <f>AU59*1</f>
        <v>0.39591999999999999</v>
      </c>
      <c r="AW59" s="315">
        <f t="shared" si="253"/>
        <v>0.39987919999999999</v>
      </c>
      <c r="AX59" s="316">
        <f t="shared" si="253"/>
        <v>0.40387799200000002</v>
      </c>
      <c r="AY59" s="317">
        <f>AM59*1.05</f>
        <v>0.37485000000000002</v>
      </c>
      <c r="AZ59" s="317">
        <f>AN59*1.05</f>
        <v>0.37485000000000002</v>
      </c>
      <c r="BA59" s="315">
        <f t="shared" ref="BA59:BA65" si="254">AO59*1.08</f>
        <v>0.43200000000000005</v>
      </c>
      <c r="BB59" s="315">
        <f>AP59*1.04</f>
        <v>0.40768000000000004</v>
      </c>
      <c r="BC59" s="315">
        <f t="shared" ref="BC59:BJ59" si="255">AQ59*1.04</f>
        <v>0.40768000000000004</v>
      </c>
      <c r="BD59" s="315">
        <f t="shared" si="255"/>
        <v>0.40768000000000004</v>
      </c>
      <c r="BE59" s="315">
        <f t="shared" si="255"/>
        <v>0.40768000000000004</v>
      </c>
      <c r="BF59" s="315">
        <f t="shared" si="255"/>
        <v>0.40768000000000004</v>
      </c>
      <c r="BG59" s="315">
        <f t="shared" si="255"/>
        <v>0.41175680000000003</v>
      </c>
      <c r="BH59" s="315">
        <f t="shared" si="255"/>
        <v>0.41175680000000003</v>
      </c>
      <c r="BI59" s="315">
        <f t="shared" si="255"/>
        <v>0.41587436799999999</v>
      </c>
      <c r="BJ59" s="315">
        <f t="shared" si="255"/>
        <v>0.42003311168000002</v>
      </c>
      <c r="BK59" s="317">
        <f>AY59*1</f>
        <v>0.37485000000000002</v>
      </c>
      <c r="BL59" s="315">
        <f>AZ59*1</f>
        <v>0.37485000000000002</v>
      </c>
      <c r="BM59" s="315">
        <f>BA59*1</f>
        <v>0.43200000000000005</v>
      </c>
      <c r="BN59" s="315">
        <f>BB59*1.02</f>
        <v>0.41583360000000003</v>
      </c>
      <c r="BO59" s="315">
        <f>BC59*1.02</f>
        <v>0.41583360000000003</v>
      </c>
      <c r="BP59" s="315">
        <f>BD59*1.02</f>
        <v>0.41583360000000003</v>
      </c>
      <c r="BQ59" s="315">
        <f>BE59*1.03</f>
        <v>0.41991040000000007</v>
      </c>
      <c r="BR59" s="315">
        <f>BF59*1.03</f>
        <v>0.41991040000000007</v>
      </c>
      <c r="BS59" s="315">
        <f t="shared" ref="BS59:BV65" si="256">BG59*1.05</f>
        <v>0.43234464000000006</v>
      </c>
      <c r="BT59" s="315">
        <f t="shared" si="256"/>
        <v>0.43234464000000006</v>
      </c>
      <c r="BU59" s="315">
        <f t="shared" si="256"/>
        <v>0.43666808639999999</v>
      </c>
      <c r="BV59" s="315">
        <f t="shared" si="256"/>
        <v>0.44103476726400004</v>
      </c>
      <c r="BW59" s="317">
        <f>BK59*1</f>
        <v>0.37485000000000002</v>
      </c>
      <c r="BX59" s="315">
        <f>BL59*1</f>
        <v>0.37485000000000002</v>
      </c>
      <c r="BY59" s="315">
        <f t="shared" ref="BY59:BZ59" si="257">BM59*1</f>
        <v>0.43200000000000005</v>
      </c>
      <c r="BZ59" s="315">
        <f t="shared" si="257"/>
        <v>0.41583360000000003</v>
      </c>
      <c r="CA59" s="315">
        <f>BO59*1.05</f>
        <v>0.43662528000000006</v>
      </c>
      <c r="CB59" s="315">
        <f>BP59*1.05</f>
        <v>0.43662528000000006</v>
      </c>
      <c r="CC59" s="315">
        <f>BQ59*1.05</f>
        <v>0.44090592000000012</v>
      </c>
      <c r="CD59" s="315">
        <f t="shared" ref="BX59:CH65" si="258">BR59*1.05</f>
        <v>0.44090592000000012</v>
      </c>
      <c r="CE59" s="315">
        <f t="shared" si="258"/>
        <v>0.4539618720000001</v>
      </c>
      <c r="CF59" s="315">
        <f t="shared" si="258"/>
        <v>0.4539618720000001</v>
      </c>
      <c r="CG59" s="315">
        <f t="shared" si="258"/>
        <v>0.45850149072000002</v>
      </c>
      <c r="CH59" s="315">
        <f t="shared" si="258"/>
        <v>0.46308650562720005</v>
      </c>
      <c r="CI59" s="317">
        <f>BW59*1</f>
        <v>0.37485000000000002</v>
      </c>
      <c r="CJ59" s="315">
        <f>BX59*1</f>
        <v>0.37485000000000002</v>
      </c>
      <c r="CK59" s="315">
        <f>BY59*1</f>
        <v>0.43200000000000005</v>
      </c>
      <c r="CL59" s="315">
        <f t="shared" ref="CL59:CO59" si="259">BZ59*1</f>
        <v>0.41583360000000003</v>
      </c>
      <c r="CM59" s="315">
        <f t="shared" si="259"/>
        <v>0.43662528000000006</v>
      </c>
      <c r="CN59" s="315">
        <f t="shared" si="259"/>
        <v>0.43662528000000006</v>
      </c>
      <c r="CO59" s="315">
        <f t="shared" si="259"/>
        <v>0.44090592000000012</v>
      </c>
      <c r="CP59" s="315">
        <f t="shared" ref="CP59:CP65" si="260">CD59*1</f>
        <v>0.44090592000000012</v>
      </c>
      <c r="CQ59" s="315">
        <f t="shared" ref="CQ59:CQ65" si="261">CE59*1</f>
        <v>0.4539618720000001</v>
      </c>
      <c r="CR59" s="315">
        <f t="shared" ref="CR59:CR65" si="262">CF59*1</f>
        <v>0.4539618720000001</v>
      </c>
      <c r="CS59" s="315">
        <f>CG59*1.02</f>
        <v>0.46767152053440003</v>
      </c>
      <c r="CT59" s="316">
        <f>CH59*1.02</f>
        <v>0.47234823573974405</v>
      </c>
    </row>
    <row r="60" spans="2:98" s="164" customFormat="1" x14ac:dyDescent="0.25">
      <c r="B60" s="164" t="s">
        <v>5</v>
      </c>
      <c r="C60" s="169">
        <f t="shared" ref="C60:S60" si="263">IFERROR(C49/C34,"")</f>
        <v>0.20930232558139536</v>
      </c>
      <c r="D60" s="169">
        <f t="shared" si="263"/>
        <v>0.29411764705882354</v>
      </c>
      <c r="E60" s="169">
        <f t="shared" si="263"/>
        <v>0.27232142857142855</v>
      </c>
      <c r="F60" s="169">
        <f t="shared" si="263"/>
        <v>0.25249169435215946</v>
      </c>
      <c r="G60" s="169">
        <f t="shared" si="263"/>
        <v>0.33031674208144796</v>
      </c>
      <c r="H60" s="169">
        <f t="shared" si="263"/>
        <v>0.41796875</v>
      </c>
      <c r="I60" s="169">
        <f t="shared" si="263"/>
        <v>0.41484716157205243</v>
      </c>
      <c r="J60" s="169">
        <f t="shared" si="263"/>
        <v>0.33480176211453744</v>
      </c>
      <c r="K60" s="169">
        <f t="shared" si="263"/>
        <v>0.35267857142857145</v>
      </c>
      <c r="L60" s="169">
        <f t="shared" si="263"/>
        <v>0.38378378378378381</v>
      </c>
      <c r="M60" s="169">
        <f t="shared" si="263"/>
        <v>0.38585209003215432</v>
      </c>
      <c r="N60" s="203">
        <f t="shared" si="263"/>
        <v>0.46370967741935482</v>
      </c>
      <c r="O60" s="169">
        <f t="shared" si="263"/>
        <v>0.18309859154929578</v>
      </c>
      <c r="P60" s="169">
        <f t="shared" si="263"/>
        <v>0.3108108108108108</v>
      </c>
      <c r="Q60" s="169">
        <f t="shared" si="263"/>
        <v>0.35625000000000001</v>
      </c>
      <c r="R60" s="169">
        <f t="shared" si="263"/>
        <v>0.33495145631067963</v>
      </c>
      <c r="S60" s="169">
        <f t="shared" si="263"/>
        <v>0.34741784037558687</v>
      </c>
      <c r="T60" s="169">
        <f t="shared" ref="T60" si="264">IFERROR(T49/T34,"")</f>
        <v>0.36825396825396828</v>
      </c>
      <c r="U60" s="378">
        <v>0.32113821138211385</v>
      </c>
      <c r="V60" s="378">
        <v>0.31512605042016806</v>
      </c>
      <c r="W60" s="338">
        <v>0.37</v>
      </c>
      <c r="X60" s="338">
        <v>0.36</v>
      </c>
      <c r="Y60" s="338">
        <v>0.38</v>
      </c>
      <c r="Z60" s="339">
        <v>0.4</v>
      </c>
      <c r="AA60" s="302">
        <v>0.15</v>
      </c>
      <c r="AB60" s="302">
        <v>0.15</v>
      </c>
      <c r="AC60" s="302">
        <v>0.35</v>
      </c>
      <c r="AD60" s="341">
        <f t="shared" ref="AD60:AD65" si="265">AC60*96%</f>
        <v>0.33599999999999997</v>
      </c>
      <c r="AE60" s="304">
        <f t="shared" ref="AE60:AF65" si="266">AD60*1.01</f>
        <v>0.33935999999999999</v>
      </c>
      <c r="AF60" s="304">
        <f t="shared" si="266"/>
        <v>0.34275359999999999</v>
      </c>
      <c r="AG60" s="304">
        <f t="shared" si="251"/>
        <v>0.346181136</v>
      </c>
      <c r="AH60" s="304">
        <f t="shared" si="251"/>
        <v>0.34964294736000001</v>
      </c>
      <c r="AI60" s="304">
        <f t="shared" si="251"/>
        <v>0.35313937683360003</v>
      </c>
      <c r="AJ60" s="304">
        <f t="shared" si="251"/>
        <v>0.35667077060193603</v>
      </c>
      <c r="AK60" s="304">
        <f t="shared" si="251"/>
        <v>0.36023747830795538</v>
      </c>
      <c r="AL60" s="303">
        <f t="shared" si="251"/>
        <v>0.36383985309103495</v>
      </c>
      <c r="AM60" s="302">
        <f t="shared" ref="AM60:AM65" si="267">AA60*1.02</f>
        <v>0.153</v>
      </c>
      <c r="AN60" s="302">
        <f t="shared" ref="AN60:AN65" si="268">AB60*1.02</f>
        <v>0.153</v>
      </c>
      <c r="AO60" s="302">
        <v>0.35</v>
      </c>
      <c r="AP60" s="304">
        <f t="shared" ref="AP60:AP65" si="269">AO60*0.98</f>
        <v>0.34299999999999997</v>
      </c>
      <c r="AQ60" s="304">
        <f>AP60*1</f>
        <v>0.34299999999999997</v>
      </c>
      <c r="AR60" s="304">
        <f t="shared" ref="AR60:AX60" si="270">AQ60*1.01</f>
        <v>0.34642999999999996</v>
      </c>
      <c r="AS60" s="304">
        <f>AR60*1</f>
        <v>0.34642999999999996</v>
      </c>
      <c r="AT60" s="304">
        <f t="shared" si="270"/>
        <v>0.34989429999999994</v>
      </c>
      <c r="AU60" s="304">
        <f t="shared" si="270"/>
        <v>0.35339324299999991</v>
      </c>
      <c r="AV60" s="304">
        <f>AU60*1</f>
        <v>0.35339324299999991</v>
      </c>
      <c r="AW60" s="304">
        <f t="shared" si="270"/>
        <v>0.35692717542999991</v>
      </c>
      <c r="AX60" s="303">
        <f t="shared" si="270"/>
        <v>0.36049644718429991</v>
      </c>
      <c r="AY60" s="318">
        <f t="shared" ref="AY60:AY65" si="271">AM60*1.05</f>
        <v>0.16065000000000002</v>
      </c>
      <c r="AZ60" s="304">
        <f t="shared" ref="AZ60:AZ65" si="272">AN60*1.05</f>
        <v>0.16065000000000002</v>
      </c>
      <c r="BA60" s="304">
        <f t="shared" si="254"/>
        <v>0.378</v>
      </c>
      <c r="BB60" s="304">
        <f t="shared" ref="BB60:BB65" si="273">AP60*1.04</f>
        <v>0.35671999999999998</v>
      </c>
      <c r="BC60" s="304">
        <f t="shared" ref="BC60:BC65" si="274">AQ60*1.04</f>
        <v>0.35671999999999998</v>
      </c>
      <c r="BD60" s="304">
        <f t="shared" ref="BD60:BD65" si="275">AR60*1.04</f>
        <v>0.36028719999999997</v>
      </c>
      <c r="BE60" s="304">
        <f t="shared" ref="BE60:BE65" si="276">AS60*1.04</f>
        <v>0.36028719999999997</v>
      </c>
      <c r="BF60" s="304">
        <f t="shared" ref="BF60:BF65" si="277">AT60*1.04</f>
        <v>0.36389007199999995</v>
      </c>
      <c r="BG60" s="304">
        <f t="shared" ref="BG60:BG65" si="278">AU60*1.04</f>
        <v>0.3675289727199999</v>
      </c>
      <c r="BH60" s="304">
        <f t="shared" ref="BH60:BH65" si="279">AV60*1.04</f>
        <v>0.3675289727199999</v>
      </c>
      <c r="BI60" s="304">
        <f t="shared" ref="BI60:BI65" si="280">AW60*1.04</f>
        <v>0.3712042624471999</v>
      </c>
      <c r="BJ60" s="304">
        <f t="shared" ref="BJ60:BJ65" si="281">AX60*1.04</f>
        <v>0.3749163050716719</v>
      </c>
      <c r="BK60" s="318">
        <f t="shared" ref="BK60:BK65" si="282">AY60*1</f>
        <v>0.16065000000000002</v>
      </c>
      <c r="BL60" s="304">
        <f t="shared" ref="BL60:BL65" si="283">AZ60*1</f>
        <v>0.16065000000000002</v>
      </c>
      <c r="BM60" s="304">
        <f t="shared" ref="BM60:BM65" si="284">BA60*1</f>
        <v>0.378</v>
      </c>
      <c r="BN60" s="304">
        <f t="shared" ref="BN60:BN65" si="285">BB60*1.02</f>
        <v>0.36385439999999997</v>
      </c>
      <c r="BO60" s="304">
        <f t="shared" ref="BO60:BO65" si="286">BC60*1.02</f>
        <v>0.36385439999999997</v>
      </c>
      <c r="BP60" s="304">
        <f t="shared" ref="BP60:BP65" si="287">BD60*1.02</f>
        <v>0.36749294399999999</v>
      </c>
      <c r="BQ60" s="304">
        <f t="shared" ref="BQ60:BQ65" si="288">BE60*1.03</f>
        <v>0.37109581599999997</v>
      </c>
      <c r="BR60" s="304">
        <f t="shared" ref="BR60:BR65" si="289">BF60*1.03</f>
        <v>0.37480677415999997</v>
      </c>
      <c r="BS60" s="304">
        <f t="shared" si="256"/>
        <v>0.38590542135599992</v>
      </c>
      <c r="BT60" s="304">
        <f t="shared" si="256"/>
        <v>0.38590542135599992</v>
      </c>
      <c r="BU60" s="304">
        <f t="shared" si="256"/>
        <v>0.3897644755695599</v>
      </c>
      <c r="BV60" s="304">
        <f t="shared" si="256"/>
        <v>0.39366212032525549</v>
      </c>
      <c r="BW60" s="318">
        <f t="shared" ref="BW60:BW65" si="290">BK60*1.05</f>
        <v>0.16868250000000001</v>
      </c>
      <c r="BX60" s="304">
        <f t="shared" si="258"/>
        <v>0.16868250000000001</v>
      </c>
      <c r="BY60" s="304">
        <f t="shared" si="258"/>
        <v>0.39690000000000003</v>
      </c>
      <c r="BZ60" s="304">
        <f t="shared" si="258"/>
        <v>0.38204711999999996</v>
      </c>
      <c r="CA60" s="304">
        <f t="shared" si="258"/>
        <v>0.38204711999999996</v>
      </c>
      <c r="CB60" s="304">
        <f t="shared" ref="CB60:CB65" si="291">BP60*1.05</f>
        <v>0.38586759120000003</v>
      </c>
      <c r="CC60" s="304">
        <f t="shared" si="258"/>
        <v>0.38965060679999997</v>
      </c>
      <c r="CD60" s="304">
        <f t="shared" si="258"/>
        <v>0.39354711286799998</v>
      </c>
      <c r="CE60" s="304">
        <f t="shared" si="258"/>
        <v>0.40520069242379991</v>
      </c>
      <c r="CF60" s="304">
        <f t="shared" si="258"/>
        <v>0.40520069242379991</v>
      </c>
      <c r="CG60" s="304">
        <f t="shared" si="258"/>
        <v>0.40925269934803793</v>
      </c>
      <c r="CH60" s="304">
        <f t="shared" si="258"/>
        <v>0.41334522634151827</v>
      </c>
      <c r="CI60" s="318">
        <f t="shared" ref="CI60:CI65" si="292">BW60*1</f>
        <v>0.16868250000000001</v>
      </c>
      <c r="CJ60" s="304">
        <f t="shared" ref="CJ60:CJ65" si="293">BX60*1</f>
        <v>0.16868250000000001</v>
      </c>
      <c r="CK60" s="304">
        <f t="shared" ref="CK60:CK65" si="294">BY60*1</f>
        <v>0.39690000000000003</v>
      </c>
      <c r="CL60" s="304">
        <f t="shared" ref="CL60:CL65" si="295">BZ60*1</f>
        <v>0.38204711999999996</v>
      </c>
      <c r="CM60" s="304">
        <f t="shared" ref="CM60:CM65" si="296">CA60*1</f>
        <v>0.38204711999999996</v>
      </c>
      <c r="CN60" s="304">
        <f t="shared" ref="CN60:CN65" si="297">CB60*1</f>
        <v>0.38586759120000003</v>
      </c>
      <c r="CO60" s="304">
        <f t="shared" ref="CO60:CO65" si="298">CC60*1</f>
        <v>0.38965060679999997</v>
      </c>
      <c r="CP60" s="304">
        <f t="shared" si="260"/>
        <v>0.39354711286799998</v>
      </c>
      <c r="CQ60" s="304">
        <f t="shared" si="261"/>
        <v>0.40520069242379991</v>
      </c>
      <c r="CR60" s="304">
        <f t="shared" si="262"/>
        <v>0.40520069242379991</v>
      </c>
      <c r="CS60" s="304">
        <f t="shared" ref="CS60:CS65" si="299">CG60*1.02</f>
        <v>0.41743775333499872</v>
      </c>
      <c r="CT60" s="303">
        <f t="shared" ref="CT60:CT65" si="300">CH60*1.02</f>
        <v>0.42161213086834864</v>
      </c>
    </row>
    <row r="61" spans="2:98" s="164" customFormat="1" x14ac:dyDescent="0.25">
      <c r="B61" s="164" t="s">
        <v>6</v>
      </c>
      <c r="C61" s="169">
        <f t="shared" ref="C61:S61" si="301">IFERROR(C50/C35,"")</f>
        <v>0.25316455696202533</v>
      </c>
      <c r="D61" s="169">
        <f t="shared" si="301"/>
        <v>0.19626168224299065</v>
      </c>
      <c r="E61" s="169">
        <f t="shared" si="301"/>
        <v>0.30882352941176472</v>
      </c>
      <c r="F61" s="169">
        <f t="shared" si="301"/>
        <v>0.32286995515695066</v>
      </c>
      <c r="G61" s="169">
        <f t="shared" si="301"/>
        <v>0.26936026936026936</v>
      </c>
      <c r="H61" s="169">
        <f t="shared" si="301"/>
        <v>0.33023255813953489</v>
      </c>
      <c r="I61" s="169">
        <f t="shared" si="301"/>
        <v>0.31726907630522089</v>
      </c>
      <c r="J61" s="169">
        <f t="shared" si="301"/>
        <v>0.21491228070175439</v>
      </c>
      <c r="K61" s="169">
        <f t="shared" si="301"/>
        <v>0.2930232558139535</v>
      </c>
      <c r="L61" s="169">
        <f t="shared" si="301"/>
        <v>0.28378378378378377</v>
      </c>
      <c r="M61" s="169">
        <f t="shared" si="301"/>
        <v>0.26519337016574585</v>
      </c>
      <c r="N61" s="203">
        <f t="shared" si="301"/>
        <v>0.4098360655737705</v>
      </c>
      <c r="O61" s="169">
        <f t="shared" si="301"/>
        <v>0.15040650406504066</v>
      </c>
      <c r="P61" s="169">
        <f t="shared" si="301"/>
        <v>0.19718309859154928</v>
      </c>
      <c r="Q61" s="169">
        <f t="shared" si="301"/>
        <v>0.33333333333333331</v>
      </c>
      <c r="R61" s="169">
        <f t="shared" si="301"/>
        <v>0.27272727272727271</v>
      </c>
      <c r="S61" s="169">
        <f t="shared" si="301"/>
        <v>0.28640776699029125</v>
      </c>
      <c r="T61" s="169">
        <f t="shared" ref="T61" si="302">IFERROR(T50/T35,"")</f>
        <v>0.31924882629107981</v>
      </c>
      <c r="U61" s="378">
        <v>0.27070063694267515</v>
      </c>
      <c r="V61" s="378">
        <v>0.2857142857142857</v>
      </c>
      <c r="W61" s="338">
        <v>0.32</v>
      </c>
      <c r="X61" s="338">
        <v>0.31</v>
      </c>
      <c r="Y61" s="338">
        <v>0.34</v>
      </c>
      <c r="Z61" s="339">
        <v>0.35</v>
      </c>
      <c r="AA61" s="302">
        <v>0.15</v>
      </c>
      <c r="AB61" s="302">
        <v>0.15</v>
      </c>
      <c r="AC61" s="302">
        <v>0.25</v>
      </c>
      <c r="AD61" s="341">
        <f t="shared" si="265"/>
        <v>0.24</v>
      </c>
      <c r="AE61" s="304">
        <f t="shared" si="266"/>
        <v>0.2424</v>
      </c>
      <c r="AF61" s="304">
        <f t="shared" si="266"/>
        <v>0.24482400000000001</v>
      </c>
      <c r="AG61" s="304">
        <f t="shared" si="251"/>
        <v>0.24727224</v>
      </c>
      <c r="AH61" s="304">
        <f t="shared" si="251"/>
        <v>0.24974496240000002</v>
      </c>
      <c r="AI61" s="304">
        <f t="shared" si="251"/>
        <v>0.252242412024</v>
      </c>
      <c r="AJ61" s="304">
        <f t="shared" si="251"/>
        <v>0.25476483614424</v>
      </c>
      <c r="AK61" s="304">
        <f t="shared" si="251"/>
        <v>0.25731248450568239</v>
      </c>
      <c r="AL61" s="303">
        <f t="shared" si="251"/>
        <v>0.25988560935073923</v>
      </c>
      <c r="AM61" s="302">
        <f t="shared" si="267"/>
        <v>0.153</v>
      </c>
      <c r="AN61" s="302">
        <f t="shared" si="268"/>
        <v>0.153</v>
      </c>
      <c r="AO61" s="302">
        <v>0.25</v>
      </c>
      <c r="AP61" s="304">
        <f t="shared" si="269"/>
        <v>0.245</v>
      </c>
      <c r="AQ61" s="304">
        <f t="shared" ref="AQ61:AQ65" si="303">AP61*1</f>
        <v>0.245</v>
      </c>
      <c r="AR61" s="304">
        <f t="shared" ref="AR61:AX61" si="304">AQ61*1.01</f>
        <v>0.24745</v>
      </c>
      <c r="AS61" s="304">
        <f t="shared" ref="AS61:AS65" si="305">AR61*1</f>
        <v>0.24745</v>
      </c>
      <c r="AT61" s="304">
        <f t="shared" si="304"/>
        <v>0.24992449999999999</v>
      </c>
      <c r="AU61" s="304">
        <f t="shared" si="304"/>
        <v>0.25242374499999998</v>
      </c>
      <c r="AV61" s="304">
        <f t="shared" ref="AV61:AV65" si="306">AU61*1</f>
        <v>0.25242374499999998</v>
      </c>
      <c r="AW61" s="304">
        <f t="shared" si="304"/>
        <v>0.25494798245</v>
      </c>
      <c r="AX61" s="303">
        <f t="shared" si="304"/>
        <v>0.25749746227449999</v>
      </c>
      <c r="AY61" s="318">
        <f t="shared" si="271"/>
        <v>0.16065000000000002</v>
      </c>
      <c r="AZ61" s="304">
        <f t="shared" si="272"/>
        <v>0.16065000000000002</v>
      </c>
      <c r="BA61" s="304">
        <f t="shared" si="254"/>
        <v>0.27</v>
      </c>
      <c r="BB61" s="304">
        <f t="shared" si="273"/>
        <v>0.25480000000000003</v>
      </c>
      <c r="BC61" s="304">
        <f t="shared" si="274"/>
        <v>0.25480000000000003</v>
      </c>
      <c r="BD61" s="304">
        <f t="shared" si="275"/>
        <v>0.25734800000000002</v>
      </c>
      <c r="BE61" s="304">
        <f t="shared" si="276"/>
        <v>0.25734800000000002</v>
      </c>
      <c r="BF61" s="304">
        <f t="shared" si="277"/>
        <v>0.25992147999999998</v>
      </c>
      <c r="BG61" s="304">
        <f t="shared" si="278"/>
        <v>0.26252069480000001</v>
      </c>
      <c r="BH61" s="304">
        <f t="shared" si="279"/>
        <v>0.26252069480000001</v>
      </c>
      <c r="BI61" s="304">
        <f t="shared" si="280"/>
        <v>0.26514590174800001</v>
      </c>
      <c r="BJ61" s="304">
        <f t="shared" si="281"/>
        <v>0.26779736076548</v>
      </c>
      <c r="BK61" s="318">
        <f t="shared" si="282"/>
        <v>0.16065000000000002</v>
      </c>
      <c r="BL61" s="304">
        <f t="shared" si="283"/>
        <v>0.16065000000000002</v>
      </c>
      <c r="BM61" s="304">
        <f t="shared" si="284"/>
        <v>0.27</v>
      </c>
      <c r="BN61" s="304">
        <f t="shared" si="285"/>
        <v>0.25989600000000002</v>
      </c>
      <c r="BO61" s="304">
        <f t="shared" si="286"/>
        <v>0.25989600000000002</v>
      </c>
      <c r="BP61" s="304">
        <f t="shared" si="287"/>
        <v>0.26249496</v>
      </c>
      <c r="BQ61" s="304">
        <f t="shared" si="288"/>
        <v>0.26506844000000002</v>
      </c>
      <c r="BR61" s="304">
        <f t="shared" si="289"/>
        <v>0.26771912440000001</v>
      </c>
      <c r="BS61" s="304">
        <f t="shared" si="256"/>
        <v>0.27564672954000002</v>
      </c>
      <c r="BT61" s="304">
        <f t="shared" si="256"/>
        <v>0.27564672954000002</v>
      </c>
      <c r="BU61" s="304">
        <f t="shared" si="256"/>
        <v>0.27840319683540005</v>
      </c>
      <c r="BV61" s="304">
        <f t="shared" si="256"/>
        <v>0.28118722880375402</v>
      </c>
      <c r="BW61" s="318">
        <f t="shared" si="290"/>
        <v>0.16868250000000001</v>
      </c>
      <c r="BX61" s="304">
        <f t="shared" si="258"/>
        <v>0.16868250000000001</v>
      </c>
      <c r="BY61" s="304">
        <f t="shared" si="258"/>
        <v>0.28350000000000003</v>
      </c>
      <c r="BZ61" s="304">
        <f t="shared" si="258"/>
        <v>0.27289080000000004</v>
      </c>
      <c r="CA61" s="304">
        <f t="shared" si="258"/>
        <v>0.27289080000000004</v>
      </c>
      <c r="CB61" s="304">
        <f t="shared" si="291"/>
        <v>0.27561970800000002</v>
      </c>
      <c r="CC61" s="304">
        <f t="shared" si="258"/>
        <v>0.27832186200000003</v>
      </c>
      <c r="CD61" s="304">
        <f t="shared" si="258"/>
        <v>0.28110508062</v>
      </c>
      <c r="CE61" s="304">
        <f t="shared" si="258"/>
        <v>0.28942906601700003</v>
      </c>
      <c r="CF61" s="304">
        <f t="shared" si="258"/>
        <v>0.28942906601700003</v>
      </c>
      <c r="CG61" s="304">
        <f t="shared" si="258"/>
        <v>0.29232335667717008</v>
      </c>
      <c r="CH61" s="304">
        <f t="shared" si="258"/>
        <v>0.29524659024394173</v>
      </c>
      <c r="CI61" s="318">
        <f t="shared" si="292"/>
        <v>0.16868250000000001</v>
      </c>
      <c r="CJ61" s="304">
        <f t="shared" si="293"/>
        <v>0.16868250000000001</v>
      </c>
      <c r="CK61" s="304">
        <f t="shared" si="294"/>
        <v>0.28350000000000003</v>
      </c>
      <c r="CL61" s="304">
        <f t="shared" si="295"/>
        <v>0.27289080000000004</v>
      </c>
      <c r="CM61" s="304">
        <f t="shared" si="296"/>
        <v>0.27289080000000004</v>
      </c>
      <c r="CN61" s="304">
        <f t="shared" si="297"/>
        <v>0.27561970800000002</v>
      </c>
      <c r="CO61" s="304">
        <f t="shared" si="298"/>
        <v>0.27832186200000003</v>
      </c>
      <c r="CP61" s="304">
        <f t="shared" si="260"/>
        <v>0.28110508062</v>
      </c>
      <c r="CQ61" s="304">
        <f t="shared" si="261"/>
        <v>0.28942906601700003</v>
      </c>
      <c r="CR61" s="304">
        <f t="shared" si="262"/>
        <v>0.28942906601700003</v>
      </c>
      <c r="CS61" s="304">
        <f t="shared" si="299"/>
        <v>0.2981698238107135</v>
      </c>
      <c r="CT61" s="303">
        <f t="shared" si="300"/>
        <v>0.30115152204882056</v>
      </c>
    </row>
    <row r="62" spans="2:98" s="164" customFormat="1" x14ac:dyDescent="0.25">
      <c r="B62" s="164" t="s">
        <v>7</v>
      </c>
      <c r="C62" s="169">
        <f t="shared" ref="C62:S62" si="307">IFERROR(C51/C36,"")</f>
        <v>0.20270270270270271</v>
      </c>
      <c r="D62" s="169">
        <f t="shared" si="307"/>
        <v>0.14418604651162792</v>
      </c>
      <c r="E62" s="169">
        <f t="shared" si="307"/>
        <v>0.20956719817767655</v>
      </c>
      <c r="F62" s="169">
        <f t="shared" si="307"/>
        <v>0.19259259259259259</v>
      </c>
      <c r="G62" s="169">
        <f t="shared" si="307"/>
        <v>0.28125</v>
      </c>
      <c r="H62" s="169">
        <f t="shared" si="307"/>
        <v>0.31724137931034485</v>
      </c>
      <c r="I62" s="169">
        <f t="shared" si="307"/>
        <v>0.28604651162790695</v>
      </c>
      <c r="J62" s="169">
        <f t="shared" si="307"/>
        <v>0.17209302325581396</v>
      </c>
      <c r="K62" s="169">
        <f t="shared" si="307"/>
        <v>0.26570048309178745</v>
      </c>
      <c r="L62" s="169">
        <f t="shared" si="307"/>
        <v>0.19143576826196473</v>
      </c>
      <c r="M62" s="169">
        <f t="shared" si="307"/>
        <v>0.26884422110552764</v>
      </c>
      <c r="N62" s="203">
        <f t="shared" si="307"/>
        <v>0.3457142857142857</v>
      </c>
      <c r="O62" s="169">
        <f t="shared" si="307"/>
        <v>0.10775862068965517</v>
      </c>
      <c r="P62" s="169">
        <f t="shared" si="307"/>
        <v>0.10566037735849057</v>
      </c>
      <c r="Q62" s="169">
        <f t="shared" si="307"/>
        <v>0.18493150684931506</v>
      </c>
      <c r="R62" s="169">
        <f t="shared" si="307"/>
        <v>0.17857142857142858</v>
      </c>
      <c r="S62" s="169">
        <f t="shared" si="307"/>
        <v>0.20833333333333334</v>
      </c>
      <c r="T62" s="169">
        <f t="shared" ref="T62" si="308">IFERROR(T51/T36,"")</f>
        <v>0.20121951219512196</v>
      </c>
      <c r="U62" s="378">
        <v>0.1825</v>
      </c>
      <c r="V62" s="378">
        <v>0.15230460921843689</v>
      </c>
      <c r="W62" s="338">
        <v>0.22</v>
      </c>
      <c r="X62" s="338">
        <v>0.21</v>
      </c>
      <c r="Y62" s="338">
        <v>0.24</v>
      </c>
      <c r="Z62" s="339">
        <v>0.25</v>
      </c>
      <c r="AA62" s="302">
        <v>0.12</v>
      </c>
      <c r="AB62" s="302">
        <v>0.12</v>
      </c>
      <c r="AC62" s="302">
        <v>0.22</v>
      </c>
      <c r="AD62" s="341">
        <f t="shared" si="265"/>
        <v>0.2112</v>
      </c>
      <c r="AE62" s="304">
        <f t="shared" si="266"/>
        <v>0.213312</v>
      </c>
      <c r="AF62" s="304">
        <f t="shared" si="266"/>
        <v>0.21544511999999999</v>
      </c>
      <c r="AG62" s="304">
        <f t="shared" si="251"/>
        <v>0.21759957119999998</v>
      </c>
      <c r="AH62" s="304">
        <f t="shared" si="251"/>
        <v>0.21977556691199998</v>
      </c>
      <c r="AI62" s="304">
        <f t="shared" si="251"/>
        <v>0.22197332258111999</v>
      </c>
      <c r="AJ62" s="304">
        <f t="shared" si="251"/>
        <v>0.22419305580693119</v>
      </c>
      <c r="AK62" s="304">
        <f t="shared" si="251"/>
        <v>0.22643498636500051</v>
      </c>
      <c r="AL62" s="303">
        <f t="shared" si="251"/>
        <v>0.22869933622865052</v>
      </c>
      <c r="AM62" s="302">
        <f t="shared" si="267"/>
        <v>0.12239999999999999</v>
      </c>
      <c r="AN62" s="302">
        <f t="shared" si="268"/>
        <v>0.12239999999999999</v>
      </c>
      <c r="AO62" s="302">
        <v>0.22</v>
      </c>
      <c r="AP62" s="304">
        <f t="shared" si="269"/>
        <v>0.21559999999999999</v>
      </c>
      <c r="AQ62" s="304">
        <f t="shared" si="303"/>
        <v>0.21559999999999999</v>
      </c>
      <c r="AR62" s="304">
        <f t="shared" ref="AR62:AX62" si="309">AQ62*1.01</f>
        <v>0.21775599999999998</v>
      </c>
      <c r="AS62" s="304">
        <f t="shared" si="305"/>
        <v>0.21775599999999998</v>
      </c>
      <c r="AT62" s="304">
        <f t="shared" si="309"/>
        <v>0.21993355999999997</v>
      </c>
      <c r="AU62" s="304">
        <f t="shared" si="309"/>
        <v>0.22213289559999996</v>
      </c>
      <c r="AV62" s="304">
        <f t="shared" si="306"/>
        <v>0.22213289559999996</v>
      </c>
      <c r="AW62" s="304">
        <f t="shared" si="309"/>
        <v>0.22435422455599996</v>
      </c>
      <c r="AX62" s="303">
        <f t="shared" si="309"/>
        <v>0.22659776680155996</v>
      </c>
      <c r="AY62" s="318">
        <f t="shared" si="271"/>
        <v>0.12852</v>
      </c>
      <c r="AZ62" s="304">
        <f t="shared" si="272"/>
        <v>0.12852</v>
      </c>
      <c r="BA62" s="304">
        <f t="shared" si="254"/>
        <v>0.23760000000000001</v>
      </c>
      <c r="BB62" s="304">
        <f t="shared" si="273"/>
        <v>0.22422400000000001</v>
      </c>
      <c r="BC62" s="304">
        <f t="shared" si="274"/>
        <v>0.22422400000000001</v>
      </c>
      <c r="BD62" s="304">
        <f t="shared" si="275"/>
        <v>0.22646623999999999</v>
      </c>
      <c r="BE62" s="304">
        <f t="shared" si="276"/>
        <v>0.22646623999999999</v>
      </c>
      <c r="BF62" s="304">
        <f t="shared" si="277"/>
        <v>0.22873090239999999</v>
      </c>
      <c r="BG62" s="304">
        <f t="shared" si="278"/>
        <v>0.23101821142399998</v>
      </c>
      <c r="BH62" s="304">
        <f t="shared" si="279"/>
        <v>0.23101821142399998</v>
      </c>
      <c r="BI62" s="304">
        <f t="shared" si="280"/>
        <v>0.23332839353823998</v>
      </c>
      <c r="BJ62" s="304">
        <f t="shared" si="281"/>
        <v>0.23566167747362238</v>
      </c>
      <c r="BK62" s="318">
        <f t="shared" si="282"/>
        <v>0.12852</v>
      </c>
      <c r="BL62" s="304">
        <f t="shared" si="283"/>
        <v>0.12852</v>
      </c>
      <c r="BM62" s="304">
        <f t="shared" si="284"/>
        <v>0.23760000000000001</v>
      </c>
      <c r="BN62" s="304">
        <f t="shared" si="285"/>
        <v>0.22870848000000002</v>
      </c>
      <c r="BO62" s="304">
        <f t="shared" si="286"/>
        <v>0.22870848000000002</v>
      </c>
      <c r="BP62" s="304">
        <f t="shared" si="287"/>
        <v>0.2309955648</v>
      </c>
      <c r="BQ62" s="304">
        <f t="shared" si="288"/>
        <v>0.2332602272</v>
      </c>
      <c r="BR62" s="304">
        <f t="shared" si="289"/>
        <v>0.235592829472</v>
      </c>
      <c r="BS62" s="304">
        <f t="shared" si="256"/>
        <v>0.24256912199519998</v>
      </c>
      <c r="BT62" s="304">
        <f t="shared" si="256"/>
        <v>0.24256912199519998</v>
      </c>
      <c r="BU62" s="304">
        <f t="shared" si="256"/>
        <v>0.24499481321515199</v>
      </c>
      <c r="BV62" s="304">
        <f t="shared" si="256"/>
        <v>0.2474447613473035</v>
      </c>
      <c r="BW62" s="318">
        <f t="shared" si="290"/>
        <v>0.13494600000000001</v>
      </c>
      <c r="BX62" s="304">
        <f t="shared" si="258"/>
        <v>0.13494600000000001</v>
      </c>
      <c r="BY62" s="304">
        <f t="shared" si="258"/>
        <v>0.24948000000000001</v>
      </c>
      <c r="BZ62" s="304">
        <f t="shared" si="258"/>
        <v>0.24014390400000002</v>
      </c>
      <c r="CA62" s="304">
        <f t="shared" si="258"/>
        <v>0.24014390400000002</v>
      </c>
      <c r="CB62" s="304">
        <f t="shared" si="291"/>
        <v>0.24254534304</v>
      </c>
      <c r="CC62" s="304">
        <f t="shared" si="258"/>
        <v>0.24492323856000001</v>
      </c>
      <c r="CD62" s="304">
        <f t="shared" si="258"/>
        <v>0.2473724709456</v>
      </c>
      <c r="CE62" s="304">
        <f t="shared" si="258"/>
        <v>0.25469757809495996</v>
      </c>
      <c r="CF62" s="304">
        <f t="shared" si="258"/>
        <v>0.25469757809495996</v>
      </c>
      <c r="CG62" s="304">
        <f t="shared" si="258"/>
        <v>0.25724455387590961</v>
      </c>
      <c r="CH62" s="304">
        <f t="shared" si="258"/>
        <v>0.25981699941466868</v>
      </c>
      <c r="CI62" s="318">
        <f t="shared" si="292"/>
        <v>0.13494600000000001</v>
      </c>
      <c r="CJ62" s="304">
        <f t="shared" si="293"/>
        <v>0.13494600000000001</v>
      </c>
      <c r="CK62" s="304">
        <f t="shared" si="294"/>
        <v>0.24948000000000001</v>
      </c>
      <c r="CL62" s="304">
        <f t="shared" si="295"/>
        <v>0.24014390400000002</v>
      </c>
      <c r="CM62" s="304">
        <f t="shared" si="296"/>
        <v>0.24014390400000002</v>
      </c>
      <c r="CN62" s="304">
        <f t="shared" si="297"/>
        <v>0.24254534304</v>
      </c>
      <c r="CO62" s="304">
        <f t="shared" si="298"/>
        <v>0.24492323856000001</v>
      </c>
      <c r="CP62" s="304">
        <f t="shared" si="260"/>
        <v>0.2473724709456</v>
      </c>
      <c r="CQ62" s="304">
        <f t="shared" si="261"/>
        <v>0.25469757809495996</v>
      </c>
      <c r="CR62" s="304">
        <f t="shared" si="262"/>
        <v>0.25469757809495996</v>
      </c>
      <c r="CS62" s="304">
        <f t="shared" si="299"/>
        <v>0.26238944495342781</v>
      </c>
      <c r="CT62" s="303">
        <f t="shared" si="300"/>
        <v>0.26501333940296207</v>
      </c>
    </row>
    <row r="63" spans="2:98" s="164" customFormat="1" x14ac:dyDescent="0.25">
      <c r="B63" s="164" t="s">
        <v>8</v>
      </c>
      <c r="C63" s="169">
        <f t="shared" ref="C63:S63" si="310">IFERROR(C52/C37,"")</f>
        <v>0.17708333333333334</v>
      </c>
      <c r="D63" s="169">
        <f t="shared" si="310"/>
        <v>0.12110726643598616</v>
      </c>
      <c r="E63" s="169">
        <f t="shared" si="310"/>
        <v>0.1853035143769968</v>
      </c>
      <c r="F63" s="169">
        <f t="shared" si="310"/>
        <v>0.22408963585434175</v>
      </c>
      <c r="G63" s="169">
        <f t="shared" si="310"/>
        <v>0.27873563218390807</v>
      </c>
      <c r="H63" s="169">
        <f t="shared" si="310"/>
        <v>0.2834008097165992</v>
      </c>
      <c r="I63" s="169">
        <f t="shared" si="310"/>
        <v>0.2874493927125506</v>
      </c>
      <c r="J63" s="169">
        <f t="shared" si="310"/>
        <v>0.23646723646723647</v>
      </c>
      <c r="K63" s="169">
        <f t="shared" si="310"/>
        <v>0.35128205128205126</v>
      </c>
      <c r="L63" s="169">
        <f t="shared" si="310"/>
        <v>0.23627684964200477</v>
      </c>
      <c r="M63" s="169">
        <f t="shared" si="310"/>
        <v>0.26224783861671469</v>
      </c>
      <c r="N63" s="203">
        <f t="shared" si="310"/>
        <v>0.36656891495601174</v>
      </c>
      <c r="O63" s="169">
        <f t="shared" si="310"/>
        <v>9.7035040431266845E-2</v>
      </c>
      <c r="P63" s="169">
        <f t="shared" si="310"/>
        <v>9.0439276485788117E-2</v>
      </c>
      <c r="Q63" s="169">
        <f t="shared" si="310"/>
        <v>0.17536534446764093</v>
      </c>
      <c r="R63" s="169">
        <f t="shared" si="310"/>
        <v>0.15510204081632653</v>
      </c>
      <c r="S63" s="169">
        <f t="shared" si="310"/>
        <v>0.11980440097799511</v>
      </c>
      <c r="T63" s="169">
        <f t="shared" ref="T63" si="311">IFERROR(T52/T37,"")</f>
        <v>0.21008403361344538</v>
      </c>
      <c r="U63" s="378">
        <v>0.17231638418079095</v>
      </c>
      <c r="V63" s="378">
        <v>0.17353579175704989</v>
      </c>
      <c r="W63" s="338">
        <v>0.18</v>
      </c>
      <c r="X63" s="338">
        <v>0.17</v>
      </c>
      <c r="Y63" s="338">
        <v>0.22</v>
      </c>
      <c r="Z63" s="339">
        <v>0.25</v>
      </c>
      <c r="AA63" s="302">
        <v>0.1</v>
      </c>
      <c r="AB63" s="302">
        <v>0.1</v>
      </c>
      <c r="AC63" s="302">
        <v>0.18</v>
      </c>
      <c r="AD63" s="341">
        <f t="shared" si="265"/>
        <v>0.17279999999999998</v>
      </c>
      <c r="AE63" s="304">
        <f t="shared" si="266"/>
        <v>0.17452799999999999</v>
      </c>
      <c r="AF63" s="304">
        <f t="shared" si="266"/>
        <v>0.17627327999999998</v>
      </c>
      <c r="AG63" s="304">
        <f t="shared" si="251"/>
        <v>0.17803601279999998</v>
      </c>
      <c r="AH63" s="304">
        <f t="shared" si="251"/>
        <v>0.17981637292799998</v>
      </c>
      <c r="AI63" s="304">
        <f t="shared" si="251"/>
        <v>0.18161453665727997</v>
      </c>
      <c r="AJ63" s="304">
        <f t="shared" si="251"/>
        <v>0.18343068202385276</v>
      </c>
      <c r="AK63" s="304">
        <f t="shared" si="251"/>
        <v>0.18526498884409129</v>
      </c>
      <c r="AL63" s="303">
        <f t="shared" si="251"/>
        <v>0.1871176387325322</v>
      </c>
      <c r="AM63" s="302">
        <f t="shared" si="267"/>
        <v>0.10200000000000001</v>
      </c>
      <c r="AN63" s="302">
        <f t="shared" si="268"/>
        <v>0.10200000000000001</v>
      </c>
      <c r="AO63" s="302">
        <v>0.18</v>
      </c>
      <c r="AP63" s="304">
        <f t="shared" si="269"/>
        <v>0.1764</v>
      </c>
      <c r="AQ63" s="304">
        <f t="shared" si="303"/>
        <v>0.1764</v>
      </c>
      <c r="AR63" s="304">
        <f t="shared" ref="AR63:AX63" si="312">AQ63*1.01</f>
        <v>0.17816399999999999</v>
      </c>
      <c r="AS63" s="304">
        <f t="shared" si="305"/>
        <v>0.17816399999999999</v>
      </c>
      <c r="AT63" s="304">
        <f t="shared" si="312"/>
        <v>0.17994563999999999</v>
      </c>
      <c r="AU63" s="304">
        <f t="shared" si="312"/>
        <v>0.1817450964</v>
      </c>
      <c r="AV63" s="304">
        <f t="shared" si="306"/>
        <v>0.1817450964</v>
      </c>
      <c r="AW63" s="304">
        <f t="shared" si="312"/>
        <v>0.18356254736399999</v>
      </c>
      <c r="AX63" s="303">
        <f t="shared" si="312"/>
        <v>0.18539817283763999</v>
      </c>
      <c r="AY63" s="318">
        <f t="shared" si="271"/>
        <v>0.10710000000000001</v>
      </c>
      <c r="AZ63" s="304">
        <f t="shared" si="272"/>
        <v>0.10710000000000001</v>
      </c>
      <c r="BA63" s="304">
        <f t="shared" si="254"/>
        <v>0.19440000000000002</v>
      </c>
      <c r="BB63" s="304">
        <f t="shared" si="273"/>
        <v>0.18345600000000001</v>
      </c>
      <c r="BC63" s="304">
        <f t="shared" si="274"/>
        <v>0.18345600000000001</v>
      </c>
      <c r="BD63" s="304">
        <f t="shared" si="275"/>
        <v>0.18529055999999999</v>
      </c>
      <c r="BE63" s="304">
        <f t="shared" si="276"/>
        <v>0.18529055999999999</v>
      </c>
      <c r="BF63" s="304">
        <f t="shared" si="277"/>
        <v>0.1871434656</v>
      </c>
      <c r="BG63" s="304">
        <f t="shared" si="278"/>
        <v>0.18901490025600001</v>
      </c>
      <c r="BH63" s="304">
        <f t="shared" si="279"/>
        <v>0.18901490025600001</v>
      </c>
      <c r="BI63" s="304">
        <f t="shared" si="280"/>
        <v>0.19090504925856</v>
      </c>
      <c r="BJ63" s="304">
        <f t="shared" si="281"/>
        <v>0.19281409975114558</v>
      </c>
      <c r="BK63" s="318">
        <f t="shared" si="282"/>
        <v>0.10710000000000001</v>
      </c>
      <c r="BL63" s="304">
        <f t="shared" si="283"/>
        <v>0.10710000000000001</v>
      </c>
      <c r="BM63" s="304">
        <f t="shared" si="284"/>
        <v>0.19440000000000002</v>
      </c>
      <c r="BN63" s="304">
        <f t="shared" si="285"/>
        <v>0.18712512000000001</v>
      </c>
      <c r="BO63" s="304">
        <f t="shared" si="286"/>
        <v>0.18712512000000001</v>
      </c>
      <c r="BP63" s="304">
        <f t="shared" si="287"/>
        <v>0.18899637119999999</v>
      </c>
      <c r="BQ63" s="304">
        <f t="shared" si="288"/>
        <v>0.1908492768</v>
      </c>
      <c r="BR63" s="304">
        <f t="shared" si="289"/>
        <v>0.192757769568</v>
      </c>
      <c r="BS63" s="304">
        <f t="shared" si="256"/>
        <v>0.19846564526880003</v>
      </c>
      <c r="BT63" s="304">
        <f t="shared" si="256"/>
        <v>0.19846564526880003</v>
      </c>
      <c r="BU63" s="304">
        <f t="shared" si="256"/>
        <v>0.20045030172148801</v>
      </c>
      <c r="BV63" s="304">
        <f t="shared" si="256"/>
        <v>0.20245480473870286</v>
      </c>
      <c r="BW63" s="318">
        <f t="shared" si="290"/>
        <v>0.11245500000000001</v>
      </c>
      <c r="BX63" s="304">
        <f t="shared" si="258"/>
        <v>0.11245500000000001</v>
      </c>
      <c r="BY63" s="304">
        <f t="shared" si="258"/>
        <v>0.20412000000000002</v>
      </c>
      <c r="BZ63" s="304">
        <f t="shared" si="258"/>
        <v>0.19648137600000001</v>
      </c>
      <c r="CA63" s="304">
        <f t="shared" si="258"/>
        <v>0.19648137600000001</v>
      </c>
      <c r="CB63" s="304">
        <f t="shared" si="291"/>
        <v>0.19844618976</v>
      </c>
      <c r="CC63" s="304">
        <f t="shared" si="258"/>
        <v>0.20039174064000001</v>
      </c>
      <c r="CD63" s="304">
        <f t="shared" si="258"/>
        <v>0.2023956580464</v>
      </c>
      <c r="CE63" s="304">
        <f t="shared" si="258"/>
        <v>0.20838892753224003</v>
      </c>
      <c r="CF63" s="304">
        <f t="shared" si="258"/>
        <v>0.20838892753224003</v>
      </c>
      <c r="CG63" s="304">
        <f t="shared" si="258"/>
        <v>0.21047281680756241</v>
      </c>
      <c r="CH63" s="304">
        <f t="shared" si="258"/>
        <v>0.21257754497563802</v>
      </c>
      <c r="CI63" s="318">
        <f t="shared" si="292"/>
        <v>0.11245500000000001</v>
      </c>
      <c r="CJ63" s="304">
        <f t="shared" si="293"/>
        <v>0.11245500000000001</v>
      </c>
      <c r="CK63" s="304">
        <f t="shared" si="294"/>
        <v>0.20412000000000002</v>
      </c>
      <c r="CL63" s="304">
        <f t="shared" si="295"/>
        <v>0.19648137600000001</v>
      </c>
      <c r="CM63" s="304">
        <f t="shared" si="296"/>
        <v>0.19648137600000001</v>
      </c>
      <c r="CN63" s="304">
        <f t="shared" si="297"/>
        <v>0.19844618976</v>
      </c>
      <c r="CO63" s="304">
        <f t="shared" si="298"/>
        <v>0.20039174064000001</v>
      </c>
      <c r="CP63" s="304">
        <f t="shared" si="260"/>
        <v>0.2023956580464</v>
      </c>
      <c r="CQ63" s="304">
        <f t="shared" si="261"/>
        <v>0.20838892753224003</v>
      </c>
      <c r="CR63" s="304">
        <f t="shared" si="262"/>
        <v>0.20838892753224003</v>
      </c>
      <c r="CS63" s="304">
        <f t="shared" si="299"/>
        <v>0.21468227314371366</v>
      </c>
      <c r="CT63" s="303">
        <f t="shared" si="300"/>
        <v>0.21682909587515078</v>
      </c>
    </row>
    <row r="64" spans="2:98" s="164" customFormat="1" x14ac:dyDescent="0.25">
      <c r="B64" s="164" t="s">
        <v>1</v>
      </c>
      <c r="C64" s="169">
        <f t="shared" ref="C64:S64" si="313">IFERROR(C53/C38,"")</f>
        <v>0.15656565656565657</v>
      </c>
      <c r="D64" s="169">
        <f t="shared" si="313"/>
        <v>0.12648221343873517</v>
      </c>
      <c r="E64" s="169">
        <f t="shared" si="313"/>
        <v>9.3645484949832769E-2</v>
      </c>
      <c r="F64" s="169">
        <f t="shared" si="313"/>
        <v>0.17595307917888564</v>
      </c>
      <c r="G64" s="169">
        <f t="shared" si="313"/>
        <v>0.234375</v>
      </c>
      <c r="H64" s="169">
        <f t="shared" si="313"/>
        <v>0.30847457627118646</v>
      </c>
      <c r="I64" s="169">
        <f t="shared" si="313"/>
        <v>0.28104575163398693</v>
      </c>
      <c r="J64" s="169">
        <f t="shared" si="313"/>
        <v>0.2435064935064935</v>
      </c>
      <c r="K64" s="169">
        <f t="shared" si="313"/>
        <v>0.37546468401486988</v>
      </c>
      <c r="L64" s="169">
        <f t="shared" si="313"/>
        <v>0.27138643067846607</v>
      </c>
      <c r="M64" s="169">
        <f t="shared" si="313"/>
        <v>0.31873479318734793</v>
      </c>
      <c r="N64" s="203">
        <f t="shared" si="313"/>
        <v>0.34382566585956414</v>
      </c>
      <c r="O64" s="169">
        <f t="shared" si="313"/>
        <v>0.10416666666666667</v>
      </c>
      <c r="P64" s="169">
        <f t="shared" si="313"/>
        <v>9.166666666666666E-2</v>
      </c>
      <c r="Q64" s="169">
        <f t="shared" si="313"/>
        <v>0.16071428571428573</v>
      </c>
      <c r="R64" s="169">
        <f t="shared" si="313"/>
        <v>0.14893617021276595</v>
      </c>
      <c r="S64" s="169">
        <f t="shared" si="313"/>
        <v>0.14806866952789699</v>
      </c>
      <c r="T64" s="169">
        <f t="shared" ref="T64" si="314">IFERROR(T53/T38,"")</f>
        <v>0.18467583497053044</v>
      </c>
      <c r="U64" s="378">
        <v>0.158203125</v>
      </c>
      <c r="V64" s="378">
        <v>0.15711252653927812</v>
      </c>
      <c r="W64" s="338">
        <v>0.18</v>
      </c>
      <c r="X64" s="338">
        <v>0.17</v>
      </c>
      <c r="Y64" s="338">
        <v>0.22</v>
      </c>
      <c r="Z64" s="339">
        <v>0.25</v>
      </c>
      <c r="AA64" s="302">
        <v>0.1</v>
      </c>
      <c r="AB64" s="302">
        <v>0.1</v>
      </c>
      <c r="AC64" s="302">
        <v>0.18</v>
      </c>
      <c r="AD64" s="341">
        <f t="shared" si="265"/>
        <v>0.17279999999999998</v>
      </c>
      <c r="AE64" s="304">
        <f t="shared" si="266"/>
        <v>0.17452799999999999</v>
      </c>
      <c r="AF64" s="304">
        <f t="shared" si="266"/>
        <v>0.17627327999999998</v>
      </c>
      <c r="AG64" s="304">
        <f t="shared" si="251"/>
        <v>0.17803601279999998</v>
      </c>
      <c r="AH64" s="304">
        <f t="shared" si="251"/>
        <v>0.17981637292799998</v>
      </c>
      <c r="AI64" s="304">
        <f t="shared" si="251"/>
        <v>0.18161453665727997</v>
      </c>
      <c r="AJ64" s="304">
        <f t="shared" si="251"/>
        <v>0.18343068202385276</v>
      </c>
      <c r="AK64" s="304">
        <f t="shared" si="251"/>
        <v>0.18526498884409129</v>
      </c>
      <c r="AL64" s="303">
        <f t="shared" si="251"/>
        <v>0.1871176387325322</v>
      </c>
      <c r="AM64" s="302">
        <f t="shared" si="267"/>
        <v>0.10200000000000001</v>
      </c>
      <c r="AN64" s="302">
        <f t="shared" si="268"/>
        <v>0.10200000000000001</v>
      </c>
      <c r="AO64" s="302">
        <v>0.18</v>
      </c>
      <c r="AP64" s="304">
        <f t="shared" si="269"/>
        <v>0.1764</v>
      </c>
      <c r="AQ64" s="304">
        <f t="shared" si="303"/>
        <v>0.1764</v>
      </c>
      <c r="AR64" s="304">
        <f t="shared" ref="AR64:AX64" si="315">AQ64*1.01</f>
        <v>0.17816399999999999</v>
      </c>
      <c r="AS64" s="304">
        <f t="shared" si="305"/>
        <v>0.17816399999999999</v>
      </c>
      <c r="AT64" s="304">
        <f t="shared" si="315"/>
        <v>0.17994563999999999</v>
      </c>
      <c r="AU64" s="304">
        <f t="shared" si="315"/>
        <v>0.1817450964</v>
      </c>
      <c r="AV64" s="304">
        <f t="shared" si="306"/>
        <v>0.1817450964</v>
      </c>
      <c r="AW64" s="304">
        <f t="shared" si="315"/>
        <v>0.18356254736399999</v>
      </c>
      <c r="AX64" s="303">
        <f t="shared" si="315"/>
        <v>0.18539817283763999</v>
      </c>
      <c r="AY64" s="318">
        <f t="shared" si="271"/>
        <v>0.10710000000000001</v>
      </c>
      <c r="AZ64" s="304">
        <f t="shared" si="272"/>
        <v>0.10710000000000001</v>
      </c>
      <c r="BA64" s="304">
        <f t="shared" si="254"/>
        <v>0.19440000000000002</v>
      </c>
      <c r="BB64" s="304">
        <f t="shared" si="273"/>
        <v>0.18345600000000001</v>
      </c>
      <c r="BC64" s="304">
        <f t="shared" si="274"/>
        <v>0.18345600000000001</v>
      </c>
      <c r="BD64" s="304">
        <f t="shared" si="275"/>
        <v>0.18529055999999999</v>
      </c>
      <c r="BE64" s="304">
        <f t="shared" si="276"/>
        <v>0.18529055999999999</v>
      </c>
      <c r="BF64" s="304">
        <f t="shared" si="277"/>
        <v>0.1871434656</v>
      </c>
      <c r="BG64" s="304">
        <f t="shared" si="278"/>
        <v>0.18901490025600001</v>
      </c>
      <c r="BH64" s="304">
        <f t="shared" si="279"/>
        <v>0.18901490025600001</v>
      </c>
      <c r="BI64" s="304">
        <f t="shared" si="280"/>
        <v>0.19090504925856</v>
      </c>
      <c r="BJ64" s="304">
        <f t="shared" si="281"/>
        <v>0.19281409975114558</v>
      </c>
      <c r="BK64" s="318">
        <f t="shared" si="282"/>
        <v>0.10710000000000001</v>
      </c>
      <c r="BL64" s="304">
        <f t="shared" si="283"/>
        <v>0.10710000000000001</v>
      </c>
      <c r="BM64" s="304">
        <f t="shared" si="284"/>
        <v>0.19440000000000002</v>
      </c>
      <c r="BN64" s="304">
        <f t="shared" si="285"/>
        <v>0.18712512000000001</v>
      </c>
      <c r="BO64" s="304">
        <f t="shared" si="286"/>
        <v>0.18712512000000001</v>
      </c>
      <c r="BP64" s="304">
        <f t="shared" si="287"/>
        <v>0.18899637119999999</v>
      </c>
      <c r="BQ64" s="304">
        <f t="shared" si="288"/>
        <v>0.1908492768</v>
      </c>
      <c r="BR64" s="304">
        <f t="shared" si="289"/>
        <v>0.192757769568</v>
      </c>
      <c r="BS64" s="304">
        <f t="shared" si="256"/>
        <v>0.19846564526880003</v>
      </c>
      <c r="BT64" s="304">
        <f t="shared" si="256"/>
        <v>0.19846564526880003</v>
      </c>
      <c r="BU64" s="304">
        <f t="shared" si="256"/>
        <v>0.20045030172148801</v>
      </c>
      <c r="BV64" s="304">
        <f t="shared" si="256"/>
        <v>0.20245480473870286</v>
      </c>
      <c r="BW64" s="318">
        <f t="shared" si="290"/>
        <v>0.11245500000000001</v>
      </c>
      <c r="BX64" s="304">
        <f t="shared" si="258"/>
        <v>0.11245500000000001</v>
      </c>
      <c r="BY64" s="304">
        <f t="shared" si="258"/>
        <v>0.20412000000000002</v>
      </c>
      <c r="BZ64" s="304">
        <f t="shared" si="258"/>
        <v>0.19648137600000001</v>
      </c>
      <c r="CA64" s="304">
        <f t="shared" si="258"/>
        <v>0.19648137600000001</v>
      </c>
      <c r="CB64" s="304">
        <f t="shared" si="291"/>
        <v>0.19844618976</v>
      </c>
      <c r="CC64" s="304">
        <f t="shared" si="258"/>
        <v>0.20039174064000001</v>
      </c>
      <c r="CD64" s="304">
        <f t="shared" si="258"/>
        <v>0.2023956580464</v>
      </c>
      <c r="CE64" s="304">
        <f t="shared" si="258"/>
        <v>0.20838892753224003</v>
      </c>
      <c r="CF64" s="304">
        <f t="shared" si="258"/>
        <v>0.20838892753224003</v>
      </c>
      <c r="CG64" s="304">
        <f t="shared" si="258"/>
        <v>0.21047281680756241</v>
      </c>
      <c r="CH64" s="304">
        <f t="shared" si="258"/>
        <v>0.21257754497563802</v>
      </c>
      <c r="CI64" s="318">
        <f t="shared" si="292"/>
        <v>0.11245500000000001</v>
      </c>
      <c r="CJ64" s="304">
        <f t="shared" si="293"/>
        <v>0.11245500000000001</v>
      </c>
      <c r="CK64" s="304">
        <f t="shared" si="294"/>
        <v>0.20412000000000002</v>
      </c>
      <c r="CL64" s="304">
        <f t="shared" si="295"/>
        <v>0.19648137600000001</v>
      </c>
      <c r="CM64" s="304">
        <f t="shared" si="296"/>
        <v>0.19648137600000001</v>
      </c>
      <c r="CN64" s="304">
        <f t="shared" si="297"/>
        <v>0.19844618976</v>
      </c>
      <c r="CO64" s="304">
        <f t="shared" si="298"/>
        <v>0.20039174064000001</v>
      </c>
      <c r="CP64" s="304">
        <f t="shared" si="260"/>
        <v>0.2023956580464</v>
      </c>
      <c r="CQ64" s="304">
        <f t="shared" si="261"/>
        <v>0.20838892753224003</v>
      </c>
      <c r="CR64" s="304">
        <f t="shared" si="262"/>
        <v>0.20838892753224003</v>
      </c>
      <c r="CS64" s="304">
        <f t="shared" si="299"/>
        <v>0.21468227314371366</v>
      </c>
      <c r="CT64" s="303">
        <f t="shared" si="300"/>
        <v>0.21682909587515078</v>
      </c>
    </row>
    <row r="65" spans="2:98" s="164" customFormat="1" x14ac:dyDescent="0.25">
      <c r="B65" s="164" t="s">
        <v>2</v>
      </c>
      <c r="C65" s="169">
        <f t="shared" ref="C65:S65" si="316">IFERROR(C54/C39,"")</f>
        <v>0.2441860465116279</v>
      </c>
      <c r="D65" s="169">
        <f t="shared" si="316"/>
        <v>0.12222222222222222</v>
      </c>
      <c r="E65" s="169">
        <f t="shared" si="316"/>
        <v>0.18181818181818182</v>
      </c>
      <c r="F65" s="169">
        <f t="shared" si="316"/>
        <v>0.20454545454545456</v>
      </c>
      <c r="G65" s="169">
        <f t="shared" si="316"/>
        <v>0.27956989247311825</v>
      </c>
      <c r="H65" s="169">
        <f t="shared" si="316"/>
        <v>0.23478260869565218</v>
      </c>
      <c r="I65" s="169">
        <f t="shared" si="316"/>
        <v>0.1875</v>
      </c>
      <c r="J65" s="169">
        <f t="shared" si="316"/>
        <v>0.20547945205479451</v>
      </c>
      <c r="K65" s="169">
        <f t="shared" si="316"/>
        <v>0.37195121951219512</v>
      </c>
      <c r="L65" s="169">
        <f t="shared" si="316"/>
        <v>0.27868852459016391</v>
      </c>
      <c r="M65" s="169">
        <f t="shared" si="316"/>
        <v>0.36597938144329895</v>
      </c>
      <c r="N65" s="203">
        <f t="shared" si="316"/>
        <v>0.41474654377880182</v>
      </c>
      <c r="O65" s="169">
        <f t="shared" si="316"/>
        <v>9.8901098901098897E-2</v>
      </c>
      <c r="P65" s="169">
        <f t="shared" si="316"/>
        <v>8.8888888888888892E-2</v>
      </c>
      <c r="Q65" s="169">
        <f t="shared" si="316"/>
        <v>0.17868338557993729</v>
      </c>
      <c r="R65" s="169">
        <f t="shared" si="316"/>
        <v>0.14713896457765668</v>
      </c>
      <c r="S65" s="169">
        <f t="shared" si="316"/>
        <v>0.12984054669703873</v>
      </c>
      <c r="T65" s="169">
        <f t="shared" ref="T65" si="317">IFERROR(T54/T39,"")</f>
        <v>0.23608017817371937</v>
      </c>
      <c r="U65" s="378">
        <v>0.14315352697095435</v>
      </c>
      <c r="V65" s="378">
        <v>0.10465116279069768</v>
      </c>
      <c r="W65" s="338">
        <v>0.18</v>
      </c>
      <c r="X65" s="338">
        <v>0.17</v>
      </c>
      <c r="Y65" s="338">
        <v>0.22</v>
      </c>
      <c r="Z65" s="339">
        <v>0.25</v>
      </c>
      <c r="AA65" s="302">
        <v>0.1</v>
      </c>
      <c r="AB65" s="302">
        <v>0.1</v>
      </c>
      <c r="AC65" s="302">
        <v>0.18</v>
      </c>
      <c r="AD65" s="341">
        <f t="shared" si="265"/>
        <v>0.17279999999999998</v>
      </c>
      <c r="AE65" s="304">
        <f t="shared" si="266"/>
        <v>0.17452799999999999</v>
      </c>
      <c r="AF65" s="304">
        <f t="shared" si="266"/>
        <v>0.17627327999999998</v>
      </c>
      <c r="AG65" s="304">
        <f t="shared" si="251"/>
        <v>0.17803601279999998</v>
      </c>
      <c r="AH65" s="304">
        <f t="shared" si="251"/>
        <v>0.17981637292799998</v>
      </c>
      <c r="AI65" s="304">
        <f t="shared" si="251"/>
        <v>0.18161453665727997</v>
      </c>
      <c r="AJ65" s="304">
        <f t="shared" si="251"/>
        <v>0.18343068202385276</v>
      </c>
      <c r="AK65" s="304">
        <f t="shared" si="251"/>
        <v>0.18526498884409129</v>
      </c>
      <c r="AL65" s="303">
        <f t="shared" si="251"/>
        <v>0.1871176387325322</v>
      </c>
      <c r="AM65" s="302">
        <f t="shared" si="267"/>
        <v>0.10200000000000001</v>
      </c>
      <c r="AN65" s="302">
        <f t="shared" si="268"/>
        <v>0.10200000000000001</v>
      </c>
      <c r="AO65" s="302">
        <v>0.18</v>
      </c>
      <c r="AP65" s="304">
        <f t="shared" si="269"/>
        <v>0.1764</v>
      </c>
      <c r="AQ65" s="304">
        <f t="shared" si="303"/>
        <v>0.1764</v>
      </c>
      <c r="AR65" s="304">
        <f t="shared" ref="AR65:AX65" si="318">AQ65*1.01</f>
        <v>0.17816399999999999</v>
      </c>
      <c r="AS65" s="304">
        <f t="shared" si="305"/>
        <v>0.17816399999999999</v>
      </c>
      <c r="AT65" s="304">
        <f t="shared" si="318"/>
        <v>0.17994563999999999</v>
      </c>
      <c r="AU65" s="304">
        <f t="shared" si="318"/>
        <v>0.1817450964</v>
      </c>
      <c r="AV65" s="304">
        <f t="shared" si="306"/>
        <v>0.1817450964</v>
      </c>
      <c r="AW65" s="304">
        <f t="shared" si="318"/>
        <v>0.18356254736399999</v>
      </c>
      <c r="AX65" s="303">
        <f t="shared" si="318"/>
        <v>0.18539817283763999</v>
      </c>
      <c r="AY65" s="318">
        <f t="shared" si="271"/>
        <v>0.10710000000000001</v>
      </c>
      <c r="AZ65" s="304">
        <f t="shared" si="272"/>
        <v>0.10710000000000001</v>
      </c>
      <c r="BA65" s="304">
        <f t="shared" si="254"/>
        <v>0.19440000000000002</v>
      </c>
      <c r="BB65" s="304">
        <f t="shared" si="273"/>
        <v>0.18345600000000001</v>
      </c>
      <c r="BC65" s="304">
        <f t="shared" si="274"/>
        <v>0.18345600000000001</v>
      </c>
      <c r="BD65" s="304">
        <f t="shared" si="275"/>
        <v>0.18529055999999999</v>
      </c>
      <c r="BE65" s="304">
        <f t="shared" si="276"/>
        <v>0.18529055999999999</v>
      </c>
      <c r="BF65" s="304">
        <f t="shared" si="277"/>
        <v>0.1871434656</v>
      </c>
      <c r="BG65" s="304">
        <f t="shared" si="278"/>
        <v>0.18901490025600001</v>
      </c>
      <c r="BH65" s="304">
        <f t="shared" si="279"/>
        <v>0.18901490025600001</v>
      </c>
      <c r="BI65" s="304">
        <f t="shared" si="280"/>
        <v>0.19090504925856</v>
      </c>
      <c r="BJ65" s="304">
        <f t="shared" si="281"/>
        <v>0.19281409975114558</v>
      </c>
      <c r="BK65" s="318">
        <f t="shared" si="282"/>
        <v>0.10710000000000001</v>
      </c>
      <c r="BL65" s="304">
        <f t="shared" si="283"/>
        <v>0.10710000000000001</v>
      </c>
      <c r="BM65" s="304">
        <f t="shared" si="284"/>
        <v>0.19440000000000002</v>
      </c>
      <c r="BN65" s="304">
        <f t="shared" si="285"/>
        <v>0.18712512000000001</v>
      </c>
      <c r="BO65" s="304">
        <f t="shared" si="286"/>
        <v>0.18712512000000001</v>
      </c>
      <c r="BP65" s="304">
        <f t="shared" si="287"/>
        <v>0.18899637119999999</v>
      </c>
      <c r="BQ65" s="304">
        <f t="shared" si="288"/>
        <v>0.1908492768</v>
      </c>
      <c r="BR65" s="304">
        <f t="shared" si="289"/>
        <v>0.192757769568</v>
      </c>
      <c r="BS65" s="304">
        <f t="shared" si="256"/>
        <v>0.19846564526880003</v>
      </c>
      <c r="BT65" s="304">
        <f t="shared" si="256"/>
        <v>0.19846564526880003</v>
      </c>
      <c r="BU65" s="304">
        <f t="shared" si="256"/>
        <v>0.20045030172148801</v>
      </c>
      <c r="BV65" s="304">
        <f t="shared" si="256"/>
        <v>0.20245480473870286</v>
      </c>
      <c r="BW65" s="318">
        <f t="shared" si="290"/>
        <v>0.11245500000000001</v>
      </c>
      <c r="BX65" s="304">
        <f t="shared" si="258"/>
        <v>0.11245500000000001</v>
      </c>
      <c r="BY65" s="304">
        <f t="shared" si="258"/>
        <v>0.20412000000000002</v>
      </c>
      <c r="BZ65" s="304">
        <f t="shared" si="258"/>
        <v>0.19648137600000001</v>
      </c>
      <c r="CA65" s="304">
        <f t="shared" si="258"/>
        <v>0.19648137600000001</v>
      </c>
      <c r="CB65" s="304">
        <f t="shared" si="291"/>
        <v>0.19844618976</v>
      </c>
      <c r="CC65" s="304">
        <f t="shared" si="258"/>
        <v>0.20039174064000001</v>
      </c>
      <c r="CD65" s="304">
        <f t="shared" si="258"/>
        <v>0.2023956580464</v>
      </c>
      <c r="CE65" s="304">
        <f t="shared" si="258"/>
        <v>0.20838892753224003</v>
      </c>
      <c r="CF65" s="304">
        <f t="shared" si="258"/>
        <v>0.20838892753224003</v>
      </c>
      <c r="CG65" s="304">
        <f t="shared" si="258"/>
        <v>0.21047281680756241</v>
      </c>
      <c r="CH65" s="304">
        <f t="shared" si="258"/>
        <v>0.21257754497563802</v>
      </c>
      <c r="CI65" s="318">
        <f t="shared" si="292"/>
        <v>0.11245500000000001</v>
      </c>
      <c r="CJ65" s="304">
        <f t="shared" si="293"/>
        <v>0.11245500000000001</v>
      </c>
      <c r="CK65" s="304">
        <f t="shared" si="294"/>
        <v>0.20412000000000002</v>
      </c>
      <c r="CL65" s="304">
        <f t="shared" si="295"/>
        <v>0.19648137600000001</v>
      </c>
      <c r="CM65" s="304">
        <f t="shared" si="296"/>
        <v>0.19648137600000001</v>
      </c>
      <c r="CN65" s="304">
        <f t="shared" si="297"/>
        <v>0.19844618976</v>
      </c>
      <c r="CO65" s="304">
        <f t="shared" si="298"/>
        <v>0.20039174064000001</v>
      </c>
      <c r="CP65" s="304">
        <f t="shared" si="260"/>
        <v>0.2023956580464</v>
      </c>
      <c r="CQ65" s="304">
        <f t="shared" si="261"/>
        <v>0.20838892753224003</v>
      </c>
      <c r="CR65" s="304">
        <f t="shared" si="262"/>
        <v>0.20838892753224003</v>
      </c>
      <c r="CS65" s="304">
        <f t="shared" si="299"/>
        <v>0.21468227314371366</v>
      </c>
      <c r="CT65" s="303">
        <f t="shared" si="300"/>
        <v>0.21682909587515078</v>
      </c>
    </row>
    <row r="66" spans="2:98" s="177" customFormat="1" x14ac:dyDescent="0.25">
      <c r="B66" s="177" t="s">
        <v>3</v>
      </c>
      <c r="C66" s="177">
        <f t="shared" ref="C66:BN66" si="319">IFERROR(C55/C40,"")</f>
        <v>0.21787296898079764</v>
      </c>
      <c r="D66" s="177">
        <f t="shared" si="319"/>
        <v>0.16413593637020968</v>
      </c>
      <c r="E66" s="177">
        <f t="shared" si="319"/>
        <v>0.20759837177747625</v>
      </c>
      <c r="F66" s="177">
        <f t="shared" si="319"/>
        <v>0.24539877300613497</v>
      </c>
      <c r="G66" s="177">
        <f t="shared" si="319"/>
        <v>0.29363579080025204</v>
      </c>
      <c r="H66" s="177">
        <f t="shared" si="319"/>
        <v>0.33725247524752477</v>
      </c>
      <c r="I66" s="177">
        <f t="shared" si="319"/>
        <v>0.31425091352009743</v>
      </c>
      <c r="J66" s="177">
        <f t="shared" si="319"/>
        <v>0.24153757888697647</v>
      </c>
      <c r="K66" s="177">
        <f t="shared" si="319"/>
        <v>0.34644303065355697</v>
      </c>
      <c r="L66" s="177">
        <f t="shared" si="319"/>
        <v>0.27474972191323693</v>
      </c>
      <c r="M66" s="177">
        <f t="shared" si="319"/>
        <v>0.32241014799154333</v>
      </c>
      <c r="N66" s="178">
        <f t="shared" si="319"/>
        <v>0.39480519480519483</v>
      </c>
      <c r="O66" s="177">
        <f t="shared" si="319"/>
        <v>0.1244192049561177</v>
      </c>
      <c r="P66" s="177">
        <f t="shared" si="319"/>
        <v>0.12028910686628808</v>
      </c>
      <c r="Q66" s="177">
        <f t="shared" si="319"/>
        <v>0.22302854378326076</v>
      </c>
      <c r="R66" s="177">
        <f t="shared" si="319"/>
        <v>0.20094339622641511</v>
      </c>
      <c r="S66" s="177">
        <f t="shared" si="319"/>
        <v>0.19344560764679108</v>
      </c>
      <c r="T66" s="177">
        <f t="shared" si="319"/>
        <v>0.25381596162232883</v>
      </c>
      <c r="U66" s="177">
        <f t="shared" si="319"/>
        <v>0.18839360807401179</v>
      </c>
      <c r="V66" s="177">
        <f t="shared" si="319"/>
        <v>0.1716</v>
      </c>
      <c r="W66" s="177">
        <f t="shared" si="319"/>
        <v>0.21834800815547215</v>
      </c>
      <c r="X66" s="177">
        <f t="shared" si="319"/>
        <v>0.21776131940533627</v>
      </c>
      <c r="Y66" s="177">
        <f t="shared" si="319"/>
        <v>0.25904191669452858</v>
      </c>
      <c r="Z66" s="178">
        <f t="shared" si="319"/>
        <v>0.27811282409985272</v>
      </c>
      <c r="AA66" s="177">
        <f t="shared" si="319"/>
        <v>0.10887124198067767</v>
      </c>
      <c r="AB66" s="177">
        <f t="shared" si="319"/>
        <v>0.10467021340047815</v>
      </c>
      <c r="AC66" s="177">
        <f t="shared" si="319"/>
        <v>0.19746958709904741</v>
      </c>
      <c r="AD66" s="177">
        <f t="shared" si="319"/>
        <v>0.19166166394535278</v>
      </c>
      <c r="AE66" s="177">
        <f t="shared" si="319"/>
        <v>0.19722570516433915</v>
      </c>
      <c r="AF66" s="177">
        <f t="shared" si="319"/>
        <v>0.20195348986250189</v>
      </c>
      <c r="AG66" s="177">
        <f t="shared" si="319"/>
        <v>0.20185928781969148</v>
      </c>
      <c r="AH66" s="177">
        <f t="shared" si="319"/>
        <v>0.20571374020975236</v>
      </c>
      <c r="AI66" s="177">
        <f t="shared" si="319"/>
        <v>0.21011913050208325</v>
      </c>
      <c r="AJ66" s="177">
        <f t="shared" si="319"/>
        <v>0.20953694681918064</v>
      </c>
      <c r="AK66" s="177">
        <f t="shared" si="319"/>
        <v>0.2118080385701363</v>
      </c>
      <c r="AL66" s="178">
        <f t="shared" si="319"/>
        <v>0.21437645093441413</v>
      </c>
      <c r="AM66" s="177">
        <f t="shared" si="319"/>
        <v>0.1099428804634088</v>
      </c>
      <c r="AN66" s="177">
        <f t="shared" si="319"/>
        <v>0.10651372997486037</v>
      </c>
      <c r="AO66" s="177">
        <f t="shared" si="319"/>
        <v>0.19956603379433102</v>
      </c>
      <c r="AP66" s="177">
        <f t="shared" si="319"/>
        <v>0.20025314195815988</v>
      </c>
      <c r="AQ66" s="177">
        <f t="shared" si="319"/>
        <v>0.20307664681949275</v>
      </c>
      <c r="AR66" s="177">
        <f t="shared" si="319"/>
        <v>0.20656949447711331</v>
      </c>
      <c r="AS66" s="177">
        <f t="shared" si="319"/>
        <v>0.20560630694039916</v>
      </c>
      <c r="AT66" s="177">
        <f t="shared" si="319"/>
        <v>0.2078659275603941</v>
      </c>
      <c r="AU66" s="177">
        <f t="shared" si="319"/>
        <v>0.21059353094341934</v>
      </c>
      <c r="AV66" s="177">
        <f t="shared" si="319"/>
        <v>0.20905556663861297</v>
      </c>
      <c r="AW66" s="177">
        <f t="shared" si="319"/>
        <v>0.21088625082605575</v>
      </c>
      <c r="AX66" s="178">
        <f t="shared" si="319"/>
        <v>0.21258505994570431</v>
      </c>
      <c r="AY66" s="177">
        <f t="shared" si="319"/>
        <v>0.11516358060940478</v>
      </c>
      <c r="AZ66" s="177">
        <f t="shared" si="319"/>
        <v>0.11123140735611985</v>
      </c>
      <c r="BA66" s="177">
        <f t="shared" si="319"/>
        <v>0.21528588919590652</v>
      </c>
      <c r="BB66" s="177">
        <f t="shared" si="319"/>
        <v>0.2076611715849857</v>
      </c>
      <c r="BC66" s="177">
        <f t="shared" si="319"/>
        <v>0.21004584113054639</v>
      </c>
      <c r="BD66" s="177">
        <f t="shared" si="319"/>
        <v>0.21274690732864013</v>
      </c>
      <c r="BE66" s="177">
        <f t="shared" si="319"/>
        <v>0.21199583584228401</v>
      </c>
      <c r="BF66" s="177">
        <f t="shared" si="319"/>
        <v>0.21400602822611142</v>
      </c>
      <c r="BG66" s="177">
        <f t="shared" si="319"/>
        <v>0.21600369658639865</v>
      </c>
      <c r="BH66" s="177">
        <f t="shared" si="319"/>
        <v>0.21452580606230864</v>
      </c>
      <c r="BI66" s="177">
        <f t="shared" si="319"/>
        <v>0.21643205251973455</v>
      </c>
      <c r="BJ66" s="178">
        <f t="shared" si="319"/>
        <v>0.21915387926023444</v>
      </c>
      <c r="BK66" s="177">
        <f t="shared" si="319"/>
        <v>0.11461172799260111</v>
      </c>
      <c r="BL66" s="177">
        <f t="shared" si="319"/>
        <v>0.11110039973563234</v>
      </c>
      <c r="BM66" s="177">
        <f t="shared" si="319"/>
        <v>0.21447030971619976</v>
      </c>
      <c r="BN66" s="177">
        <f t="shared" si="319"/>
        <v>0.21031543122004806</v>
      </c>
      <c r="BO66" s="177">
        <f t="shared" ref="BO66:CT66" si="320">IFERROR(BO55/BO40,"")</f>
        <v>0.21265439331547883</v>
      </c>
      <c r="BP66" s="177">
        <f t="shared" si="320"/>
        <v>0.21486939339911204</v>
      </c>
      <c r="BQ66" s="177">
        <f t="shared" si="320"/>
        <v>0.21673540915527509</v>
      </c>
      <c r="BR66" s="177">
        <f t="shared" si="320"/>
        <v>0.21904644170336871</v>
      </c>
      <c r="BS66" s="177">
        <f t="shared" si="320"/>
        <v>0.22505118457692397</v>
      </c>
      <c r="BT66" s="177">
        <f t="shared" si="320"/>
        <v>0.22399465502994387</v>
      </c>
      <c r="BU66" s="177">
        <f t="shared" si="320"/>
        <v>0.22612682463194747</v>
      </c>
      <c r="BV66" s="178">
        <f t="shared" si="320"/>
        <v>0.22818166265863415</v>
      </c>
      <c r="BW66" s="177">
        <f t="shared" si="320"/>
        <v>0.11975512869438786</v>
      </c>
      <c r="BX66" s="177">
        <f t="shared" si="320"/>
        <v>0.11639258395318526</v>
      </c>
      <c r="BY66" s="177">
        <f t="shared" si="320"/>
        <v>0.22495237525055925</v>
      </c>
      <c r="BZ66" s="177">
        <f t="shared" si="320"/>
        <v>0.22081179025253</v>
      </c>
      <c r="CA66" s="177">
        <f t="shared" si="320"/>
        <v>0.22334709766471872</v>
      </c>
      <c r="CB66" s="177">
        <f t="shared" si="320"/>
        <v>0.22560192453212366</v>
      </c>
      <c r="CC66" s="177">
        <f t="shared" si="320"/>
        <v>0.22778867344961012</v>
      </c>
      <c r="CD66" s="177">
        <f t="shared" si="320"/>
        <v>0.23031392785143734</v>
      </c>
      <c r="CE66" s="177">
        <f t="shared" si="320"/>
        <v>0.23659479335003911</v>
      </c>
      <c r="CF66" s="177">
        <f t="shared" si="320"/>
        <v>0.23566452603782601</v>
      </c>
      <c r="CG66" s="177">
        <f t="shared" si="320"/>
        <v>0.23795509614067026</v>
      </c>
      <c r="CH66" s="178">
        <f t="shared" si="320"/>
        <v>0.24008310286751405</v>
      </c>
      <c r="CI66" s="177">
        <f t="shared" si="320"/>
        <v>0.11988838926547345</v>
      </c>
      <c r="CJ66" s="177">
        <f t="shared" si="320"/>
        <v>0.11646010471081356</v>
      </c>
      <c r="CK66" s="177">
        <f t="shared" si="320"/>
        <v>0.22515003046377258</v>
      </c>
      <c r="CL66" s="177">
        <f t="shared" si="320"/>
        <v>0.22092838627623368</v>
      </c>
      <c r="CM66" s="177">
        <f t="shared" si="320"/>
        <v>0.22339279562337591</v>
      </c>
      <c r="CN66" s="177">
        <f t="shared" si="320"/>
        <v>0.22557621102751074</v>
      </c>
      <c r="CO66" s="177">
        <f t="shared" si="320"/>
        <v>0.22769009888996108</v>
      </c>
      <c r="CP66" s="177">
        <f t="shared" si="320"/>
        <v>0.23022883538854502</v>
      </c>
      <c r="CQ66" s="177">
        <f t="shared" si="320"/>
        <v>0.23649578839811572</v>
      </c>
      <c r="CR66" s="177">
        <f t="shared" si="320"/>
        <v>0.23554094911474416</v>
      </c>
      <c r="CS66" s="177">
        <f t="shared" si="320"/>
        <v>0.24257236756238751</v>
      </c>
      <c r="CT66" s="178">
        <f t="shared" si="320"/>
        <v>0.24470941277387742</v>
      </c>
    </row>
    <row r="68" spans="2:98" s="4" customFormat="1" x14ac:dyDescent="0.25">
      <c r="B68"/>
      <c r="C68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12"/>
    </row>
    <row r="69" spans="2:98" s="104" customFormat="1" x14ac:dyDescent="0.25">
      <c r="B69" s="104" t="s">
        <v>12</v>
      </c>
      <c r="C69" s="104">
        <f t="shared" ref="C69:BN69" si="321">C32</f>
        <v>42005</v>
      </c>
      <c r="D69" s="104">
        <f t="shared" si="321"/>
        <v>42036</v>
      </c>
      <c r="E69" s="104">
        <f t="shared" si="321"/>
        <v>42064</v>
      </c>
      <c r="F69" s="104">
        <f t="shared" si="321"/>
        <v>42095</v>
      </c>
      <c r="G69" s="104">
        <f t="shared" si="321"/>
        <v>42125</v>
      </c>
      <c r="H69" s="104">
        <f t="shared" si="321"/>
        <v>42156</v>
      </c>
      <c r="I69" s="104">
        <f t="shared" si="321"/>
        <v>42186</v>
      </c>
      <c r="J69" s="104">
        <f t="shared" si="321"/>
        <v>42217</v>
      </c>
      <c r="K69" s="104">
        <f t="shared" si="321"/>
        <v>42248</v>
      </c>
      <c r="L69" s="104">
        <f t="shared" si="321"/>
        <v>42278</v>
      </c>
      <c r="M69" s="104">
        <f t="shared" si="321"/>
        <v>42309</v>
      </c>
      <c r="N69" s="105">
        <f t="shared" si="321"/>
        <v>42339</v>
      </c>
      <c r="O69" s="104">
        <f t="shared" si="321"/>
        <v>42370</v>
      </c>
      <c r="P69" s="104">
        <f t="shared" si="321"/>
        <v>42401</v>
      </c>
      <c r="Q69" s="104">
        <f t="shared" si="321"/>
        <v>42430</v>
      </c>
      <c r="R69" s="104">
        <f t="shared" si="321"/>
        <v>42461</v>
      </c>
      <c r="S69" s="104">
        <f t="shared" si="321"/>
        <v>42491</v>
      </c>
      <c r="T69" s="104">
        <f t="shared" si="321"/>
        <v>42522</v>
      </c>
      <c r="U69" s="113">
        <f t="shared" si="321"/>
        <v>42552</v>
      </c>
      <c r="V69" s="113">
        <f t="shared" si="321"/>
        <v>42583</v>
      </c>
      <c r="W69" s="113">
        <f t="shared" si="321"/>
        <v>42614</v>
      </c>
      <c r="X69" s="113">
        <f t="shared" si="321"/>
        <v>42644</v>
      </c>
      <c r="Y69" s="113">
        <f t="shared" si="321"/>
        <v>42675</v>
      </c>
      <c r="Z69" s="117">
        <f t="shared" si="321"/>
        <v>42705</v>
      </c>
      <c r="AA69" s="104">
        <f t="shared" si="321"/>
        <v>42752</v>
      </c>
      <c r="AB69" s="104">
        <f t="shared" si="321"/>
        <v>42783</v>
      </c>
      <c r="AC69" s="104">
        <f t="shared" si="321"/>
        <v>42811</v>
      </c>
      <c r="AD69" s="104">
        <f t="shared" si="321"/>
        <v>42842</v>
      </c>
      <c r="AE69" s="104">
        <f t="shared" si="321"/>
        <v>42872</v>
      </c>
      <c r="AF69" s="104">
        <f t="shared" si="321"/>
        <v>42903</v>
      </c>
      <c r="AG69" s="104">
        <f t="shared" si="321"/>
        <v>42933</v>
      </c>
      <c r="AH69" s="104">
        <f t="shared" si="321"/>
        <v>42964</v>
      </c>
      <c r="AI69" s="104">
        <f t="shared" si="321"/>
        <v>42995</v>
      </c>
      <c r="AJ69" s="104">
        <f t="shared" si="321"/>
        <v>43025</v>
      </c>
      <c r="AK69" s="104">
        <f t="shared" si="321"/>
        <v>43056</v>
      </c>
      <c r="AL69" s="105">
        <f t="shared" si="321"/>
        <v>43086</v>
      </c>
      <c r="AM69" s="104">
        <f t="shared" si="321"/>
        <v>43118</v>
      </c>
      <c r="AN69" s="104">
        <f t="shared" si="321"/>
        <v>43149</v>
      </c>
      <c r="AO69" s="104">
        <f t="shared" si="321"/>
        <v>43177</v>
      </c>
      <c r="AP69" s="104">
        <f t="shared" si="321"/>
        <v>43208</v>
      </c>
      <c r="AQ69" s="104">
        <f t="shared" si="321"/>
        <v>43238</v>
      </c>
      <c r="AR69" s="104">
        <f t="shared" si="321"/>
        <v>43269</v>
      </c>
      <c r="AS69" s="104">
        <f t="shared" si="321"/>
        <v>43299</v>
      </c>
      <c r="AT69" s="104">
        <f t="shared" si="321"/>
        <v>43330</v>
      </c>
      <c r="AU69" s="104">
        <f t="shared" si="321"/>
        <v>43361</v>
      </c>
      <c r="AV69" s="104">
        <f t="shared" si="321"/>
        <v>43391</v>
      </c>
      <c r="AW69" s="104">
        <f t="shared" si="321"/>
        <v>43422</v>
      </c>
      <c r="AX69" s="105">
        <f t="shared" si="321"/>
        <v>43452</v>
      </c>
      <c r="AY69" s="104">
        <f t="shared" si="321"/>
        <v>43483</v>
      </c>
      <c r="AZ69" s="104">
        <f t="shared" si="321"/>
        <v>43514</v>
      </c>
      <c r="BA69" s="104">
        <f t="shared" si="321"/>
        <v>43542</v>
      </c>
      <c r="BB69" s="104">
        <f t="shared" si="321"/>
        <v>43573</v>
      </c>
      <c r="BC69" s="104">
        <f t="shared" si="321"/>
        <v>43603</v>
      </c>
      <c r="BD69" s="104">
        <f t="shared" si="321"/>
        <v>43634</v>
      </c>
      <c r="BE69" s="104">
        <f t="shared" si="321"/>
        <v>43664</v>
      </c>
      <c r="BF69" s="104">
        <f t="shared" si="321"/>
        <v>43695</v>
      </c>
      <c r="BG69" s="104">
        <f t="shared" si="321"/>
        <v>43726</v>
      </c>
      <c r="BH69" s="104">
        <f t="shared" si="321"/>
        <v>43756</v>
      </c>
      <c r="BI69" s="104">
        <f t="shared" si="321"/>
        <v>43787</v>
      </c>
      <c r="BJ69" s="105">
        <f t="shared" si="321"/>
        <v>43817</v>
      </c>
      <c r="BK69" s="104">
        <f t="shared" si="321"/>
        <v>43848</v>
      </c>
      <c r="BL69" s="104">
        <f t="shared" si="321"/>
        <v>43879</v>
      </c>
      <c r="BM69" s="104">
        <f t="shared" si="321"/>
        <v>43908</v>
      </c>
      <c r="BN69" s="104">
        <f t="shared" si="321"/>
        <v>43939</v>
      </c>
      <c r="BO69" s="104">
        <f t="shared" ref="BO69:CT69" si="322">BO32</f>
        <v>43969</v>
      </c>
      <c r="BP69" s="104">
        <f t="shared" si="322"/>
        <v>44000</v>
      </c>
      <c r="BQ69" s="104">
        <f t="shared" si="322"/>
        <v>44030</v>
      </c>
      <c r="BR69" s="104">
        <f t="shared" si="322"/>
        <v>44061</v>
      </c>
      <c r="BS69" s="104">
        <f t="shared" si="322"/>
        <v>44092</v>
      </c>
      <c r="BT69" s="104">
        <f t="shared" si="322"/>
        <v>44122</v>
      </c>
      <c r="BU69" s="104">
        <f t="shared" si="322"/>
        <v>44153</v>
      </c>
      <c r="BV69" s="105">
        <f t="shared" si="322"/>
        <v>44183</v>
      </c>
      <c r="BW69" s="104">
        <f t="shared" si="322"/>
        <v>44214</v>
      </c>
      <c r="BX69" s="104">
        <f t="shared" si="322"/>
        <v>44245</v>
      </c>
      <c r="BY69" s="104">
        <f t="shared" si="322"/>
        <v>44273</v>
      </c>
      <c r="BZ69" s="104">
        <f t="shared" si="322"/>
        <v>44304</v>
      </c>
      <c r="CA69" s="104">
        <f t="shared" si="322"/>
        <v>44334</v>
      </c>
      <c r="CB69" s="104">
        <f t="shared" si="322"/>
        <v>44365</v>
      </c>
      <c r="CC69" s="104">
        <f t="shared" si="322"/>
        <v>44395</v>
      </c>
      <c r="CD69" s="104">
        <f t="shared" si="322"/>
        <v>44426</v>
      </c>
      <c r="CE69" s="104">
        <f t="shared" si="322"/>
        <v>44457</v>
      </c>
      <c r="CF69" s="104">
        <f t="shared" si="322"/>
        <v>44487</v>
      </c>
      <c r="CG69" s="104">
        <f t="shared" si="322"/>
        <v>44518</v>
      </c>
      <c r="CH69" s="105">
        <f t="shared" si="322"/>
        <v>44548</v>
      </c>
      <c r="CI69" s="104">
        <f t="shared" si="322"/>
        <v>44579</v>
      </c>
      <c r="CJ69" s="104">
        <f t="shared" si="322"/>
        <v>44610</v>
      </c>
      <c r="CK69" s="104">
        <f t="shared" si="322"/>
        <v>44638</v>
      </c>
      <c r="CL69" s="104">
        <f t="shared" si="322"/>
        <v>44669</v>
      </c>
      <c r="CM69" s="104">
        <f t="shared" si="322"/>
        <v>44699</v>
      </c>
      <c r="CN69" s="104">
        <f t="shared" si="322"/>
        <v>44730</v>
      </c>
      <c r="CO69" s="104">
        <f t="shared" si="322"/>
        <v>44760</v>
      </c>
      <c r="CP69" s="104">
        <f t="shared" si="322"/>
        <v>44791</v>
      </c>
      <c r="CQ69" s="104">
        <f t="shared" si="322"/>
        <v>44822</v>
      </c>
      <c r="CR69" s="104">
        <f t="shared" si="322"/>
        <v>44852</v>
      </c>
      <c r="CS69" s="104">
        <f t="shared" si="322"/>
        <v>44883</v>
      </c>
      <c r="CT69" s="105">
        <f t="shared" si="322"/>
        <v>44913</v>
      </c>
    </row>
    <row r="70" spans="2:98" s="15" customFormat="1" x14ac:dyDescent="0.25">
      <c r="B70" s="15" t="s">
        <v>4</v>
      </c>
      <c r="C70" s="15">
        <v>60</v>
      </c>
      <c r="D70" s="15">
        <v>58</v>
      </c>
      <c r="E70" s="15">
        <v>115</v>
      </c>
      <c r="F70" s="15">
        <v>150</v>
      </c>
      <c r="G70" s="15">
        <v>99.5</v>
      </c>
      <c r="H70" s="15">
        <v>121.5</v>
      </c>
      <c r="I70" s="15">
        <v>126</v>
      </c>
      <c r="J70" s="15">
        <v>70.5</v>
      </c>
      <c r="K70" s="15">
        <v>141.5</v>
      </c>
      <c r="L70" s="15">
        <v>141.5</v>
      </c>
      <c r="M70" s="15">
        <v>124</v>
      </c>
      <c r="N70" s="96">
        <v>192.5</v>
      </c>
      <c r="O70" s="15">
        <v>47</v>
      </c>
      <c r="P70" s="15">
        <v>55</v>
      </c>
      <c r="Q70" s="15">
        <v>120</v>
      </c>
      <c r="R70" s="15">
        <v>152</v>
      </c>
      <c r="S70" s="15">
        <v>88</v>
      </c>
      <c r="T70" s="15">
        <v>100</v>
      </c>
      <c r="U70" s="24">
        <v>76</v>
      </c>
      <c r="V70" s="24">
        <v>73.5</v>
      </c>
      <c r="W70" s="24">
        <f t="shared" ref="W70:Z70" si="323">W81*W48</f>
        <v>151.20000000000002</v>
      </c>
      <c r="X70" s="24">
        <f t="shared" si="323"/>
        <v>123.2</v>
      </c>
      <c r="Y70" s="24">
        <f t="shared" si="323"/>
        <v>154.69999999999999</v>
      </c>
      <c r="Z70" s="145">
        <f t="shared" si="323"/>
        <v>159.25</v>
      </c>
      <c r="AA70" s="15">
        <f t="shared" ref="AA70:CL70" si="324">AA81*AA48</f>
        <v>44.099999999999994</v>
      </c>
      <c r="AB70" s="15">
        <f t="shared" si="324"/>
        <v>44.099999999999994</v>
      </c>
      <c r="AC70" s="15">
        <f t="shared" si="324"/>
        <v>100.8</v>
      </c>
      <c r="AD70" s="15">
        <f t="shared" si="324"/>
        <v>91.929599999999994</v>
      </c>
      <c r="AE70" s="15">
        <f t="shared" si="324"/>
        <v>125.66016</v>
      </c>
      <c r="AF70" s="15">
        <f t="shared" si="324"/>
        <v>126.91676160000002</v>
      </c>
      <c r="AG70" s="15">
        <f t="shared" si="324"/>
        <v>121.77663275520001</v>
      </c>
      <c r="AH70" s="15">
        <f t="shared" si="324"/>
        <v>129.46778850816003</v>
      </c>
      <c r="AI70" s="15">
        <f t="shared" si="324"/>
        <v>130.7624663932416</v>
      </c>
      <c r="AJ70" s="15">
        <f t="shared" si="324"/>
        <v>125.46658650431533</v>
      </c>
      <c r="AK70" s="15">
        <f t="shared" si="324"/>
        <v>133.3907919677458</v>
      </c>
      <c r="AL70" s="96">
        <f t="shared" si="324"/>
        <v>134.72469988742324</v>
      </c>
      <c r="AM70" s="15">
        <f t="shared" si="324"/>
        <v>56.62733999999999</v>
      </c>
      <c r="AN70" s="15">
        <f t="shared" si="324"/>
        <v>56.077559999999991</v>
      </c>
      <c r="AO70" s="15">
        <f t="shared" si="324"/>
        <v>125.66399999999999</v>
      </c>
      <c r="AP70" s="15">
        <f t="shared" si="324"/>
        <v>116.993184</v>
      </c>
      <c r="AQ70" s="15">
        <f t="shared" si="324"/>
        <v>158.33664000000002</v>
      </c>
      <c r="AR70" s="15">
        <f t="shared" si="324"/>
        <v>158.33664000000002</v>
      </c>
      <c r="AS70" s="15">
        <f t="shared" si="324"/>
        <v>153.36921600000002</v>
      </c>
      <c r="AT70" s="15">
        <f t="shared" si="324"/>
        <v>162.99360000000001</v>
      </c>
      <c r="AU70" s="15">
        <f t="shared" si="324"/>
        <v>164.62353600000003</v>
      </c>
      <c r="AV70" s="15">
        <f t="shared" si="324"/>
        <v>156.39235920000002</v>
      </c>
      <c r="AW70" s="15">
        <f t="shared" si="324"/>
        <v>166.26977135999999</v>
      </c>
      <c r="AX70" s="96">
        <f t="shared" si="324"/>
        <v>167.9324690736</v>
      </c>
      <c r="AY70" s="15">
        <f t="shared" si="324"/>
        <v>73.782850049999993</v>
      </c>
      <c r="AZ70" s="15">
        <f t="shared" si="324"/>
        <v>73.066511700000007</v>
      </c>
      <c r="BA70" s="15">
        <f t="shared" si="324"/>
        <v>168.41260800000001</v>
      </c>
      <c r="BB70" s="15">
        <f t="shared" si="324"/>
        <v>150.985021824</v>
      </c>
      <c r="BC70" s="15">
        <f t="shared" si="324"/>
        <v>204.34063104000003</v>
      </c>
      <c r="BD70" s="15">
        <f t="shared" si="324"/>
        <v>204.34063104000003</v>
      </c>
      <c r="BE70" s="15">
        <f t="shared" si="324"/>
        <v>197.92994457600003</v>
      </c>
      <c r="BF70" s="15">
        <f t="shared" si="324"/>
        <v>210.35064960000003</v>
      </c>
      <c r="BG70" s="15">
        <f t="shared" si="324"/>
        <v>212.45415609600002</v>
      </c>
      <c r="BH70" s="15">
        <f t="shared" si="324"/>
        <v>201.83144829120005</v>
      </c>
      <c r="BI70" s="15">
        <f t="shared" si="324"/>
        <v>214.57869765696003</v>
      </c>
      <c r="BJ70" s="96">
        <f t="shared" si="324"/>
        <v>216.72448463352961</v>
      </c>
      <c r="BK70" s="15">
        <f t="shared" si="324"/>
        <v>87.688079482500001</v>
      </c>
      <c r="BL70" s="15">
        <f t="shared" si="324"/>
        <v>86.836738905000004</v>
      </c>
      <c r="BM70" s="15">
        <f t="shared" si="324"/>
        <v>200.15190720000007</v>
      </c>
      <c r="BN70" s="15">
        <f t="shared" si="324"/>
        <v>183.02868914803202</v>
      </c>
      <c r="BO70" s="15">
        <f t="shared" si="324"/>
        <v>247.70800035072006</v>
      </c>
      <c r="BP70" s="15">
        <f t="shared" si="324"/>
        <v>247.70800035072006</v>
      </c>
      <c r="BQ70" s="15">
        <f t="shared" si="324"/>
        <v>242.28909023155205</v>
      </c>
      <c r="BR70" s="15">
        <f t="shared" si="324"/>
        <v>257.49346633920004</v>
      </c>
      <c r="BS70" s="15">
        <f t="shared" si="324"/>
        <v>265.11827286672002</v>
      </c>
      <c r="BT70" s="15">
        <f t="shared" si="324"/>
        <v>251.86235922338406</v>
      </c>
      <c r="BU70" s="15">
        <f t="shared" si="324"/>
        <v>267.76945559538723</v>
      </c>
      <c r="BV70" s="96">
        <f t="shared" si="324"/>
        <v>270.44715015134108</v>
      </c>
      <c r="BW70" s="15">
        <f t="shared" si="324"/>
        <v>103.35501635004002</v>
      </c>
      <c r="BX70" s="15">
        <f t="shared" si="324"/>
        <v>102.35156958936003</v>
      </c>
      <c r="BY70" s="15">
        <f t="shared" si="324"/>
        <v>235.91238128640006</v>
      </c>
      <c r="BZ70" s="15">
        <f t="shared" si="324"/>
        <v>215.7298149424804</v>
      </c>
      <c r="CA70" s="15">
        <f t="shared" si="324"/>
        <v>306.56342123405113</v>
      </c>
      <c r="CB70" s="15">
        <f t="shared" si="324"/>
        <v>306.56342123405113</v>
      </c>
      <c r="CC70" s="15">
        <f t="shared" si="324"/>
        <v>299.85697807056886</v>
      </c>
      <c r="CD70" s="15">
        <f t="shared" si="324"/>
        <v>318.67391394139406</v>
      </c>
      <c r="CE70" s="15">
        <f t="shared" si="324"/>
        <v>328.11037449985275</v>
      </c>
      <c r="CF70" s="15">
        <f t="shared" si="324"/>
        <v>311.70485577486016</v>
      </c>
      <c r="CG70" s="15">
        <f t="shared" si="324"/>
        <v>331.39147824485121</v>
      </c>
      <c r="CH70" s="96">
        <f t="shared" si="324"/>
        <v>334.70539302729975</v>
      </c>
      <c r="CI70" s="15">
        <f t="shared" si="324"/>
        <v>121.29015154019403</v>
      </c>
      <c r="CJ70" s="15">
        <f t="shared" si="324"/>
        <v>120.11257725339603</v>
      </c>
      <c r="CK70" s="15">
        <f t="shared" si="324"/>
        <v>276.85011803904007</v>
      </c>
      <c r="CL70" s="15">
        <f t="shared" si="324"/>
        <v>253.1652828295579</v>
      </c>
      <c r="CM70" s="15">
        <f t="shared" ref="CM70:CT70" si="325">CM81*CM48</f>
        <v>359.76119138937179</v>
      </c>
      <c r="CN70" s="15">
        <f t="shared" si="325"/>
        <v>359.76119138937179</v>
      </c>
      <c r="CO70" s="15">
        <f t="shared" si="325"/>
        <v>351.890983088697</v>
      </c>
      <c r="CP70" s="15">
        <f t="shared" si="325"/>
        <v>373.97321077240071</v>
      </c>
      <c r="CQ70" s="15">
        <f t="shared" si="325"/>
        <v>385.04717478070961</v>
      </c>
      <c r="CR70" s="15">
        <f t="shared" si="325"/>
        <v>365.79481604167415</v>
      </c>
      <c r="CS70" s="15">
        <f t="shared" si="325"/>
        <v>396.67559945908692</v>
      </c>
      <c r="CT70" s="96">
        <f t="shared" si="325"/>
        <v>400.64235545367785</v>
      </c>
    </row>
    <row r="71" spans="2:98" s="15" customFormat="1" x14ac:dyDescent="0.25">
      <c r="B71" s="15" t="s">
        <v>5</v>
      </c>
      <c r="C71" s="15">
        <v>53</v>
      </c>
      <c r="D71" s="15">
        <v>24</v>
      </c>
      <c r="E71" s="15">
        <v>97</v>
      </c>
      <c r="F71" s="15">
        <v>108</v>
      </c>
      <c r="G71" s="15">
        <v>90</v>
      </c>
      <c r="H71" s="15">
        <v>140</v>
      </c>
      <c r="I71" s="15">
        <v>136</v>
      </c>
      <c r="J71" s="15">
        <v>102</v>
      </c>
      <c r="K71" s="15">
        <v>121</v>
      </c>
      <c r="L71" s="15">
        <v>96</v>
      </c>
      <c r="M71" s="15">
        <v>200</v>
      </c>
      <c r="N71" s="96">
        <v>277</v>
      </c>
      <c r="O71" s="15">
        <v>19</v>
      </c>
      <c r="P71" s="15">
        <v>35</v>
      </c>
      <c r="Q71" s="15">
        <v>229</v>
      </c>
      <c r="R71" s="15">
        <v>116</v>
      </c>
      <c r="S71" s="15">
        <v>102</v>
      </c>
      <c r="T71" s="15">
        <v>200</v>
      </c>
      <c r="U71" s="24">
        <v>120</v>
      </c>
      <c r="V71" s="24">
        <v>139</v>
      </c>
      <c r="W71" s="24">
        <f t="shared" ref="W71:Z76" si="326">W82*W49</f>
        <v>262.37794757184002</v>
      </c>
      <c r="X71" s="24">
        <f t="shared" si="326"/>
        <v>295.55368555622397</v>
      </c>
      <c r="Y71" s="24">
        <f t="shared" si="326"/>
        <v>358.21214485650427</v>
      </c>
      <c r="Z71" s="145">
        <f t="shared" si="326"/>
        <v>379.3743716984352</v>
      </c>
      <c r="AA71" s="15">
        <f t="shared" ref="AA71:CL71" si="327">AA82*AA49</f>
        <v>37.711457171428677</v>
      </c>
      <c r="AB71" s="15">
        <f t="shared" si="327"/>
        <v>39.377165234571834</v>
      </c>
      <c r="AC71" s="15">
        <f t="shared" si="327"/>
        <v>245.82262089837565</v>
      </c>
      <c r="AD71" s="15">
        <f t="shared" si="327"/>
        <v>213.98083428518655</v>
      </c>
      <c r="AE71" s="15">
        <f t="shared" si="327"/>
        <v>311.46713576446842</v>
      </c>
      <c r="AF71" s="15">
        <f t="shared" si="327"/>
        <v>384.98719223168848</v>
      </c>
      <c r="AG71" s="15">
        <f t="shared" si="327"/>
        <v>277.81763170643018</v>
      </c>
      <c r="AH71" s="15">
        <f t="shared" si="327"/>
        <v>352.69355259630214</v>
      </c>
      <c r="AI71" s="15">
        <f t="shared" si="327"/>
        <v>431.85976994551373</v>
      </c>
      <c r="AJ71" s="15">
        <f t="shared" si="327"/>
        <v>326.36273228800053</v>
      </c>
      <c r="AK71" s="15">
        <f t="shared" si="327"/>
        <v>393.49978116641455</v>
      </c>
      <c r="AL71" s="96">
        <f t="shared" si="327"/>
        <v>472.81868642093985</v>
      </c>
      <c r="AM71" s="15">
        <f t="shared" si="327"/>
        <v>51.511822188907281</v>
      </c>
      <c r="AN71" s="15">
        <f t="shared" si="327"/>
        <v>53.399168593518837</v>
      </c>
      <c r="AO71" s="15">
        <f t="shared" si="327"/>
        <v>393.98719592456018</v>
      </c>
      <c r="AP71" s="15">
        <f t="shared" si="327"/>
        <v>376.52290598771845</v>
      </c>
      <c r="AQ71" s="15">
        <f t="shared" si="327"/>
        <v>470.23511762698223</v>
      </c>
      <c r="AR71" s="15">
        <f t="shared" si="327"/>
        <v>545.78543684342924</v>
      </c>
      <c r="AS71" s="15">
        <f t="shared" si="327"/>
        <v>464.57570366031956</v>
      </c>
      <c r="AT71" s="15">
        <f t="shared" si="327"/>
        <v>524.81015366094687</v>
      </c>
      <c r="AU71" s="15">
        <f t="shared" si="327"/>
        <v>608.8352933535258</v>
      </c>
      <c r="AV71" s="15">
        <f t="shared" si="327"/>
        <v>508.61600048565532</v>
      </c>
      <c r="AW71" s="15">
        <f t="shared" si="327"/>
        <v>570.02577700801453</v>
      </c>
      <c r="AX71" s="96">
        <f t="shared" si="327"/>
        <v>606.69271551961128</v>
      </c>
      <c r="AY71" s="15">
        <f t="shared" si="327"/>
        <v>59.207456023097919</v>
      </c>
      <c r="AZ71" s="15">
        <f t="shared" si="327"/>
        <v>61.1568094874645</v>
      </c>
      <c r="BA71" s="15">
        <f t="shared" si="327"/>
        <v>549.05104149266003</v>
      </c>
      <c r="BB71" s="15">
        <f t="shared" si="327"/>
        <v>467.16461083503742</v>
      </c>
      <c r="BC71" s="15">
        <f t="shared" si="327"/>
        <v>577.29230696652508</v>
      </c>
      <c r="BD71" s="15">
        <f t="shared" si="327"/>
        <v>639.60546980740503</v>
      </c>
      <c r="BE71" s="15">
        <f t="shared" si="327"/>
        <v>563.74833180389066</v>
      </c>
      <c r="BF71" s="15">
        <f t="shared" si="327"/>
        <v>631.67349667153451</v>
      </c>
      <c r="BG71" s="15">
        <f t="shared" si="327"/>
        <v>701.16211991646185</v>
      </c>
      <c r="BH71" s="15">
        <f t="shared" si="327"/>
        <v>609.58274141346249</v>
      </c>
      <c r="BI71" s="15">
        <f t="shared" si="327"/>
        <v>679.12271661821364</v>
      </c>
      <c r="BJ71" s="96">
        <f t="shared" si="327"/>
        <v>755.59637489223576</v>
      </c>
      <c r="BK71" s="15">
        <f t="shared" si="327"/>
        <v>72.930931853212783</v>
      </c>
      <c r="BL71" s="15">
        <f t="shared" si="327"/>
        <v>75.344800419000279</v>
      </c>
      <c r="BM71" s="15">
        <f t="shared" si="327"/>
        <v>653.98945294649593</v>
      </c>
      <c r="BN71" s="15">
        <f t="shared" si="327"/>
        <v>561.46789941995303</v>
      </c>
      <c r="BO71" s="15">
        <f t="shared" si="327"/>
        <v>690.65019780725868</v>
      </c>
      <c r="BP71" s="15">
        <f t="shared" si="327"/>
        <v>724.19164339633301</v>
      </c>
      <c r="BQ71" s="15">
        <f t="shared" si="327"/>
        <v>663.22487125979296</v>
      </c>
      <c r="BR71" s="15">
        <f t="shared" si="327"/>
        <v>739.49312308260062</v>
      </c>
      <c r="BS71" s="15">
        <f t="shared" si="327"/>
        <v>791.488368185436</v>
      </c>
      <c r="BT71" s="15">
        <f t="shared" si="327"/>
        <v>706.37545955509006</v>
      </c>
      <c r="BU71" s="15">
        <f t="shared" si="327"/>
        <v>783.12608304934236</v>
      </c>
      <c r="BV71" s="96">
        <f t="shared" si="327"/>
        <v>824.90909759463364</v>
      </c>
      <c r="BW71" s="15">
        <f t="shared" si="327"/>
        <v>86.99898147460425</v>
      </c>
      <c r="BX71" s="15">
        <f t="shared" si="327"/>
        <v>89.885720074242073</v>
      </c>
      <c r="BY71" s="15">
        <f t="shared" si="327"/>
        <v>781.55933775484857</v>
      </c>
      <c r="BZ71" s="15">
        <f t="shared" si="327"/>
        <v>682.42198832436395</v>
      </c>
      <c r="CA71" s="15">
        <f t="shared" si="327"/>
        <v>838.63224498763157</v>
      </c>
      <c r="CB71" s="15">
        <f t="shared" si="327"/>
        <v>878.73840853179149</v>
      </c>
      <c r="CC71" s="15">
        <f t="shared" si="327"/>
        <v>816.74368392896167</v>
      </c>
      <c r="CD71" s="15">
        <f t="shared" si="327"/>
        <v>909.33418090033342</v>
      </c>
      <c r="CE71" s="15">
        <f t="shared" si="327"/>
        <v>971.97936476546761</v>
      </c>
      <c r="CF71" s="15">
        <f t="shared" si="327"/>
        <v>881.14058645277271</v>
      </c>
      <c r="CG71" s="15">
        <f t="shared" si="327"/>
        <v>974.94616098915685</v>
      </c>
      <c r="CH71" s="96">
        <f t="shared" si="327"/>
        <v>1025.1036710807368</v>
      </c>
      <c r="CI71" s="15">
        <f t="shared" si="327"/>
        <v>103.46448842065313</v>
      </c>
      <c r="CJ71" s="15">
        <f t="shared" si="327"/>
        <v>106.77431592777631</v>
      </c>
      <c r="CK71" s="15">
        <f t="shared" si="327"/>
        <v>929.66529847268919</v>
      </c>
      <c r="CL71" s="15">
        <f t="shared" si="327"/>
        <v>810.84076810496174</v>
      </c>
      <c r="CM71" s="15">
        <f t="shared" ref="CM71:CT71" si="328">CM82*CM49</f>
        <v>995.78087454873128</v>
      </c>
      <c r="CN71" s="15">
        <f t="shared" si="328"/>
        <v>1042.886610737705</v>
      </c>
      <c r="CO71" s="15">
        <f t="shared" si="328"/>
        <v>968.98489275021689</v>
      </c>
      <c r="CP71" s="15">
        <f t="shared" si="328"/>
        <v>1078.423484522797</v>
      </c>
      <c r="CQ71" s="15">
        <f t="shared" si="328"/>
        <v>1152.3368207476369</v>
      </c>
      <c r="CR71" s="15">
        <f t="shared" si="328"/>
        <v>1044.4193567364064</v>
      </c>
      <c r="CS71" s="15">
        <f t="shared" si="328"/>
        <v>1178.4534608530371</v>
      </c>
      <c r="CT71" s="96">
        <f t="shared" si="328"/>
        <v>1238.9210513946941</v>
      </c>
    </row>
    <row r="72" spans="2:98" s="15" customFormat="1" x14ac:dyDescent="0.25">
      <c r="B72" s="15" t="s">
        <v>6</v>
      </c>
      <c r="C72" s="15">
        <v>76</v>
      </c>
      <c r="D72" s="15">
        <v>54</v>
      </c>
      <c r="E72" s="15">
        <v>37</v>
      </c>
      <c r="F72" s="15">
        <v>115</v>
      </c>
      <c r="G72" s="15">
        <v>119</v>
      </c>
      <c r="H72" s="15">
        <v>118</v>
      </c>
      <c r="I72" s="15">
        <v>109</v>
      </c>
      <c r="J72" s="15">
        <v>74</v>
      </c>
      <c r="K72" s="15">
        <v>111.5</v>
      </c>
      <c r="L72" s="15">
        <v>95</v>
      </c>
      <c r="M72" s="15">
        <v>99</v>
      </c>
      <c r="N72" s="96">
        <v>255.5</v>
      </c>
      <c r="O72" s="15">
        <v>62</v>
      </c>
      <c r="P72" s="15">
        <v>21</v>
      </c>
      <c r="Q72" s="15">
        <v>51</v>
      </c>
      <c r="R72" s="15">
        <v>150</v>
      </c>
      <c r="S72" s="15">
        <v>100</v>
      </c>
      <c r="T72" s="15">
        <v>132.5</v>
      </c>
      <c r="U72" s="24">
        <v>133</v>
      </c>
      <c r="V72" s="24">
        <v>95</v>
      </c>
      <c r="W72" s="24">
        <f t="shared" si="326"/>
        <v>144.70399999999998</v>
      </c>
      <c r="X72" s="24">
        <f t="shared" si="326"/>
        <v>219.83017228992</v>
      </c>
      <c r="Y72" s="24">
        <f t="shared" si="326"/>
        <v>295.55368555622402</v>
      </c>
      <c r="Z72" s="145">
        <f t="shared" si="326"/>
        <v>366.5913763151359</v>
      </c>
      <c r="AA72" s="15">
        <f t="shared" ref="AA72:CL72" si="329">AA83*AA50</f>
        <v>110.65085841204359</v>
      </c>
      <c r="AB72" s="15">
        <f t="shared" si="329"/>
        <v>37.711457171428677</v>
      </c>
      <c r="AC72" s="15">
        <f t="shared" si="329"/>
        <v>89.067397554388677</v>
      </c>
      <c r="AD72" s="15">
        <f t="shared" si="329"/>
        <v>190.16135602352915</v>
      </c>
      <c r="AE72" s="15">
        <f t="shared" si="329"/>
        <v>192.96485948932005</v>
      </c>
      <c r="AF72" s="15">
        <f t="shared" si="329"/>
        <v>237.18469584603767</v>
      </c>
      <c r="AG72" s="15">
        <f t="shared" si="329"/>
        <v>278.51226222142049</v>
      </c>
      <c r="AH72" s="15">
        <f t="shared" si="329"/>
        <v>222.69508573293217</v>
      </c>
      <c r="AI72" s="15">
        <f t="shared" si="329"/>
        <v>268.57893945726335</v>
      </c>
      <c r="AJ72" s="15">
        <f t="shared" si="329"/>
        <v>312.42141015840031</v>
      </c>
      <c r="AK72" s="15">
        <f t="shared" si="329"/>
        <v>261.60822191339719</v>
      </c>
      <c r="AL72" s="96">
        <f t="shared" si="329"/>
        <v>299.6532063723609</v>
      </c>
      <c r="AM72" s="15">
        <f t="shared" si="329"/>
        <v>159.28267863530138</v>
      </c>
      <c r="AN72" s="15">
        <f t="shared" si="329"/>
        <v>51.0117074103742</v>
      </c>
      <c r="AO72" s="15">
        <f t="shared" si="329"/>
        <v>118.41552325827006</v>
      </c>
      <c r="AP72" s="15">
        <f t="shared" si="329"/>
        <v>311.12676378167612</v>
      </c>
      <c r="AQ72" s="15">
        <f t="shared" si="329"/>
        <v>336.18116606046289</v>
      </c>
      <c r="AR72" s="15">
        <f t="shared" si="329"/>
        <v>358.08777409769004</v>
      </c>
      <c r="AS72" s="15">
        <f t="shared" si="329"/>
        <v>398.59493543514066</v>
      </c>
      <c r="AT72" s="15">
        <f t="shared" si="329"/>
        <v>375.97873453279072</v>
      </c>
      <c r="AU72" s="15">
        <f t="shared" si="329"/>
        <v>399.64709717276065</v>
      </c>
      <c r="AV72" s="15">
        <f t="shared" si="329"/>
        <v>436.09035892980722</v>
      </c>
      <c r="AW72" s="15">
        <f t="shared" si="329"/>
        <v>407.70012737342216</v>
      </c>
      <c r="AX72" s="96">
        <f t="shared" si="329"/>
        <v>434.07915320570635</v>
      </c>
      <c r="AY72" s="15">
        <f t="shared" si="329"/>
        <v>216.59143400207466</v>
      </c>
      <c r="AZ72" s="15">
        <f t="shared" si="329"/>
        <v>58.63262635297076</v>
      </c>
      <c r="BA72" s="15">
        <f t="shared" si="329"/>
        <v>139.49332296060328</v>
      </c>
      <c r="BB72" s="15">
        <f t="shared" si="329"/>
        <v>417.52027231655967</v>
      </c>
      <c r="BC72" s="15">
        <f t="shared" si="329"/>
        <v>417.11125967414068</v>
      </c>
      <c r="BD72" s="15">
        <f t="shared" si="329"/>
        <v>439.6126734399848</v>
      </c>
      <c r="BE72" s="15">
        <f t="shared" si="329"/>
        <v>467.11305163494427</v>
      </c>
      <c r="BF72" s="15">
        <f t="shared" si="329"/>
        <v>456.23863391180248</v>
      </c>
      <c r="BG72" s="15">
        <f t="shared" si="329"/>
        <v>481.02438099709315</v>
      </c>
      <c r="BH72" s="15">
        <f t="shared" si="329"/>
        <v>502.22128033698965</v>
      </c>
      <c r="BI72" s="15">
        <f t="shared" si="329"/>
        <v>488.63378478380724</v>
      </c>
      <c r="BJ72" s="96">
        <f t="shared" si="329"/>
        <v>517.15733856760005</v>
      </c>
      <c r="BK72" s="15">
        <f t="shared" si="329"/>
        <v>254.43505606517095</v>
      </c>
      <c r="BL72" s="15">
        <f t="shared" si="329"/>
        <v>72.222864553667037</v>
      </c>
      <c r="BM72" s="15">
        <f t="shared" si="329"/>
        <v>171.85488691008464</v>
      </c>
      <c r="BN72" s="15">
        <f t="shared" si="329"/>
        <v>507.26601085926484</v>
      </c>
      <c r="BO72" s="15">
        <f t="shared" si="329"/>
        <v>501.31062448210088</v>
      </c>
      <c r="BP72" s="15">
        <f t="shared" si="329"/>
        <v>525.93560698100362</v>
      </c>
      <c r="BQ72" s="15">
        <f t="shared" si="329"/>
        <v>534.07271988379932</v>
      </c>
      <c r="BR72" s="15">
        <f t="shared" si="329"/>
        <v>536.74448715736457</v>
      </c>
      <c r="BS72" s="15">
        <f t="shared" si="329"/>
        <v>574.06444304025513</v>
      </c>
      <c r="BT72" s="15">
        <f t="shared" si="329"/>
        <v>566.91924784710818</v>
      </c>
      <c r="BU72" s="15">
        <f t="shared" si="329"/>
        <v>566.22159853225469</v>
      </c>
      <c r="BV72" s="96">
        <f t="shared" si="329"/>
        <v>596.35672752844778</v>
      </c>
      <c r="BW72" s="15">
        <f t="shared" si="329"/>
        <v>280.47185730094952</v>
      </c>
      <c r="BX72" s="15">
        <f t="shared" si="329"/>
        <v>86.154331169025568</v>
      </c>
      <c r="BY72" s="15">
        <f t="shared" si="329"/>
        <v>205.02145034941165</v>
      </c>
      <c r="BZ72" s="15">
        <f t="shared" si="329"/>
        <v>606.21541483046803</v>
      </c>
      <c r="CA72" s="15">
        <f t="shared" si="329"/>
        <v>609.30534671818214</v>
      </c>
      <c r="CB72" s="15">
        <f t="shared" si="329"/>
        <v>638.62511036954947</v>
      </c>
      <c r="CC72" s="15">
        <f t="shared" si="329"/>
        <v>648.04698616784879</v>
      </c>
      <c r="CD72" s="15">
        <f t="shared" si="329"/>
        <v>660.98647497456034</v>
      </c>
      <c r="CE72" s="15">
        <f t="shared" si="329"/>
        <v>705.91112182351947</v>
      </c>
      <c r="CF72" s="15">
        <f t="shared" si="329"/>
        <v>696.19950531812299</v>
      </c>
      <c r="CG72" s="15">
        <f t="shared" si="329"/>
        <v>706.31110501373075</v>
      </c>
      <c r="CH72" s="96">
        <f t="shared" si="329"/>
        <v>742.42923926118749</v>
      </c>
      <c r="CI72" s="15">
        <f t="shared" si="329"/>
        <v>335.13334913600596</v>
      </c>
      <c r="CJ72" s="15">
        <f t="shared" si="329"/>
        <v>102.4599788243361</v>
      </c>
      <c r="CK72" s="15">
        <f t="shared" si="329"/>
        <v>243.54285745831322</v>
      </c>
      <c r="CL72" s="15">
        <f t="shared" si="329"/>
        <v>721.09359755853779</v>
      </c>
      <c r="CM72" s="15">
        <f t="shared" ref="CM72:CT72" si="330">CM83*CM50</f>
        <v>723.96497152228721</v>
      </c>
      <c r="CN72" s="15">
        <f t="shared" si="330"/>
        <v>758.29503899167264</v>
      </c>
      <c r="CO72" s="15">
        <f t="shared" si="330"/>
        <v>769.1020654628885</v>
      </c>
      <c r="CP72" s="15">
        <f t="shared" si="330"/>
        <v>784.19450454945445</v>
      </c>
      <c r="CQ72" s="15">
        <f t="shared" si="330"/>
        <v>837.17421796086069</v>
      </c>
      <c r="CR72" s="15">
        <f t="shared" si="330"/>
        <v>825.38411168630375</v>
      </c>
      <c r="CS72" s="15">
        <f t="shared" si="330"/>
        <v>853.9371597697193</v>
      </c>
      <c r="CT72" s="96">
        <f t="shared" si="330"/>
        <v>897.40166324483289</v>
      </c>
    </row>
    <row r="73" spans="2:98" s="15" customFormat="1" x14ac:dyDescent="0.25">
      <c r="B73" s="15" t="s">
        <v>7</v>
      </c>
      <c r="C73" s="15">
        <v>77</v>
      </c>
      <c r="D73" s="15">
        <v>86</v>
      </c>
      <c r="E73" s="15">
        <v>126</v>
      </c>
      <c r="F73" s="15">
        <v>84</v>
      </c>
      <c r="G73" s="15">
        <v>94.5</v>
      </c>
      <c r="H73" s="15">
        <v>189.5</v>
      </c>
      <c r="I73" s="15">
        <v>161</v>
      </c>
      <c r="J73" s="15">
        <v>95</v>
      </c>
      <c r="K73" s="15">
        <v>146</v>
      </c>
      <c r="L73" s="15">
        <v>110</v>
      </c>
      <c r="M73" s="15">
        <v>197</v>
      </c>
      <c r="N73" s="96">
        <v>219</v>
      </c>
      <c r="O73" s="15">
        <v>70.5</v>
      </c>
      <c r="P73" s="15">
        <v>77</v>
      </c>
      <c r="Q73" s="15">
        <v>112</v>
      </c>
      <c r="R73" s="15">
        <v>50</v>
      </c>
      <c r="S73" s="15">
        <v>134</v>
      </c>
      <c r="T73" s="15">
        <v>197.5</v>
      </c>
      <c r="U73" s="24">
        <v>143</v>
      </c>
      <c r="V73" s="24">
        <v>129</v>
      </c>
      <c r="W73" s="24">
        <f t="shared" si="326"/>
        <v>102.82799999999999</v>
      </c>
      <c r="X73" s="24">
        <f t="shared" si="326"/>
        <v>90.213899999999981</v>
      </c>
      <c r="Y73" s="24">
        <f t="shared" si="326"/>
        <v>179.64616230144</v>
      </c>
      <c r="Z73" s="145">
        <f t="shared" si="326"/>
        <v>252.33137369792001</v>
      </c>
      <c r="AA73" s="15">
        <f t="shared" ref="AA73:CL73" si="331">AA84*AA51</f>
        <v>83.582833799850974</v>
      </c>
      <c r="AB73" s="15">
        <f t="shared" si="331"/>
        <v>84.094652393153126</v>
      </c>
      <c r="AC73" s="15">
        <f t="shared" si="331"/>
        <v>75.063757607891375</v>
      </c>
      <c r="AD73" s="15">
        <f t="shared" si="331"/>
        <v>71.481930581250182</v>
      </c>
      <c r="AE73" s="15">
        <f t="shared" si="331"/>
        <v>177.91096129864496</v>
      </c>
      <c r="AF73" s="15">
        <f t="shared" si="331"/>
        <v>171.50716711410766</v>
      </c>
      <c r="AG73" s="15">
        <f t="shared" si="331"/>
        <v>200.26926978456029</v>
      </c>
      <c r="AH73" s="15">
        <f t="shared" si="331"/>
        <v>260.57020911831421</v>
      </c>
      <c r="AI73" s="15">
        <f t="shared" si="331"/>
        <v>197.93139219943009</v>
      </c>
      <c r="AJ73" s="15">
        <f t="shared" si="331"/>
        <v>226.77731332013488</v>
      </c>
      <c r="AK73" s="15">
        <f t="shared" si="331"/>
        <v>292.29489405135388</v>
      </c>
      <c r="AL73" s="96">
        <f t="shared" si="331"/>
        <v>232.51738763662743</v>
      </c>
      <c r="AM73" s="15">
        <f t="shared" si="331"/>
        <v>101.75444261692121</v>
      </c>
      <c r="AN73" s="15">
        <f t="shared" si="331"/>
        <v>119.87954609522876</v>
      </c>
      <c r="AO73" s="15">
        <f t="shared" si="331"/>
        <v>99.546655917536967</v>
      </c>
      <c r="AP73" s="15">
        <f t="shared" si="331"/>
        <v>97.01546989503548</v>
      </c>
      <c r="AQ73" s="15">
        <f t="shared" si="331"/>
        <v>288.20163381881576</v>
      </c>
      <c r="AR73" s="15">
        <f t="shared" si="331"/>
        <v>298.79782039453943</v>
      </c>
      <c r="AS73" s="15">
        <f t="shared" si="331"/>
        <v>305.23121010930942</v>
      </c>
      <c r="AT73" s="15">
        <f t="shared" si="331"/>
        <v>376.50277079503093</v>
      </c>
      <c r="AU73" s="15">
        <f t="shared" si="331"/>
        <v>334.16989925274436</v>
      </c>
      <c r="AV73" s="15">
        <f t="shared" si="331"/>
        <v>334.1049732364279</v>
      </c>
      <c r="AW73" s="15">
        <f t="shared" si="331"/>
        <v>407.99695896506586</v>
      </c>
      <c r="AX73" s="96">
        <f t="shared" si="331"/>
        <v>362.36387320949757</v>
      </c>
      <c r="AY73" s="15">
        <f t="shared" si="331"/>
        <v>156.20752721939115</v>
      </c>
      <c r="AZ73" s="15">
        <f t="shared" si="331"/>
        <v>163.01133945476531</v>
      </c>
      <c r="BA73" s="15">
        <f t="shared" si="331"/>
        <v>117.6875765452186</v>
      </c>
      <c r="BB73" s="15">
        <f t="shared" si="331"/>
        <v>110.05134557460147</v>
      </c>
      <c r="BC73" s="15">
        <f t="shared" si="331"/>
        <v>386.75562067218164</v>
      </c>
      <c r="BD73" s="15">
        <f t="shared" si="331"/>
        <v>370.72848759837626</v>
      </c>
      <c r="BE73" s="15">
        <f t="shared" si="331"/>
        <v>374.72239489770618</v>
      </c>
      <c r="BF73" s="15">
        <f t="shared" si="331"/>
        <v>441.22326346942845</v>
      </c>
      <c r="BG73" s="15">
        <f t="shared" si="331"/>
        <v>405.50489782081007</v>
      </c>
      <c r="BH73" s="15">
        <f t="shared" si="331"/>
        <v>402.13638251356974</v>
      </c>
      <c r="BI73" s="15">
        <f t="shared" si="331"/>
        <v>469.86765680370138</v>
      </c>
      <c r="BJ73" s="96">
        <f t="shared" si="331"/>
        <v>434.29770791584787</v>
      </c>
      <c r="BK73" s="15">
        <f t="shared" si="331"/>
        <v>175.53766070323226</v>
      </c>
      <c r="BL73" s="15">
        <f t="shared" si="331"/>
        <v>191.49325772982576</v>
      </c>
      <c r="BM73" s="15">
        <f t="shared" si="331"/>
        <v>144.9659418172044</v>
      </c>
      <c r="BN73" s="15">
        <f t="shared" si="331"/>
        <v>138.29420913884624</v>
      </c>
      <c r="BO73" s="15">
        <f t="shared" si="331"/>
        <v>469.88851532226647</v>
      </c>
      <c r="BP73" s="15">
        <f t="shared" si="331"/>
        <v>445.56488303969132</v>
      </c>
      <c r="BQ73" s="15">
        <f t="shared" si="331"/>
        <v>452.69851764472395</v>
      </c>
      <c r="BR73" s="15">
        <f t="shared" si="331"/>
        <v>504.47168532829642</v>
      </c>
      <c r="BS73" s="15">
        <f t="shared" si="331"/>
        <v>486.32177203372709</v>
      </c>
      <c r="BT73" s="15">
        <f t="shared" si="331"/>
        <v>479.91787438165323</v>
      </c>
      <c r="BU73" s="15">
        <f t="shared" si="331"/>
        <v>530.39771314369432</v>
      </c>
      <c r="BV73" s="96">
        <f t="shared" si="331"/>
        <v>503.25775677546795</v>
      </c>
      <c r="BW73" s="15">
        <f t="shared" si="331"/>
        <v>204.38539192659206</v>
      </c>
      <c r="BX73" s="15">
        <f t="shared" si="331"/>
        <v>211.08911046572433</v>
      </c>
      <c r="BY73" s="15">
        <f t="shared" si="331"/>
        <v>172.92922174623138</v>
      </c>
      <c r="BZ73" s="15">
        <f t="shared" si="331"/>
        <v>164.98384097395899</v>
      </c>
      <c r="CA73" s="15">
        <f t="shared" si="331"/>
        <v>561.54691057980199</v>
      </c>
      <c r="CB73" s="15">
        <f t="shared" si="331"/>
        <v>541.55059216312043</v>
      </c>
      <c r="CC73" s="15">
        <f t="shared" si="331"/>
        <v>549.69588854141898</v>
      </c>
      <c r="CD73" s="15">
        <f t="shared" si="331"/>
        <v>612.12891636769552</v>
      </c>
      <c r="CE73" s="15">
        <f t="shared" si="331"/>
        <v>598.89225039345502</v>
      </c>
      <c r="CF73" s="15">
        <f t="shared" si="331"/>
        <v>590.14169784446221</v>
      </c>
      <c r="CG73" s="15">
        <f t="shared" si="331"/>
        <v>651.34960034394464</v>
      </c>
      <c r="CH73" s="96">
        <f t="shared" si="331"/>
        <v>627.76931013620367</v>
      </c>
      <c r="CI73" s="15">
        <f t="shared" si="331"/>
        <v>244.66140050526298</v>
      </c>
      <c r="CJ73" s="15">
        <f t="shared" si="331"/>
        <v>252.22851674779787</v>
      </c>
      <c r="CK73" s="15">
        <f t="shared" si="331"/>
        <v>205.65796469902756</v>
      </c>
      <c r="CL73" s="15">
        <f t="shared" si="331"/>
        <v>195.98259595163003</v>
      </c>
      <c r="CM73" s="15">
        <f t="shared" ref="CM73:CT73" si="332">CM84*CM51</f>
        <v>667.96038510685617</v>
      </c>
      <c r="CN73" s="15">
        <f t="shared" si="332"/>
        <v>643.46006668900907</v>
      </c>
      <c r="CO73" s="15">
        <f t="shared" si="332"/>
        <v>652.70165307761215</v>
      </c>
      <c r="CP73" s="15">
        <f t="shared" si="332"/>
        <v>726.47450564026906</v>
      </c>
      <c r="CQ73" s="15">
        <f t="shared" si="332"/>
        <v>710.52590235508035</v>
      </c>
      <c r="CR73" s="15">
        <f t="shared" si="332"/>
        <v>699.87764621527936</v>
      </c>
      <c r="CS73" s="15">
        <f t="shared" si="332"/>
        <v>787.65623835381314</v>
      </c>
      <c r="CT73" s="96">
        <f t="shared" si="332"/>
        <v>758.97934760332623</v>
      </c>
    </row>
    <row r="74" spans="2:98" s="15" customFormat="1" x14ac:dyDescent="0.25">
      <c r="B74" s="15" t="s">
        <v>8</v>
      </c>
      <c r="C74" s="15">
        <v>53</v>
      </c>
      <c r="D74" s="15">
        <v>43</v>
      </c>
      <c r="E74" s="15">
        <v>83</v>
      </c>
      <c r="F74" s="15">
        <v>106</v>
      </c>
      <c r="G74" s="15">
        <v>114</v>
      </c>
      <c r="H74" s="15">
        <v>92</v>
      </c>
      <c r="I74" s="15">
        <v>88</v>
      </c>
      <c r="J74" s="15">
        <v>116</v>
      </c>
      <c r="K74" s="15">
        <v>179</v>
      </c>
      <c r="L74" s="15">
        <v>128.5</v>
      </c>
      <c r="M74" s="15">
        <v>183</v>
      </c>
      <c r="N74" s="96">
        <v>193</v>
      </c>
      <c r="O74" s="15">
        <v>49.5</v>
      </c>
      <c r="P74" s="15">
        <v>46</v>
      </c>
      <c r="Q74" s="15">
        <v>147</v>
      </c>
      <c r="R74" s="15">
        <v>164</v>
      </c>
      <c r="S74" s="15">
        <v>78</v>
      </c>
      <c r="T74" s="15">
        <v>83</v>
      </c>
      <c r="U74" s="24">
        <v>95</v>
      </c>
      <c r="V74" s="24">
        <v>128</v>
      </c>
      <c r="W74" s="24">
        <f t="shared" si="326"/>
        <v>188.892</v>
      </c>
      <c r="X74" s="24">
        <f t="shared" si="326"/>
        <v>176.06730000000002</v>
      </c>
      <c r="Y74" s="24">
        <f t="shared" si="326"/>
        <v>242.70400000000001</v>
      </c>
      <c r="Z74" s="145">
        <f t="shared" si="326"/>
        <v>346.15278818560006</v>
      </c>
      <c r="AA74" s="15">
        <f t="shared" ref="AA74:CL74" si="333">AA85*AA52</f>
        <v>112.68842263974399</v>
      </c>
      <c r="AB74" s="15">
        <f t="shared" si="333"/>
        <v>139.07455847627776</v>
      </c>
      <c r="AC74" s="15">
        <f t="shared" si="333"/>
        <v>388.0357096432549</v>
      </c>
      <c r="AD74" s="15">
        <f t="shared" si="333"/>
        <v>271.42873285442687</v>
      </c>
      <c r="AE74" s="15">
        <f t="shared" si="333"/>
        <v>206.59173108057468</v>
      </c>
      <c r="AF74" s="15">
        <f t="shared" si="333"/>
        <v>208.06572100760269</v>
      </c>
      <c r="AG74" s="15">
        <f t="shared" si="333"/>
        <v>255.38165770948865</v>
      </c>
      <c r="AH74" s="15">
        <f t="shared" si="333"/>
        <v>346.89489056186483</v>
      </c>
      <c r="AI74" s="15">
        <f t="shared" si="333"/>
        <v>402.2836846763737</v>
      </c>
      <c r="AJ74" s="15">
        <f t="shared" si="333"/>
        <v>389.71017540268946</v>
      </c>
      <c r="AK74" s="15">
        <f t="shared" si="333"/>
        <v>426.57105379998785</v>
      </c>
      <c r="AL74" s="96">
        <f t="shared" si="333"/>
        <v>455.58894446841168</v>
      </c>
      <c r="AM74" s="15">
        <f t="shared" si="333"/>
        <v>182.3697467880227</v>
      </c>
      <c r="AN74" s="15">
        <f t="shared" si="333"/>
        <v>184.64698900446191</v>
      </c>
      <c r="AO74" s="15">
        <f t="shared" si="333"/>
        <v>485.96146415398061</v>
      </c>
      <c r="AP74" s="15">
        <f t="shared" si="333"/>
        <v>361.09854450434585</v>
      </c>
      <c r="AQ74" s="15">
        <f t="shared" si="333"/>
        <v>285.05527973071537</v>
      </c>
      <c r="AR74" s="15">
        <f t="shared" si="333"/>
        <v>313.65268884970453</v>
      </c>
      <c r="AS74" s="15">
        <f t="shared" si="333"/>
        <v>421.01853034202782</v>
      </c>
      <c r="AT74" s="15">
        <f t="shared" si="333"/>
        <v>569.41279707621493</v>
      </c>
      <c r="AU74" s="15">
        <f t="shared" si="333"/>
        <v>623.63471776751283</v>
      </c>
      <c r="AV74" s="15">
        <f t="shared" si="333"/>
        <v>598.96366644907914</v>
      </c>
      <c r="AW74" s="15">
        <f t="shared" si="333"/>
        <v>646.67840093243558</v>
      </c>
      <c r="AX74" s="96">
        <f t="shared" si="333"/>
        <v>676.35598886455955</v>
      </c>
      <c r="AY74" s="15">
        <f t="shared" si="333"/>
        <v>284.67357726690136</v>
      </c>
      <c r="AZ74" s="15">
        <f t="shared" si="333"/>
        <v>286.48958253095429</v>
      </c>
      <c r="BA74" s="15">
        <f t="shared" si="333"/>
        <v>743.19789962477421</v>
      </c>
      <c r="BB74" s="15">
        <f t="shared" si="333"/>
        <v>494.6548819069771</v>
      </c>
      <c r="BC74" s="15">
        <f t="shared" si="333"/>
        <v>356.71828504325862</v>
      </c>
      <c r="BD74" s="15">
        <f t="shared" si="333"/>
        <v>397.63946897701419</v>
      </c>
      <c r="BE74" s="15">
        <f t="shared" si="333"/>
        <v>534.08742957681636</v>
      </c>
      <c r="BF74" s="15">
        <f t="shared" si="333"/>
        <v>719.37105992592672</v>
      </c>
      <c r="BG74" s="15">
        <f t="shared" si="333"/>
        <v>753.12309686354013</v>
      </c>
      <c r="BH74" s="15">
        <f t="shared" si="333"/>
        <v>720.07684848527038</v>
      </c>
      <c r="BI74" s="15">
        <f t="shared" si="333"/>
        <v>774.0642912309338</v>
      </c>
      <c r="BJ74" s="96">
        <f t="shared" si="333"/>
        <v>801.05448628210786</v>
      </c>
      <c r="BK74" s="15">
        <f t="shared" si="333"/>
        <v>317.61162369311398</v>
      </c>
      <c r="BL74" s="15">
        <f t="shared" si="333"/>
        <v>319.25453565065317</v>
      </c>
      <c r="BM74" s="15">
        <f t="shared" si="333"/>
        <v>851.63280178413015</v>
      </c>
      <c r="BN74" s="15">
        <f t="shared" si="333"/>
        <v>587.09420432337424</v>
      </c>
      <c r="BO74" s="15">
        <f t="shared" si="333"/>
        <v>435.98586005180306</v>
      </c>
      <c r="BP74" s="15">
        <f t="shared" si="333"/>
        <v>488.45606898791658</v>
      </c>
      <c r="BQ74" s="15">
        <f t="shared" si="333"/>
        <v>654.44645142780689</v>
      </c>
      <c r="BR74" s="15">
        <f t="shared" si="333"/>
        <v>874.29554283062942</v>
      </c>
      <c r="BS74" s="15">
        <f t="shared" si="333"/>
        <v>908.38234527043699</v>
      </c>
      <c r="BT74" s="15">
        <f t="shared" si="333"/>
        <v>861.40500248771411</v>
      </c>
      <c r="BU74" s="15">
        <f t="shared" si="333"/>
        <v>918.7533204002309</v>
      </c>
      <c r="BV74" s="96">
        <f t="shared" si="333"/>
        <v>936.13003857285275</v>
      </c>
      <c r="BW74" s="15">
        <f t="shared" si="333"/>
        <v>371.28223984322244</v>
      </c>
      <c r="BX74" s="15">
        <f t="shared" si="333"/>
        <v>369.95803843950682</v>
      </c>
      <c r="BY74" s="15">
        <f t="shared" si="333"/>
        <v>971.27229288283002</v>
      </c>
      <c r="BZ74" s="15">
        <f t="shared" si="333"/>
        <v>668.89649073863723</v>
      </c>
      <c r="CA74" s="15">
        <f t="shared" si="333"/>
        <v>497.31286694137947</v>
      </c>
      <c r="CB74" s="15">
        <f t="shared" si="333"/>
        <v>583.39469059923044</v>
      </c>
      <c r="CC74" s="15">
        <f t="shared" si="333"/>
        <v>788.06528115831759</v>
      </c>
      <c r="CD74" s="15">
        <f t="shared" si="333"/>
        <v>1057.0096850779623</v>
      </c>
      <c r="CE74" s="15">
        <f t="shared" si="333"/>
        <v>1102.9980427402447</v>
      </c>
      <c r="CF74" s="15">
        <f t="shared" si="333"/>
        <v>1051.1960598115611</v>
      </c>
      <c r="CG74" s="15">
        <f t="shared" si="333"/>
        <v>1125.8891774419851</v>
      </c>
      <c r="CH74" s="96">
        <f t="shared" si="333"/>
        <v>1150.9923686494594</v>
      </c>
      <c r="CI74" s="15">
        <f t="shared" si="333"/>
        <v>441.14058252262879</v>
      </c>
      <c r="CJ74" s="15">
        <f t="shared" si="333"/>
        <v>441.37745853655036</v>
      </c>
      <c r="CK74" s="15">
        <f t="shared" si="333"/>
        <v>1162.4666473374223</v>
      </c>
      <c r="CL74" s="15">
        <f t="shared" si="333"/>
        <v>799.19269478887134</v>
      </c>
      <c r="CM74" s="15">
        <f t="shared" ref="CM74:CT74" si="334">CM85*CM52</f>
        <v>592.83197259369706</v>
      </c>
      <c r="CN74" s="15">
        <f t="shared" si="334"/>
        <v>693.75715816087904</v>
      </c>
      <c r="CO74" s="15">
        <f t="shared" si="334"/>
        <v>936.77965768551348</v>
      </c>
      <c r="CP74" s="15">
        <f t="shared" si="334"/>
        <v>1256.0019748748578</v>
      </c>
      <c r="CQ74" s="15">
        <f t="shared" si="334"/>
        <v>1309.6706647128565</v>
      </c>
      <c r="CR74" s="15">
        <f t="shared" si="334"/>
        <v>1247.5777249107339</v>
      </c>
      <c r="CS74" s="15">
        <f t="shared" si="334"/>
        <v>1362.4051681848994</v>
      </c>
      <c r="CT74" s="96">
        <f t="shared" si="334"/>
        <v>1392.2824186623054</v>
      </c>
    </row>
    <row r="75" spans="2:98" s="15" customFormat="1" x14ac:dyDescent="0.25">
      <c r="B75" s="15" t="s">
        <v>1</v>
      </c>
      <c r="C75" s="15">
        <v>30</v>
      </c>
      <c r="D75" s="15">
        <v>39</v>
      </c>
      <c r="E75" s="15">
        <v>35</v>
      </c>
      <c r="F75" s="15">
        <v>77</v>
      </c>
      <c r="G75" s="15">
        <v>99</v>
      </c>
      <c r="H75" s="15">
        <v>111.5</v>
      </c>
      <c r="I75" s="15">
        <v>128</v>
      </c>
      <c r="J75" s="15">
        <v>94</v>
      </c>
      <c r="K75" s="15">
        <v>170</v>
      </c>
      <c r="L75" s="15">
        <v>120</v>
      </c>
      <c r="M75" s="15">
        <v>278</v>
      </c>
      <c r="N75" s="96">
        <v>281</v>
      </c>
      <c r="O75" s="15">
        <v>60</v>
      </c>
      <c r="P75" s="15">
        <v>56</v>
      </c>
      <c r="Q75" s="15">
        <v>123</v>
      </c>
      <c r="R75" s="15">
        <v>107</v>
      </c>
      <c r="S75" s="15">
        <v>95</v>
      </c>
      <c r="T75" s="15">
        <v>161</v>
      </c>
      <c r="U75" s="24">
        <v>127</v>
      </c>
      <c r="V75" s="24">
        <v>131.5</v>
      </c>
      <c r="W75" s="24">
        <f t="shared" si="326"/>
        <v>185.47650000000002</v>
      </c>
      <c r="X75" s="24">
        <f t="shared" si="326"/>
        <v>164.25569999999999</v>
      </c>
      <c r="Y75" s="24">
        <f t="shared" si="326"/>
        <v>263.07600000000002</v>
      </c>
      <c r="Z75" s="145">
        <f t="shared" si="326"/>
        <v>468.40000000000003</v>
      </c>
      <c r="AA75" s="15">
        <f t="shared" ref="AA75:CL75" si="335">AA86*AA53</f>
        <v>194.89400000000001</v>
      </c>
      <c r="AB75" s="15">
        <f t="shared" si="335"/>
        <v>232.34400000000002</v>
      </c>
      <c r="AC75" s="15">
        <f t="shared" si="335"/>
        <v>526.0084716959999</v>
      </c>
      <c r="AD75" s="15">
        <f t="shared" si="335"/>
        <v>543.81623602701302</v>
      </c>
      <c r="AE75" s="15">
        <f t="shared" si="335"/>
        <v>620.79136132566896</v>
      </c>
      <c r="AF75" s="15">
        <f t="shared" si="335"/>
        <v>688.76483582636786</v>
      </c>
      <c r="AG75" s="15">
        <f t="shared" si="335"/>
        <v>572.62902287389397</v>
      </c>
      <c r="AH75" s="15">
        <f t="shared" si="335"/>
        <v>515.19148757048492</v>
      </c>
      <c r="AI75" s="15">
        <f t="shared" si="335"/>
        <v>511.79057716634628</v>
      </c>
      <c r="AJ75" s="15">
        <f t="shared" si="335"/>
        <v>473.95128375961667</v>
      </c>
      <c r="AK75" s="15">
        <f t="shared" si="335"/>
        <v>509.13692643309196</v>
      </c>
      <c r="AL75" s="96">
        <f t="shared" si="335"/>
        <v>623.95826337044184</v>
      </c>
      <c r="AM75" s="15">
        <f t="shared" si="335"/>
        <v>355.07220334917355</v>
      </c>
      <c r="AN75" s="15">
        <f t="shared" si="335"/>
        <v>376.63246873016197</v>
      </c>
      <c r="AO75" s="15">
        <f t="shared" si="335"/>
        <v>760.84681443966781</v>
      </c>
      <c r="AP75" s="15">
        <f t="shared" si="335"/>
        <v>701.30512593736125</v>
      </c>
      <c r="AQ75" s="15">
        <f t="shared" si="335"/>
        <v>737.46456020619746</v>
      </c>
      <c r="AR75" s="15">
        <f t="shared" si="335"/>
        <v>788.2147742946928</v>
      </c>
      <c r="AS75" s="15">
        <f t="shared" si="335"/>
        <v>655.38073942814651</v>
      </c>
      <c r="AT75" s="15">
        <f t="shared" si="335"/>
        <v>588.45114646665581</v>
      </c>
      <c r="AU75" s="15">
        <f t="shared" si="335"/>
        <v>634.64512117913523</v>
      </c>
      <c r="AV75" s="15">
        <f t="shared" si="335"/>
        <v>604.23304821961597</v>
      </c>
      <c r="AW75" s="15">
        <f t="shared" si="335"/>
        <v>669.14599459231147</v>
      </c>
      <c r="AX75" s="96">
        <f t="shared" si="335"/>
        <v>749.4536243299392</v>
      </c>
      <c r="AY75" s="15">
        <f t="shared" si="335"/>
        <v>451.00855343630815</v>
      </c>
      <c r="AZ75" s="15">
        <f t="shared" si="335"/>
        <v>473.86369188610018</v>
      </c>
      <c r="BA75" s="15">
        <f t="shared" si="335"/>
        <v>965.69720474472842</v>
      </c>
      <c r="BB75" s="15">
        <f t="shared" si="335"/>
        <v>845.73739334752054</v>
      </c>
      <c r="BC75" s="15">
        <f t="shared" si="335"/>
        <v>912.59607890733116</v>
      </c>
      <c r="BD75" s="15">
        <f t="shared" si="335"/>
        <v>956.69509065958437</v>
      </c>
      <c r="BE75" s="15">
        <f t="shared" si="335"/>
        <v>791.67221148797375</v>
      </c>
      <c r="BF75" s="15">
        <f t="shared" si="335"/>
        <v>722.78055095793104</v>
      </c>
      <c r="BG75" s="15">
        <f t="shared" si="335"/>
        <v>809.19232760095656</v>
      </c>
      <c r="BH75" s="15">
        <f t="shared" si="335"/>
        <v>819.48968158473065</v>
      </c>
      <c r="BI75" s="15">
        <f t="shared" si="335"/>
        <v>926.01938155893379</v>
      </c>
      <c r="BJ75" s="96">
        <f t="shared" si="335"/>
        <v>1025.8326359596952</v>
      </c>
      <c r="BK75" s="15">
        <f t="shared" si="335"/>
        <v>602.25392428248722</v>
      </c>
      <c r="BL75" s="15">
        <f t="shared" si="335"/>
        <v>630.73387512590921</v>
      </c>
      <c r="BM75" s="15">
        <f t="shared" si="335"/>
        <v>1247.9267387284888</v>
      </c>
      <c r="BN75" s="15">
        <f t="shared" si="335"/>
        <v>1153.1226351658979</v>
      </c>
      <c r="BO75" s="15">
        <f t="shared" si="335"/>
        <v>1235.826072643692</v>
      </c>
      <c r="BP75" s="15">
        <f t="shared" si="335"/>
        <v>1270.2255840039397</v>
      </c>
      <c r="BQ75" s="15">
        <f t="shared" si="335"/>
        <v>1055.791962997597</v>
      </c>
      <c r="BR75" s="15">
        <f t="shared" si="335"/>
        <v>953.26456958004087</v>
      </c>
      <c r="BS75" s="15">
        <f t="shared" si="335"/>
        <v>1039.3139526619655</v>
      </c>
      <c r="BT75" s="15">
        <f t="shared" si="335"/>
        <v>1029.7719224293428</v>
      </c>
      <c r="BU75" s="15">
        <f t="shared" si="335"/>
        <v>1148.0622316472736</v>
      </c>
      <c r="BV75" s="96">
        <f t="shared" si="335"/>
        <v>1268.8041528124709</v>
      </c>
      <c r="BW75" s="15">
        <f t="shared" si="335"/>
        <v>747.29043858970044</v>
      </c>
      <c r="BX75" s="15">
        <f t="shared" si="335"/>
        <v>778.00001625432958</v>
      </c>
      <c r="BY75" s="15">
        <f t="shared" si="335"/>
        <v>1531.2490353209223</v>
      </c>
      <c r="BZ75" s="15">
        <f t="shared" si="335"/>
        <v>1403.9194235320072</v>
      </c>
      <c r="CA75" s="15">
        <f t="shared" si="335"/>
        <v>1488.6890489771008</v>
      </c>
      <c r="CB75" s="15">
        <f t="shared" si="335"/>
        <v>1526.1886741838414</v>
      </c>
      <c r="CC75" s="15">
        <f t="shared" si="335"/>
        <v>1267.0697770187867</v>
      </c>
      <c r="CD75" s="15">
        <f t="shared" si="335"/>
        <v>1137.2072615147963</v>
      </c>
      <c r="CE75" s="15">
        <f t="shared" si="335"/>
        <v>1252.1729345173476</v>
      </c>
      <c r="CF75" s="15">
        <f t="shared" si="335"/>
        <v>1252.9478583668172</v>
      </c>
      <c r="CG75" s="15">
        <f t="shared" si="335"/>
        <v>1402.2104398648314</v>
      </c>
      <c r="CH75" s="96">
        <f t="shared" si="335"/>
        <v>1566.4451621052133</v>
      </c>
      <c r="CI75" s="15">
        <f t="shared" si="335"/>
        <v>891.01420009387232</v>
      </c>
      <c r="CJ75" s="15">
        <f t="shared" si="335"/>
        <v>930.11403307505861</v>
      </c>
      <c r="CK75" s="15">
        <f t="shared" si="335"/>
        <v>1835.844555034106</v>
      </c>
      <c r="CL75" s="15">
        <f t="shared" si="335"/>
        <v>1691.1581877910394</v>
      </c>
      <c r="CM75" s="15">
        <f t="shared" ref="CM75:CT75" si="336">CM86*CM53</f>
        <v>1800.4789605082055</v>
      </c>
      <c r="CN75" s="15">
        <f t="shared" si="336"/>
        <v>1850.7550784674054</v>
      </c>
      <c r="CO75" s="15">
        <f t="shared" si="336"/>
        <v>1537.4370914929391</v>
      </c>
      <c r="CP75" s="15">
        <f t="shared" si="336"/>
        <v>1380.965650396924</v>
      </c>
      <c r="CQ75" s="15">
        <f t="shared" si="336"/>
        <v>1519.8498328085232</v>
      </c>
      <c r="CR75" s="15">
        <f t="shared" si="336"/>
        <v>1517.9097714612285</v>
      </c>
      <c r="CS75" s="15">
        <f t="shared" si="336"/>
        <v>1730.0241026875397</v>
      </c>
      <c r="CT75" s="96">
        <f t="shared" si="336"/>
        <v>1932.871922906081</v>
      </c>
    </row>
    <row r="76" spans="2:98" s="15" customFormat="1" x14ac:dyDescent="0.25">
      <c r="B76" s="15" t="s">
        <v>2</v>
      </c>
      <c r="C76" s="15">
        <v>24</v>
      </c>
      <c r="D76" s="15">
        <v>13</v>
      </c>
      <c r="E76" s="15">
        <v>22</v>
      </c>
      <c r="F76" s="15">
        <v>18</v>
      </c>
      <c r="G76" s="15">
        <v>28</v>
      </c>
      <c r="H76" s="15">
        <v>33.5</v>
      </c>
      <c r="I76" s="15">
        <v>33</v>
      </c>
      <c r="J76" s="15">
        <v>41.5</v>
      </c>
      <c r="K76" s="15">
        <v>80</v>
      </c>
      <c r="L76" s="15">
        <v>67</v>
      </c>
      <c r="M76" s="15">
        <v>126</v>
      </c>
      <c r="N76" s="96">
        <v>190</v>
      </c>
      <c r="O76" s="15">
        <v>41</v>
      </c>
      <c r="P76" s="15">
        <v>44</v>
      </c>
      <c r="Q76" s="15">
        <v>93</v>
      </c>
      <c r="R76" s="15">
        <v>70</v>
      </c>
      <c r="S76" s="15">
        <v>75</v>
      </c>
      <c r="T76" s="15">
        <v>154</v>
      </c>
      <c r="U76" s="24">
        <v>99</v>
      </c>
      <c r="V76" s="24">
        <v>75</v>
      </c>
      <c r="W76" s="24">
        <f t="shared" si="326"/>
        <v>158.94899999999996</v>
      </c>
      <c r="X76" s="24">
        <f t="shared" si="326"/>
        <v>144.68258</v>
      </c>
      <c r="Y76" s="24">
        <f t="shared" si="326"/>
        <v>207.28620000000001</v>
      </c>
      <c r="Z76" s="145">
        <f t="shared" si="326"/>
        <v>268.8</v>
      </c>
      <c r="AA76" s="15">
        <f t="shared" ref="AA76:CL76" si="337">AA87*AA54</f>
        <v>83.72</v>
      </c>
      <c r="AB76" s="15">
        <f t="shared" si="337"/>
        <v>75.039999999999992</v>
      </c>
      <c r="AC76" s="15">
        <f t="shared" si="337"/>
        <v>154.76400000000001</v>
      </c>
      <c r="AD76" s="15">
        <f t="shared" si="337"/>
        <v>139.37183999999996</v>
      </c>
      <c r="AE76" s="15">
        <f t="shared" si="337"/>
        <v>151.10634240000002</v>
      </c>
      <c r="AF76" s="15">
        <f t="shared" si="337"/>
        <v>153.04046169600002</v>
      </c>
      <c r="AG76" s="15">
        <f t="shared" si="337"/>
        <v>146.63936194271997</v>
      </c>
      <c r="AH76" s="15">
        <f t="shared" si="337"/>
        <v>173.91839589596162</v>
      </c>
      <c r="AI76" s="15">
        <f t="shared" si="337"/>
        <v>210.52330828080449</v>
      </c>
      <c r="AJ76" s="15">
        <f t="shared" si="337"/>
        <v>219.03242986529034</v>
      </c>
      <c r="AK76" s="15">
        <f t="shared" si="337"/>
        <v>268.18148774500207</v>
      </c>
      <c r="AL76" s="96">
        <f t="shared" si="337"/>
        <v>306.10603224897545</v>
      </c>
      <c r="AM76" s="15">
        <f t="shared" si="337"/>
        <v>133.38729133032368</v>
      </c>
      <c r="AN76" s="15">
        <f t="shared" si="337"/>
        <v>129.11048811674283</v>
      </c>
      <c r="AO76" s="15">
        <f t="shared" si="337"/>
        <v>263.48786775042822</v>
      </c>
      <c r="AP76" s="15">
        <f t="shared" si="337"/>
        <v>247.55228680711619</v>
      </c>
      <c r="AQ76" s="15">
        <f t="shared" si="337"/>
        <v>263.12826026445379</v>
      </c>
      <c r="AR76" s="15">
        <f t="shared" si="337"/>
        <v>275.32964129988375</v>
      </c>
      <c r="AS76" s="15">
        <f t="shared" si="337"/>
        <v>261.36897641815841</v>
      </c>
      <c r="AT76" s="15">
        <f t="shared" si="337"/>
        <v>318.32426575199884</v>
      </c>
      <c r="AU76" s="15">
        <f t="shared" si="337"/>
        <v>370.78822658495409</v>
      </c>
      <c r="AV76" s="15">
        <f t="shared" si="337"/>
        <v>361.3985718149699</v>
      </c>
      <c r="AW76" s="15">
        <f t="shared" si="337"/>
        <v>403.23446591394077</v>
      </c>
      <c r="AX76" s="96">
        <f t="shared" si="337"/>
        <v>428.93999578843847</v>
      </c>
      <c r="AY76" s="15">
        <f t="shared" si="337"/>
        <v>216.04208944304006</v>
      </c>
      <c r="AZ76" s="15">
        <f t="shared" si="337"/>
        <v>201.30392716940869</v>
      </c>
      <c r="BA76" s="15">
        <f t="shared" si="337"/>
        <v>405.63027915730038</v>
      </c>
      <c r="BB76" s="15">
        <f t="shared" si="337"/>
        <v>366.46117531846943</v>
      </c>
      <c r="BC76" s="15">
        <f t="shared" si="337"/>
        <v>407.57584459812477</v>
      </c>
      <c r="BD76" s="15">
        <f t="shared" si="337"/>
        <v>437.82679241725702</v>
      </c>
      <c r="BE76" s="15">
        <f t="shared" si="337"/>
        <v>427.3316481801233</v>
      </c>
      <c r="BF76" s="15">
        <f t="shared" si="337"/>
        <v>519.36257687369221</v>
      </c>
      <c r="BG76" s="15">
        <f t="shared" si="337"/>
        <v>597.54419965895045</v>
      </c>
      <c r="BH76" s="15">
        <f t="shared" si="337"/>
        <v>579.28946632839688</v>
      </c>
      <c r="BI76" s="15">
        <f t="shared" si="337"/>
        <v>631.00999525675638</v>
      </c>
      <c r="BJ76" s="96">
        <f t="shared" si="337"/>
        <v>653.36183914689514</v>
      </c>
      <c r="BK76" s="15">
        <f t="shared" si="337"/>
        <v>306.30311278315116</v>
      </c>
      <c r="BL76" s="15">
        <f t="shared" si="337"/>
        <v>274.37334094896283</v>
      </c>
      <c r="BM76" s="15">
        <f t="shared" si="337"/>
        <v>539.67894519776348</v>
      </c>
      <c r="BN76" s="15">
        <f t="shared" si="337"/>
        <v>482.48460910105308</v>
      </c>
      <c r="BO76" s="15">
        <f t="shared" si="337"/>
        <v>511.98510330063118</v>
      </c>
      <c r="BP76" s="15">
        <f t="shared" si="337"/>
        <v>525.41085714204576</v>
      </c>
      <c r="BQ76" s="15">
        <f t="shared" si="337"/>
        <v>508.29682830428897</v>
      </c>
      <c r="BR76" s="15">
        <f t="shared" si="337"/>
        <v>618.14500258897976</v>
      </c>
      <c r="BS76" s="15">
        <f t="shared" si="337"/>
        <v>720.15482859396604</v>
      </c>
      <c r="BT76" s="15">
        <f t="shared" si="337"/>
        <v>687.75800980613144</v>
      </c>
      <c r="BU76" s="15">
        <f t="shared" si="337"/>
        <v>745.22888709538279</v>
      </c>
      <c r="BV76" s="96">
        <f t="shared" si="337"/>
        <v>773.93444579502693</v>
      </c>
      <c r="BW76" s="15">
        <f t="shared" si="337"/>
        <v>369.12624750205009</v>
      </c>
      <c r="BX76" s="15">
        <f t="shared" si="337"/>
        <v>331.76759616191953</v>
      </c>
      <c r="BY76" s="15">
        <f t="shared" si="337"/>
        <v>658.1866611053714</v>
      </c>
      <c r="BZ76" s="15">
        <f t="shared" si="337"/>
        <v>597.26386214855484</v>
      </c>
      <c r="CA76" s="15">
        <f t="shared" si="337"/>
        <v>637.71379119419021</v>
      </c>
      <c r="CB76" s="15">
        <f t="shared" si="337"/>
        <v>652.52247495361814</v>
      </c>
      <c r="CC76" s="15">
        <f t="shared" si="337"/>
        <v>628.15402443276093</v>
      </c>
      <c r="CD76" s="15">
        <f t="shared" si="337"/>
        <v>758.84736082714596</v>
      </c>
      <c r="CE76" s="15">
        <f t="shared" si="337"/>
        <v>871.72641430274336</v>
      </c>
      <c r="CF76" s="15">
        <f t="shared" si="337"/>
        <v>823.52407427554192</v>
      </c>
      <c r="CG76" s="15">
        <f t="shared" si="337"/>
        <v>883.71535683188267</v>
      </c>
      <c r="CH76" s="96">
        <f t="shared" si="337"/>
        <v>901.67650346194591</v>
      </c>
      <c r="CI76" s="15">
        <f t="shared" si="337"/>
        <v>413.34196778369659</v>
      </c>
      <c r="CJ76" s="15">
        <f t="shared" si="337"/>
        <v>369.67114041358093</v>
      </c>
      <c r="CK76" s="15">
        <f t="shared" si="337"/>
        <v>732.80664331884202</v>
      </c>
      <c r="CL76" s="15">
        <f t="shared" si="337"/>
        <v>672.58253118513835</v>
      </c>
      <c r="CM76" s="15">
        <f t="shared" ref="CM76:CT76" si="338">CM87*CM54</f>
        <v>722.9349295490955</v>
      </c>
      <c r="CN76" s="15">
        <f t="shared" si="338"/>
        <v>745.20042297495684</v>
      </c>
      <c r="CO76" s="15">
        <f t="shared" si="338"/>
        <v>731.68941318674104</v>
      </c>
      <c r="CP76" s="15">
        <f t="shared" si="338"/>
        <v>886.70094955644811</v>
      </c>
      <c r="CQ76" s="15">
        <f t="shared" si="338"/>
        <v>1021.0347933191114</v>
      </c>
      <c r="CR76" s="15">
        <f t="shared" si="338"/>
        <v>970.5026015400905</v>
      </c>
      <c r="CS76" s="15">
        <f t="shared" si="338"/>
        <v>1065.8969979804383</v>
      </c>
      <c r="CT76" s="96">
        <f t="shared" si="338"/>
        <v>1091.188385404467</v>
      </c>
    </row>
    <row r="77" spans="2:98" s="16" customFormat="1" x14ac:dyDescent="0.25">
      <c r="B77" s="16" t="s">
        <v>3</v>
      </c>
      <c r="C77" s="16">
        <f>SUM(C70:C76)</f>
        <v>373</v>
      </c>
      <c r="D77" s="16">
        <f t="shared" ref="D77:T77" si="339">SUM(D70:D76)</f>
        <v>317</v>
      </c>
      <c r="E77" s="16">
        <f t="shared" si="339"/>
        <v>515</v>
      </c>
      <c r="F77" s="16">
        <f t="shared" si="339"/>
        <v>658</v>
      </c>
      <c r="G77" s="16">
        <f t="shared" si="339"/>
        <v>644</v>
      </c>
      <c r="H77" s="16">
        <f t="shared" si="339"/>
        <v>806</v>
      </c>
      <c r="I77" s="16">
        <f t="shared" si="339"/>
        <v>781</v>
      </c>
      <c r="J77" s="16">
        <f t="shared" si="339"/>
        <v>593</v>
      </c>
      <c r="K77" s="16">
        <f t="shared" si="339"/>
        <v>949</v>
      </c>
      <c r="L77" s="16">
        <f t="shared" si="339"/>
        <v>758</v>
      </c>
      <c r="M77" s="16">
        <f t="shared" si="339"/>
        <v>1207</v>
      </c>
      <c r="N77" s="97">
        <f t="shared" si="339"/>
        <v>1608</v>
      </c>
      <c r="O77" s="16">
        <f t="shared" si="339"/>
        <v>349</v>
      </c>
      <c r="P77" s="16">
        <f t="shared" si="339"/>
        <v>334</v>
      </c>
      <c r="Q77" s="16">
        <f t="shared" si="339"/>
        <v>875</v>
      </c>
      <c r="R77" s="16">
        <f t="shared" si="339"/>
        <v>809</v>
      </c>
      <c r="S77" s="16">
        <f t="shared" si="339"/>
        <v>672</v>
      </c>
      <c r="T77" s="16">
        <f t="shared" si="339"/>
        <v>1028</v>
      </c>
      <c r="U77" s="146">
        <f t="shared" ref="U77:Z77" si="340">SUM(U71:U76)</f>
        <v>717</v>
      </c>
      <c r="V77" s="146">
        <f t="shared" si="340"/>
        <v>697.5</v>
      </c>
      <c r="W77" s="146">
        <f t="shared" si="340"/>
        <v>1043.22744757184</v>
      </c>
      <c r="X77" s="146">
        <f t="shared" si="340"/>
        <v>1090.6033378461439</v>
      </c>
      <c r="Y77" s="146">
        <f t="shared" si="340"/>
        <v>1546.4781927141682</v>
      </c>
      <c r="Z77" s="147">
        <f t="shared" si="340"/>
        <v>2081.6499098970912</v>
      </c>
      <c r="AA77" s="16">
        <f t="shared" ref="AA77:CL77" si="341">SUM(AA71:AA76)</f>
        <v>623.24757202306728</v>
      </c>
      <c r="AB77" s="16">
        <f t="shared" si="341"/>
        <v>607.6418332754314</v>
      </c>
      <c r="AC77" s="16">
        <f t="shared" si="341"/>
        <v>1478.7619573999104</v>
      </c>
      <c r="AD77" s="16">
        <f t="shared" si="341"/>
        <v>1430.2409297714059</v>
      </c>
      <c r="AE77" s="16">
        <f t="shared" si="341"/>
        <v>1660.8323913586769</v>
      </c>
      <c r="AF77" s="16">
        <f t="shared" si="341"/>
        <v>1843.5500737218044</v>
      </c>
      <c r="AG77" s="16">
        <f t="shared" si="341"/>
        <v>1731.2492062385136</v>
      </c>
      <c r="AH77" s="16">
        <f t="shared" si="341"/>
        <v>1871.9636214758598</v>
      </c>
      <c r="AI77" s="16">
        <f t="shared" si="341"/>
        <v>2022.9676717257316</v>
      </c>
      <c r="AJ77" s="16">
        <f t="shared" si="341"/>
        <v>1948.2553447941323</v>
      </c>
      <c r="AK77" s="16">
        <f t="shared" si="341"/>
        <v>2151.2923651092474</v>
      </c>
      <c r="AL77" s="97">
        <f t="shared" si="341"/>
        <v>2390.6425205177575</v>
      </c>
      <c r="AM77" s="16">
        <f t="shared" si="341"/>
        <v>983.3781849086497</v>
      </c>
      <c r="AN77" s="16">
        <f t="shared" si="341"/>
        <v>914.68036795048852</v>
      </c>
      <c r="AO77" s="16">
        <f t="shared" si="341"/>
        <v>2122.2455214444435</v>
      </c>
      <c r="AP77" s="16">
        <f t="shared" si="341"/>
        <v>2094.6210969132535</v>
      </c>
      <c r="AQ77" s="16">
        <f t="shared" si="341"/>
        <v>2380.2660177076273</v>
      </c>
      <c r="AR77" s="16">
        <f t="shared" si="341"/>
        <v>2579.8681357799396</v>
      </c>
      <c r="AS77" s="16">
        <f t="shared" si="341"/>
        <v>2506.1700953931027</v>
      </c>
      <c r="AT77" s="16">
        <f t="shared" si="341"/>
        <v>2753.4798682836381</v>
      </c>
      <c r="AU77" s="16">
        <f t="shared" si="341"/>
        <v>2971.7203553106328</v>
      </c>
      <c r="AV77" s="16">
        <f t="shared" si="341"/>
        <v>2843.406619135555</v>
      </c>
      <c r="AW77" s="16">
        <f t="shared" si="341"/>
        <v>3104.7817247851904</v>
      </c>
      <c r="AX77" s="97">
        <f t="shared" si="341"/>
        <v>3257.885350917752</v>
      </c>
      <c r="AY77" s="16">
        <f t="shared" si="341"/>
        <v>1383.7306373908134</v>
      </c>
      <c r="AZ77" s="16">
        <f t="shared" si="341"/>
        <v>1244.4579768816639</v>
      </c>
      <c r="BA77" s="16">
        <f t="shared" si="341"/>
        <v>2920.7573245252847</v>
      </c>
      <c r="BB77" s="16">
        <f t="shared" si="341"/>
        <v>2701.5896792991657</v>
      </c>
      <c r="BC77" s="16">
        <f t="shared" si="341"/>
        <v>3058.0493958615616</v>
      </c>
      <c r="BD77" s="16">
        <f t="shared" si="341"/>
        <v>3242.1079828996217</v>
      </c>
      <c r="BE77" s="16">
        <f t="shared" si="341"/>
        <v>3158.6750675814551</v>
      </c>
      <c r="BF77" s="16">
        <f t="shared" si="341"/>
        <v>3490.6495818103158</v>
      </c>
      <c r="BG77" s="16">
        <f t="shared" si="341"/>
        <v>3747.5510228578123</v>
      </c>
      <c r="BH77" s="16">
        <f t="shared" si="341"/>
        <v>3632.7964006624197</v>
      </c>
      <c r="BI77" s="16">
        <f t="shared" si="341"/>
        <v>3968.7178262523457</v>
      </c>
      <c r="BJ77" s="97">
        <f t="shared" si="341"/>
        <v>4187.3003827643824</v>
      </c>
      <c r="BK77" s="16">
        <f t="shared" si="341"/>
        <v>1729.0723093803683</v>
      </c>
      <c r="BL77" s="16">
        <f t="shared" si="341"/>
        <v>1563.4226744280181</v>
      </c>
      <c r="BM77" s="16">
        <f t="shared" si="341"/>
        <v>3610.0487673841671</v>
      </c>
      <c r="BN77" s="16">
        <f t="shared" si="341"/>
        <v>3429.7295680083898</v>
      </c>
      <c r="BO77" s="16">
        <f t="shared" si="341"/>
        <v>3845.6463736077526</v>
      </c>
      <c r="BP77" s="16">
        <f t="shared" si="341"/>
        <v>3979.78464355093</v>
      </c>
      <c r="BQ77" s="16">
        <f t="shared" si="341"/>
        <v>3868.5313515180096</v>
      </c>
      <c r="BR77" s="16">
        <f t="shared" si="341"/>
        <v>4226.4144105679115</v>
      </c>
      <c r="BS77" s="16">
        <f t="shared" si="341"/>
        <v>4519.7257097857864</v>
      </c>
      <c r="BT77" s="16">
        <f t="shared" si="341"/>
        <v>4332.1475165070397</v>
      </c>
      <c r="BU77" s="16">
        <f t="shared" si="341"/>
        <v>4691.7898338681789</v>
      </c>
      <c r="BV77" s="97">
        <f t="shared" si="341"/>
        <v>4903.3922190788999</v>
      </c>
      <c r="BW77" s="16">
        <f t="shared" si="341"/>
        <v>2059.5551566371187</v>
      </c>
      <c r="BX77" s="16">
        <f t="shared" si="341"/>
        <v>1866.8548125647478</v>
      </c>
      <c r="BY77" s="16">
        <f t="shared" si="341"/>
        <v>4320.2179991596149</v>
      </c>
      <c r="BZ77" s="16">
        <f t="shared" si="341"/>
        <v>4123.7010205479901</v>
      </c>
      <c r="CA77" s="16">
        <f t="shared" si="341"/>
        <v>4633.2002093982865</v>
      </c>
      <c r="CB77" s="16">
        <f t="shared" si="341"/>
        <v>4821.0199508011519</v>
      </c>
      <c r="CC77" s="16">
        <f t="shared" si="341"/>
        <v>4697.7756412480949</v>
      </c>
      <c r="CD77" s="16">
        <f t="shared" si="341"/>
        <v>5135.5138796624942</v>
      </c>
      <c r="CE77" s="16">
        <f t="shared" si="341"/>
        <v>5503.6801285427782</v>
      </c>
      <c r="CF77" s="16">
        <f t="shared" si="341"/>
        <v>5295.1497820692784</v>
      </c>
      <c r="CG77" s="16">
        <f t="shared" si="341"/>
        <v>5744.4218404855319</v>
      </c>
      <c r="CH77" s="97">
        <f t="shared" si="341"/>
        <v>6014.4162546947464</v>
      </c>
      <c r="CI77" s="16">
        <f t="shared" si="341"/>
        <v>2428.7559884621196</v>
      </c>
      <c r="CJ77" s="16">
        <f t="shared" si="341"/>
        <v>2202.6254435251003</v>
      </c>
      <c r="CK77" s="16">
        <f t="shared" si="341"/>
        <v>5109.9839663204002</v>
      </c>
      <c r="CL77" s="16">
        <f t="shared" si="341"/>
        <v>4890.8503753801788</v>
      </c>
      <c r="CM77" s="16">
        <f t="shared" ref="CM77:CT77" si="342">SUM(CM71:CM76)</f>
        <v>5503.9520938288733</v>
      </c>
      <c r="CN77" s="16">
        <f t="shared" si="342"/>
        <v>5734.3543760216271</v>
      </c>
      <c r="CO77" s="16">
        <f t="shared" si="342"/>
        <v>5596.6947736559114</v>
      </c>
      <c r="CP77" s="16">
        <f t="shared" si="342"/>
        <v>6112.7610695407502</v>
      </c>
      <c r="CQ77" s="16">
        <f t="shared" si="342"/>
        <v>6550.5922319040692</v>
      </c>
      <c r="CR77" s="16">
        <f t="shared" si="342"/>
        <v>6305.6712125500435</v>
      </c>
      <c r="CS77" s="16">
        <f t="shared" si="342"/>
        <v>6978.3731278294472</v>
      </c>
      <c r="CT77" s="97">
        <f t="shared" si="342"/>
        <v>7311.6447892157066</v>
      </c>
    </row>
    <row r="79" spans="2:98" s="4" customFormat="1" x14ac:dyDescent="0.25">
      <c r="B79"/>
      <c r="C79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12"/>
    </row>
    <row r="80" spans="2:98" s="104" customFormat="1" x14ac:dyDescent="0.25">
      <c r="B80" s="104" t="s">
        <v>13</v>
      </c>
      <c r="C80" s="104">
        <f t="shared" ref="C80:BN80" si="343">C47</f>
        <v>42005</v>
      </c>
      <c r="D80" s="104">
        <f t="shared" si="343"/>
        <v>42036</v>
      </c>
      <c r="E80" s="104">
        <f t="shared" si="343"/>
        <v>42064</v>
      </c>
      <c r="F80" s="104">
        <f t="shared" si="343"/>
        <v>42095</v>
      </c>
      <c r="G80" s="104">
        <f t="shared" si="343"/>
        <v>42125</v>
      </c>
      <c r="H80" s="104">
        <f t="shared" si="343"/>
        <v>42156</v>
      </c>
      <c r="I80" s="104">
        <f t="shared" si="343"/>
        <v>42186</v>
      </c>
      <c r="J80" s="104">
        <f t="shared" si="343"/>
        <v>42217</v>
      </c>
      <c r="K80" s="104">
        <f t="shared" si="343"/>
        <v>42248</v>
      </c>
      <c r="L80" s="104">
        <f t="shared" si="343"/>
        <v>42278</v>
      </c>
      <c r="M80" s="104">
        <f t="shared" si="343"/>
        <v>42309</v>
      </c>
      <c r="N80" s="105">
        <f t="shared" si="343"/>
        <v>42339</v>
      </c>
      <c r="O80" s="104">
        <f t="shared" si="343"/>
        <v>42370</v>
      </c>
      <c r="P80" s="104">
        <f t="shared" si="343"/>
        <v>42401</v>
      </c>
      <c r="Q80" s="104">
        <f t="shared" si="343"/>
        <v>42430</v>
      </c>
      <c r="R80" s="104">
        <f t="shared" si="343"/>
        <v>42461</v>
      </c>
      <c r="S80" s="104">
        <f t="shared" si="343"/>
        <v>42491</v>
      </c>
      <c r="T80" s="104">
        <f t="shared" si="343"/>
        <v>42522</v>
      </c>
      <c r="U80" s="113">
        <f t="shared" si="343"/>
        <v>42552</v>
      </c>
      <c r="V80" s="113">
        <f t="shared" si="343"/>
        <v>42583</v>
      </c>
      <c r="W80" s="113">
        <f t="shared" si="343"/>
        <v>42614</v>
      </c>
      <c r="X80" s="113">
        <f t="shared" si="343"/>
        <v>42644</v>
      </c>
      <c r="Y80" s="113">
        <f t="shared" si="343"/>
        <v>42675</v>
      </c>
      <c r="Z80" s="117">
        <f t="shared" si="343"/>
        <v>42705</v>
      </c>
      <c r="AA80" s="104">
        <f t="shared" si="343"/>
        <v>42752</v>
      </c>
      <c r="AB80" s="104">
        <f t="shared" si="343"/>
        <v>42783</v>
      </c>
      <c r="AC80" s="104">
        <f t="shared" si="343"/>
        <v>42811</v>
      </c>
      <c r="AD80" s="104">
        <f t="shared" si="343"/>
        <v>42842</v>
      </c>
      <c r="AE80" s="104">
        <f t="shared" si="343"/>
        <v>42872</v>
      </c>
      <c r="AF80" s="104">
        <f t="shared" si="343"/>
        <v>42903</v>
      </c>
      <c r="AG80" s="104">
        <f t="shared" si="343"/>
        <v>42933</v>
      </c>
      <c r="AH80" s="104">
        <f t="shared" si="343"/>
        <v>42964</v>
      </c>
      <c r="AI80" s="104">
        <f t="shared" si="343"/>
        <v>42995</v>
      </c>
      <c r="AJ80" s="104">
        <f t="shared" si="343"/>
        <v>43025</v>
      </c>
      <c r="AK80" s="104">
        <f t="shared" si="343"/>
        <v>43056</v>
      </c>
      <c r="AL80" s="105">
        <f t="shared" si="343"/>
        <v>43086</v>
      </c>
      <c r="AM80" s="104">
        <f t="shared" si="343"/>
        <v>43118</v>
      </c>
      <c r="AN80" s="104">
        <f t="shared" si="343"/>
        <v>43149</v>
      </c>
      <c r="AO80" s="104">
        <f t="shared" si="343"/>
        <v>43177</v>
      </c>
      <c r="AP80" s="104">
        <f t="shared" si="343"/>
        <v>43208</v>
      </c>
      <c r="AQ80" s="104">
        <f t="shared" si="343"/>
        <v>43238</v>
      </c>
      <c r="AR80" s="104">
        <f t="shared" si="343"/>
        <v>43269</v>
      </c>
      <c r="AS80" s="104">
        <f t="shared" si="343"/>
        <v>43299</v>
      </c>
      <c r="AT80" s="104">
        <f t="shared" si="343"/>
        <v>43330</v>
      </c>
      <c r="AU80" s="104">
        <f t="shared" si="343"/>
        <v>43361</v>
      </c>
      <c r="AV80" s="104">
        <f t="shared" si="343"/>
        <v>43391</v>
      </c>
      <c r="AW80" s="104">
        <f t="shared" si="343"/>
        <v>43422</v>
      </c>
      <c r="AX80" s="105">
        <f t="shared" si="343"/>
        <v>43452</v>
      </c>
      <c r="AY80" s="104">
        <f t="shared" si="343"/>
        <v>43483</v>
      </c>
      <c r="AZ80" s="104">
        <f t="shared" si="343"/>
        <v>43514</v>
      </c>
      <c r="BA80" s="104">
        <f t="shared" si="343"/>
        <v>43542</v>
      </c>
      <c r="BB80" s="104">
        <f t="shared" si="343"/>
        <v>43573</v>
      </c>
      <c r="BC80" s="104">
        <f t="shared" si="343"/>
        <v>43603</v>
      </c>
      <c r="BD80" s="104">
        <f t="shared" si="343"/>
        <v>43634</v>
      </c>
      <c r="BE80" s="104">
        <f t="shared" si="343"/>
        <v>43664</v>
      </c>
      <c r="BF80" s="104">
        <f t="shared" si="343"/>
        <v>43695</v>
      </c>
      <c r="BG80" s="104">
        <f t="shared" si="343"/>
        <v>43726</v>
      </c>
      <c r="BH80" s="104">
        <f t="shared" si="343"/>
        <v>43756</v>
      </c>
      <c r="BI80" s="104">
        <f t="shared" si="343"/>
        <v>43787</v>
      </c>
      <c r="BJ80" s="105">
        <f t="shared" si="343"/>
        <v>43817</v>
      </c>
      <c r="BK80" s="104">
        <f t="shared" si="343"/>
        <v>43848</v>
      </c>
      <c r="BL80" s="104">
        <f t="shared" si="343"/>
        <v>43879</v>
      </c>
      <c r="BM80" s="104">
        <f t="shared" si="343"/>
        <v>43908</v>
      </c>
      <c r="BN80" s="104">
        <f t="shared" si="343"/>
        <v>43939</v>
      </c>
      <c r="BO80" s="104">
        <f t="shared" ref="BO80:CT80" si="344">BO47</f>
        <v>43969</v>
      </c>
      <c r="BP80" s="104">
        <f t="shared" si="344"/>
        <v>44000</v>
      </c>
      <c r="BQ80" s="104">
        <f t="shared" si="344"/>
        <v>44030</v>
      </c>
      <c r="BR80" s="104">
        <f t="shared" si="344"/>
        <v>44061</v>
      </c>
      <c r="BS80" s="104">
        <f t="shared" si="344"/>
        <v>44092</v>
      </c>
      <c r="BT80" s="104">
        <f t="shared" si="344"/>
        <v>44122</v>
      </c>
      <c r="BU80" s="104">
        <f t="shared" si="344"/>
        <v>44153</v>
      </c>
      <c r="BV80" s="105">
        <f t="shared" si="344"/>
        <v>44183</v>
      </c>
      <c r="BW80" s="104">
        <f t="shared" si="344"/>
        <v>44214</v>
      </c>
      <c r="BX80" s="104">
        <f t="shared" si="344"/>
        <v>44245</v>
      </c>
      <c r="BY80" s="104">
        <f t="shared" si="344"/>
        <v>44273</v>
      </c>
      <c r="BZ80" s="104">
        <f t="shared" si="344"/>
        <v>44304</v>
      </c>
      <c r="CA80" s="104">
        <f t="shared" si="344"/>
        <v>44334</v>
      </c>
      <c r="CB80" s="104">
        <f t="shared" si="344"/>
        <v>44365</v>
      </c>
      <c r="CC80" s="104">
        <f t="shared" si="344"/>
        <v>44395</v>
      </c>
      <c r="CD80" s="104">
        <f t="shared" si="344"/>
        <v>44426</v>
      </c>
      <c r="CE80" s="104">
        <f t="shared" si="344"/>
        <v>44457</v>
      </c>
      <c r="CF80" s="104">
        <f t="shared" si="344"/>
        <v>44487</v>
      </c>
      <c r="CG80" s="104">
        <f t="shared" si="344"/>
        <v>44518</v>
      </c>
      <c r="CH80" s="105">
        <f t="shared" si="344"/>
        <v>44548</v>
      </c>
      <c r="CI80" s="104">
        <f t="shared" si="344"/>
        <v>44579</v>
      </c>
      <c r="CJ80" s="104">
        <f t="shared" si="344"/>
        <v>44610</v>
      </c>
      <c r="CK80" s="104">
        <f t="shared" si="344"/>
        <v>44638</v>
      </c>
      <c r="CL80" s="104">
        <f t="shared" si="344"/>
        <v>44669</v>
      </c>
      <c r="CM80" s="104">
        <f t="shared" si="344"/>
        <v>44699</v>
      </c>
      <c r="CN80" s="104">
        <f t="shared" si="344"/>
        <v>44730</v>
      </c>
      <c r="CO80" s="104">
        <f t="shared" si="344"/>
        <v>44760</v>
      </c>
      <c r="CP80" s="104">
        <f t="shared" si="344"/>
        <v>44791</v>
      </c>
      <c r="CQ80" s="104">
        <f t="shared" si="344"/>
        <v>44822</v>
      </c>
      <c r="CR80" s="104">
        <f t="shared" si="344"/>
        <v>44852</v>
      </c>
      <c r="CS80" s="104">
        <f t="shared" si="344"/>
        <v>44883</v>
      </c>
      <c r="CT80" s="105">
        <f t="shared" si="344"/>
        <v>44913</v>
      </c>
    </row>
    <row r="81" spans="2:98" s="164" customFormat="1" x14ac:dyDescent="0.25">
      <c r="B81" s="164" t="s">
        <v>4</v>
      </c>
      <c r="C81" s="194">
        <f>IFERROR(C70/C48,"")</f>
        <v>2.2222222222222223</v>
      </c>
      <c r="D81" s="194">
        <f t="shared" ref="D81:T81" si="345">IFERROR(D70/D48,"")</f>
        <v>2.3199999999999998</v>
      </c>
      <c r="E81" s="194">
        <f t="shared" si="345"/>
        <v>3.8333333333333335</v>
      </c>
      <c r="F81" s="194">
        <f t="shared" si="345"/>
        <v>3.5714285714285716</v>
      </c>
      <c r="G81" s="194">
        <f t="shared" si="345"/>
        <v>2.3139534883720931</v>
      </c>
      <c r="H81" s="194">
        <f t="shared" si="345"/>
        <v>2.9634146341463414</v>
      </c>
      <c r="I81" s="194">
        <f t="shared" si="345"/>
        <v>3.3157894736842106</v>
      </c>
      <c r="J81" s="194">
        <f t="shared" si="345"/>
        <v>2.0735294117647061</v>
      </c>
      <c r="K81" s="194">
        <f t="shared" si="345"/>
        <v>2.9479166666666665</v>
      </c>
      <c r="L81" s="194">
        <f t="shared" si="345"/>
        <v>3.3690476190476191</v>
      </c>
      <c r="M81" s="194">
        <f t="shared" si="345"/>
        <v>2.9523809523809526</v>
      </c>
      <c r="N81" s="195">
        <f t="shared" si="345"/>
        <v>4.583333333333333</v>
      </c>
      <c r="O81" s="194">
        <f t="shared" si="345"/>
        <v>1.4242424242424243</v>
      </c>
      <c r="P81" s="194">
        <f t="shared" si="345"/>
        <v>1.6666666666666667</v>
      </c>
      <c r="Q81" s="194">
        <f t="shared" si="345"/>
        <v>2.5531914893617023</v>
      </c>
      <c r="R81" s="194">
        <f t="shared" si="345"/>
        <v>4</v>
      </c>
      <c r="S81" s="194">
        <f t="shared" si="345"/>
        <v>2.3783783783783785</v>
      </c>
      <c r="T81" s="194">
        <f t="shared" si="345"/>
        <v>2.0408163265306123</v>
      </c>
      <c r="U81" s="194">
        <f t="shared" ref="U81:V81" si="346">IFERROR(U70/U48,"")</f>
        <v>2.4516129032258065</v>
      </c>
      <c r="V81" s="194">
        <f t="shared" si="346"/>
        <v>2.1</v>
      </c>
      <c r="W81" s="342">
        <v>3.6</v>
      </c>
      <c r="X81" s="342">
        <v>3.2</v>
      </c>
      <c r="Y81" s="342">
        <v>3.4</v>
      </c>
      <c r="Z81" s="343">
        <v>3.5</v>
      </c>
      <c r="AA81" s="344">
        <v>1.4</v>
      </c>
      <c r="AB81" s="344">
        <v>1.4</v>
      </c>
      <c r="AC81" s="344">
        <v>2.8</v>
      </c>
      <c r="AD81" s="344">
        <f>AC81*0.95</f>
        <v>2.6599999999999997</v>
      </c>
      <c r="AE81" s="344">
        <v>3.6</v>
      </c>
      <c r="AF81" s="344">
        <v>3.6</v>
      </c>
      <c r="AG81" s="344">
        <f>AF81*0.95</f>
        <v>3.42</v>
      </c>
      <c r="AH81" s="344">
        <v>3.6</v>
      </c>
      <c r="AI81" s="344">
        <v>3.6</v>
      </c>
      <c r="AJ81" s="344">
        <f>AI81*0.95</f>
        <v>3.42</v>
      </c>
      <c r="AK81" s="344">
        <v>3.6</v>
      </c>
      <c r="AL81" s="345">
        <v>3.6</v>
      </c>
      <c r="AM81" s="346">
        <f>AA81*1.03</f>
        <v>1.4419999999999999</v>
      </c>
      <c r="AN81" s="347">
        <f t="shared" ref="AN81:AN87" si="347">AB81*1.02</f>
        <v>1.4279999999999999</v>
      </c>
      <c r="AO81" s="347">
        <f>AC81*1.02</f>
        <v>2.8559999999999999</v>
      </c>
      <c r="AP81" s="347">
        <f t="shared" ref="AP81:AP87" si="348">AD81*1.02</f>
        <v>2.7131999999999996</v>
      </c>
      <c r="AQ81" s="347">
        <f>AE81*1.02</f>
        <v>3.6720000000000002</v>
      </c>
      <c r="AR81" s="347">
        <f t="shared" ref="AR81:AR87" si="349">AF81*1.02</f>
        <v>3.6720000000000002</v>
      </c>
      <c r="AS81" s="347">
        <f t="shared" ref="AS81:AS87" si="350">AG81*1.04</f>
        <v>3.5568</v>
      </c>
      <c r="AT81" s="347">
        <f t="shared" ref="AT81:AY81" si="351">AH81*1.05</f>
        <v>3.7800000000000002</v>
      </c>
      <c r="AU81" s="347">
        <f t="shared" si="351"/>
        <v>3.7800000000000002</v>
      </c>
      <c r="AV81" s="347">
        <f t="shared" si="351"/>
        <v>3.5910000000000002</v>
      </c>
      <c r="AW81" s="347">
        <f t="shared" si="351"/>
        <v>3.7800000000000002</v>
      </c>
      <c r="AX81" s="348">
        <f t="shared" si="351"/>
        <v>3.7800000000000002</v>
      </c>
      <c r="AY81" s="346">
        <f t="shared" si="351"/>
        <v>1.5141</v>
      </c>
      <c r="AZ81" s="347">
        <f t="shared" ref="AZ81:AZ87" si="352">AN81*1.05</f>
        <v>1.4994000000000001</v>
      </c>
      <c r="BA81" s="347">
        <f t="shared" ref="BA81:BA87" si="353">AO81*1.05</f>
        <v>2.9988000000000001</v>
      </c>
      <c r="BB81" s="347">
        <f t="shared" ref="BB81:BB87" si="354">AP81*1.05</f>
        <v>2.8488599999999997</v>
      </c>
      <c r="BC81" s="347">
        <f t="shared" ref="BC81:BC87" si="355">AQ81*1.05</f>
        <v>3.8556000000000004</v>
      </c>
      <c r="BD81" s="347">
        <f t="shared" ref="BD81:BD87" si="356">AR81*1.05</f>
        <v>3.8556000000000004</v>
      </c>
      <c r="BE81" s="347">
        <f t="shared" ref="BE81:BE87" si="357">AS81*1.05</f>
        <v>3.7346400000000002</v>
      </c>
      <c r="BF81" s="347">
        <f t="shared" ref="BF81:BF87" si="358">AT81*1.05</f>
        <v>3.9690000000000003</v>
      </c>
      <c r="BG81" s="347">
        <f t="shared" ref="BG81:BG87" si="359">AU81*1.05</f>
        <v>3.9690000000000003</v>
      </c>
      <c r="BH81" s="347">
        <f t="shared" ref="BH81:BH87" si="360">AV81*1.05</f>
        <v>3.7705500000000005</v>
      </c>
      <c r="BI81" s="347">
        <f t="shared" ref="BI81:BI87" si="361">AW81*1.05</f>
        <v>3.9690000000000003</v>
      </c>
      <c r="BJ81" s="347">
        <f t="shared" ref="BJ81:BJ87" si="362">AX81*1.05</f>
        <v>3.9690000000000003</v>
      </c>
      <c r="BK81" s="346">
        <f>AY81*1.03</f>
        <v>1.559523</v>
      </c>
      <c r="BL81" s="347">
        <f>AZ81*1.03</f>
        <v>1.5443820000000001</v>
      </c>
      <c r="BM81" s="347">
        <f t="shared" ref="BM81:BV87" si="363">BA81*1.03</f>
        <v>3.0887640000000003</v>
      </c>
      <c r="BN81" s="347">
        <f t="shared" si="363"/>
        <v>2.9343257999999999</v>
      </c>
      <c r="BO81" s="347">
        <f t="shared" si="363"/>
        <v>3.9712680000000007</v>
      </c>
      <c r="BP81" s="347">
        <f t="shared" si="363"/>
        <v>3.9712680000000007</v>
      </c>
      <c r="BQ81" s="347">
        <f t="shared" si="363"/>
        <v>3.8466792000000001</v>
      </c>
      <c r="BR81" s="347">
        <f t="shared" si="363"/>
        <v>4.0880700000000001</v>
      </c>
      <c r="BS81" s="347">
        <f t="shared" si="363"/>
        <v>4.0880700000000001</v>
      </c>
      <c r="BT81" s="347">
        <f t="shared" si="363"/>
        <v>3.8836665000000008</v>
      </c>
      <c r="BU81" s="347">
        <f t="shared" si="363"/>
        <v>4.0880700000000001</v>
      </c>
      <c r="BV81" s="347">
        <f t="shared" si="363"/>
        <v>4.0880700000000001</v>
      </c>
      <c r="BW81" s="346">
        <f>BK81*1.04</f>
        <v>1.6219039200000001</v>
      </c>
      <c r="BX81" s="347">
        <f t="shared" ref="BX81:CH87" si="364">BL81*1.04</f>
        <v>1.6061572800000001</v>
      </c>
      <c r="BY81" s="347">
        <f t="shared" si="364"/>
        <v>3.2123145600000003</v>
      </c>
      <c r="BZ81" s="347">
        <f t="shared" si="364"/>
        <v>3.051698832</v>
      </c>
      <c r="CA81" s="347">
        <f t="shared" si="364"/>
        <v>4.1301187200000005</v>
      </c>
      <c r="CB81" s="347">
        <f t="shared" si="364"/>
        <v>4.1301187200000005</v>
      </c>
      <c r="CC81" s="347">
        <f t="shared" si="364"/>
        <v>4.0005463680000002</v>
      </c>
      <c r="CD81" s="347">
        <f t="shared" si="364"/>
        <v>4.2515928000000001</v>
      </c>
      <c r="CE81" s="347">
        <f t="shared" si="364"/>
        <v>4.2515928000000001</v>
      </c>
      <c r="CF81" s="347">
        <f t="shared" si="364"/>
        <v>4.0390131600000005</v>
      </c>
      <c r="CG81" s="347">
        <f t="shared" si="364"/>
        <v>4.2515928000000001</v>
      </c>
      <c r="CH81" s="348">
        <f t="shared" si="364"/>
        <v>4.2515928000000001</v>
      </c>
      <c r="CI81" s="346">
        <f>BW81*1.05</f>
        <v>1.7029991160000002</v>
      </c>
      <c r="CJ81" s="347">
        <f t="shared" ref="CJ81:CT87" si="365">BX81*1.05</f>
        <v>1.6864651440000002</v>
      </c>
      <c r="CK81" s="347">
        <f t="shared" si="365"/>
        <v>3.3729302880000005</v>
      </c>
      <c r="CL81" s="347">
        <f t="shared" si="365"/>
        <v>3.2042837736000003</v>
      </c>
      <c r="CM81" s="347">
        <f t="shared" si="365"/>
        <v>4.3366246560000006</v>
      </c>
      <c r="CN81" s="347">
        <f t="shared" si="365"/>
        <v>4.3366246560000006</v>
      </c>
      <c r="CO81" s="347">
        <f t="shared" si="365"/>
        <v>4.2005736864000003</v>
      </c>
      <c r="CP81" s="347">
        <f t="shared" si="365"/>
        <v>4.4641724400000005</v>
      </c>
      <c r="CQ81" s="347">
        <f t="shared" si="365"/>
        <v>4.4641724400000005</v>
      </c>
      <c r="CR81" s="347">
        <f t="shared" si="365"/>
        <v>4.2409638180000009</v>
      </c>
      <c r="CS81" s="347">
        <f t="shared" si="365"/>
        <v>4.4641724400000005</v>
      </c>
      <c r="CT81" s="348">
        <f t="shared" si="365"/>
        <v>4.4641724400000005</v>
      </c>
    </row>
    <row r="82" spans="2:98" s="164" customFormat="1" x14ac:dyDescent="0.25">
      <c r="B82" s="164" t="s">
        <v>5</v>
      </c>
      <c r="C82" s="194">
        <f t="shared" ref="C82:T82" si="366">IFERROR(C71/C49,"")</f>
        <v>1.1777777777777778</v>
      </c>
      <c r="D82" s="194">
        <f t="shared" si="366"/>
        <v>1.2</v>
      </c>
      <c r="E82" s="194">
        <f t="shared" si="366"/>
        <v>1.5901639344262295</v>
      </c>
      <c r="F82" s="194">
        <f t="shared" si="366"/>
        <v>1.4210526315789473</v>
      </c>
      <c r="G82" s="194">
        <f t="shared" si="366"/>
        <v>1.2328767123287672</v>
      </c>
      <c r="H82" s="194">
        <f t="shared" si="366"/>
        <v>1.308411214953271</v>
      </c>
      <c r="I82" s="194">
        <f t="shared" si="366"/>
        <v>1.4315789473684211</v>
      </c>
      <c r="J82" s="194">
        <f t="shared" si="366"/>
        <v>1.3421052631578947</v>
      </c>
      <c r="K82" s="194">
        <f t="shared" si="366"/>
        <v>1.5316455696202531</v>
      </c>
      <c r="L82" s="194">
        <f t="shared" si="366"/>
        <v>1.352112676056338</v>
      </c>
      <c r="M82" s="194">
        <f t="shared" si="366"/>
        <v>1.6666666666666667</v>
      </c>
      <c r="N82" s="195">
        <f t="shared" si="366"/>
        <v>2.4086956521739129</v>
      </c>
      <c r="O82" s="194">
        <f t="shared" si="366"/>
        <v>1.4615384615384615</v>
      </c>
      <c r="P82" s="194">
        <f t="shared" si="366"/>
        <v>1.5217391304347827</v>
      </c>
      <c r="Q82" s="194">
        <f t="shared" si="366"/>
        <v>2.0087719298245612</v>
      </c>
      <c r="R82" s="194">
        <f t="shared" si="366"/>
        <v>1.681159420289855</v>
      </c>
      <c r="S82" s="194">
        <f t="shared" si="366"/>
        <v>1.3783783783783783</v>
      </c>
      <c r="T82" s="194">
        <f t="shared" si="366"/>
        <v>1.7241379310344827</v>
      </c>
      <c r="U82" s="194">
        <f t="shared" ref="U82:V82" si="367">IFERROR(U71/U49,"")</f>
        <v>1.518987341772152</v>
      </c>
      <c r="V82" s="194">
        <f t="shared" si="367"/>
        <v>1.8533333333333333</v>
      </c>
      <c r="W82" s="342">
        <v>1.8</v>
      </c>
      <c r="X82" s="342">
        <v>1.7</v>
      </c>
      <c r="Y82" s="342">
        <v>1.8</v>
      </c>
      <c r="Z82" s="343">
        <v>1.8</v>
      </c>
      <c r="AA82" s="344">
        <v>1.4</v>
      </c>
      <c r="AB82" s="344">
        <v>1.4</v>
      </c>
      <c r="AC82" s="344">
        <v>1.6</v>
      </c>
      <c r="AD82" s="344">
        <f t="shared" ref="AD82:AD87" si="368">AC82*0.95</f>
        <v>1.52</v>
      </c>
      <c r="AE82" s="344">
        <v>1.8</v>
      </c>
      <c r="AF82" s="344">
        <v>1.8</v>
      </c>
      <c r="AG82" s="344">
        <f t="shared" ref="AG82:AG87" si="369">AF82*0.95</f>
        <v>1.71</v>
      </c>
      <c r="AH82" s="344">
        <v>1.8</v>
      </c>
      <c r="AI82" s="344">
        <v>1.8</v>
      </c>
      <c r="AJ82" s="344">
        <f t="shared" ref="AJ82:AJ87" si="370">AI82*0.95</f>
        <v>1.71</v>
      </c>
      <c r="AK82" s="344">
        <v>1.8</v>
      </c>
      <c r="AL82" s="345">
        <v>1.8</v>
      </c>
      <c r="AM82" s="349">
        <f t="shared" ref="AM82:AM87" si="371">AA82*1.03</f>
        <v>1.4419999999999999</v>
      </c>
      <c r="AN82" s="350">
        <f t="shared" si="347"/>
        <v>1.4279999999999999</v>
      </c>
      <c r="AO82" s="350">
        <f t="shared" ref="AO82:AO87" si="372">AC82*1.02</f>
        <v>1.6320000000000001</v>
      </c>
      <c r="AP82" s="350">
        <f t="shared" si="348"/>
        <v>1.5504</v>
      </c>
      <c r="AQ82" s="350">
        <f t="shared" ref="AQ82:AQ87" si="373">AE82*1.02</f>
        <v>1.8360000000000001</v>
      </c>
      <c r="AR82" s="350">
        <f t="shared" si="349"/>
        <v>1.8360000000000001</v>
      </c>
      <c r="AS82" s="350">
        <f t="shared" si="350"/>
        <v>1.7784</v>
      </c>
      <c r="AT82" s="350">
        <f t="shared" ref="AT82:AT87" si="374">AH82*1.05</f>
        <v>1.8900000000000001</v>
      </c>
      <c r="AU82" s="350">
        <f t="shared" ref="AU82:AU87" si="375">AI82*1.05</f>
        <v>1.8900000000000001</v>
      </c>
      <c r="AV82" s="350">
        <f t="shared" ref="AV82:AV87" si="376">AJ82*1.05</f>
        <v>1.7955000000000001</v>
      </c>
      <c r="AW82" s="350">
        <f t="shared" ref="AW82:AW87" si="377">AK82*1.05</f>
        <v>1.8900000000000001</v>
      </c>
      <c r="AX82" s="345">
        <f t="shared" ref="AX82:AX87" si="378">AL82*1.05</f>
        <v>1.8900000000000001</v>
      </c>
      <c r="AY82" s="349">
        <f t="shared" ref="AY82:AY87" si="379">AM82*1.05</f>
        <v>1.5141</v>
      </c>
      <c r="AZ82" s="350">
        <f t="shared" si="352"/>
        <v>1.4994000000000001</v>
      </c>
      <c r="BA82" s="350">
        <f t="shared" si="353"/>
        <v>1.7136000000000002</v>
      </c>
      <c r="BB82" s="350">
        <f t="shared" si="354"/>
        <v>1.62792</v>
      </c>
      <c r="BC82" s="350">
        <f t="shared" si="355"/>
        <v>1.9278000000000002</v>
      </c>
      <c r="BD82" s="350">
        <f t="shared" si="356"/>
        <v>1.9278000000000002</v>
      </c>
      <c r="BE82" s="350">
        <f t="shared" si="357"/>
        <v>1.8673200000000001</v>
      </c>
      <c r="BF82" s="350">
        <f t="shared" si="358"/>
        <v>1.9845000000000002</v>
      </c>
      <c r="BG82" s="350">
        <f t="shared" si="359"/>
        <v>1.9845000000000002</v>
      </c>
      <c r="BH82" s="350">
        <f t="shared" si="360"/>
        <v>1.8852750000000003</v>
      </c>
      <c r="BI82" s="350">
        <f t="shared" si="361"/>
        <v>1.9845000000000002</v>
      </c>
      <c r="BJ82" s="350">
        <f t="shared" si="362"/>
        <v>1.9845000000000002</v>
      </c>
      <c r="BK82" s="349">
        <f>AY82*1.03</f>
        <v>1.559523</v>
      </c>
      <c r="BL82" s="350">
        <f>AZ82*1.03</f>
        <v>1.5443820000000001</v>
      </c>
      <c r="BM82" s="350">
        <f t="shared" si="363"/>
        <v>1.7650080000000004</v>
      </c>
      <c r="BN82" s="350">
        <f t="shared" si="363"/>
        <v>1.6767576000000002</v>
      </c>
      <c r="BO82" s="350">
        <f t="shared" si="363"/>
        <v>1.9856340000000003</v>
      </c>
      <c r="BP82" s="350">
        <f t="shared" si="363"/>
        <v>1.9856340000000003</v>
      </c>
      <c r="BQ82" s="350">
        <f t="shared" si="363"/>
        <v>1.9233396</v>
      </c>
      <c r="BR82" s="350">
        <f t="shared" si="363"/>
        <v>2.044035</v>
      </c>
      <c r="BS82" s="350">
        <f t="shared" si="363"/>
        <v>2.044035</v>
      </c>
      <c r="BT82" s="350">
        <f t="shared" si="363"/>
        <v>1.9418332500000004</v>
      </c>
      <c r="BU82" s="350">
        <f t="shared" si="363"/>
        <v>2.044035</v>
      </c>
      <c r="BV82" s="350">
        <f t="shared" si="363"/>
        <v>2.044035</v>
      </c>
      <c r="BW82" s="349">
        <f t="shared" ref="BW82:BW87" si="380">BK82*1.04</f>
        <v>1.6219039200000001</v>
      </c>
      <c r="BX82" s="350">
        <f t="shared" si="364"/>
        <v>1.6061572800000001</v>
      </c>
      <c r="BY82" s="350">
        <f t="shared" si="364"/>
        <v>1.8356083200000004</v>
      </c>
      <c r="BZ82" s="350">
        <f t="shared" si="364"/>
        <v>1.7438279040000002</v>
      </c>
      <c r="CA82" s="350">
        <f t="shared" si="364"/>
        <v>2.0650593600000002</v>
      </c>
      <c r="CB82" s="350">
        <f t="shared" si="364"/>
        <v>2.0650593600000002</v>
      </c>
      <c r="CC82" s="350">
        <f t="shared" si="364"/>
        <v>2.0002731840000001</v>
      </c>
      <c r="CD82" s="350">
        <f t="shared" si="364"/>
        <v>2.1257964</v>
      </c>
      <c r="CE82" s="350">
        <f t="shared" si="364"/>
        <v>2.1257964</v>
      </c>
      <c r="CF82" s="350">
        <f t="shared" si="364"/>
        <v>2.0195065800000003</v>
      </c>
      <c r="CG82" s="350">
        <f t="shared" si="364"/>
        <v>2.1257964</v>
      </c>
      <c r="CH82" s="345">
        <f t="shared" si="364"/>
        <v>2.1257964</v>
      </c>
      <c r="CI82" s="349">
        <f t="shared" ref="CI82:CI87" si="381">BW82*1.05</f>
        <v>1.7029991160000002</v>
      </c>
      <c r="CJ82" s="350">
        <f t="shared" si="365"/>
        <v>1.6864651440000002</v>
      </c>
      <c r="CK82" s="350">
        <f t="shared" si="365"/>
        <v>1.9273887360000006</v>
      </c>
      <c r="CL82" s="350">
        <f t="shared" si="365"/>
        <v>1.8310192992000003</v>
      </c>
      <c r="CM82" s="350">
        <f t="shared" si="365"/>
        <v>2.1683123280000003</v>
      </c>
      <c r="CN82" s="350">
        <f t="shared" si="365"/>
        <v>2.1683123280000003</v>
      </c>
      <c r="CO82" s="350">
        <f t="shared" si="365"/>
        <v>2.1002868432000001</v>
      </c>
      <c r="CP82" s="350">
        <f t="shared" si="365"/>
        <v>2.2320862200000002</v>
      </c>
      <c r="CQ82" s="350">
        <f t="shared" si="365"/>
        <v>2.2320862200000002</v>
      </c>
      <c r="CR82" s="350">
        <f t="shared" si="365"/>
        <v>2.1204819090000004</v>
      </c>
      <c r="CS82" s="350">
        <f t="shared" si="365"/>
        <v>2.2320862200000002</v>
      </c>
      <c r="CT82" s="345">
        <f t="shared" si="365"/>
        <v>2.2320862200000002</v>
      </c>
    </row>
    <row r="83" spans="2:98" s="164" customFormat="1" x14ac:dyDescent="0.25">
      <c r="B83" s="164" t="s">
        <v>6</v>
      </c>
      <c r="C83" s="194">
        <f t="shared" ref="C83:T83" si="382">IFERROR(C72/C50,"")</f>
        <v>1.2666666666666666</v>
      </c>
      <c r="D83" s="194">
        <f t="shared" si="382"/>
        <v>1.2857142857142858</v>
      </c>
      <c r="E83" s="194">
        <f t="shared" si="382"/>
        <v>1.7619047619047619</v>
      </c>
      <c r="F83" s="194">
        <f t="shared" si="382"/>
        <v>1.5972222222222223</v>
      </c>
      <c r="G83" s="194">
        <f t="shared" si="382"/>
        <v>1.4875</v>
      </c>
      <c r="H83" s="194">
        <f t="shared" si="382"/>
        <v>1.6619718309859155</v>
      </c>
      <c r="I83" s="194">
        <f t="shared" si="382"/>
        <v>1.379746835443038</v>
      </c>
      <c r="J83" s="194">
        <f t="shared" si="382"/>
        <v>1.510204081632653</v>
      </c>
      <c r="K83" s="194">
        <f t="shared" si="382"/>
        <v>1.7698412698412698</v>
      </c>
      <c r="L83" s="194">
        <f t="shared" si="382"/>
        <v>1.5079365079365079</v>
      </c>
      <c r="M83" s="194">
        <f t="shared" si="382"/>
        <v>2.0625</v>
      </c>
      <c r="N83" s="195">
        <f t="shared" si="382"/>
        <v>2.044</v>
      </c>
      <c r="O83" s="194">
        <f t="shared" si="382"/>
        <v>1.6756756756756757</v>
      </c>
      <c r="P83" s="194">
        <f t="shared" si="382"/>
        <v>1.5</v>
      </c>
      <c r="Q83" s="194">
        <f t="shared" si="382"/>
        <v>2.125</v>
      </c>
      <c r="R83" s="194">
        <f t="shared" si="382"/>
        <v>1.7241379310344827</v>
      </c>
      <c r="S83" s="194">
        <f t="shared" si="382"/>
        <v>1.6949152542372881</v>
      </c>
      <c r="T83" s="194">
        <f t="shared" si="382"/>
        <v>1.9485294117647058</v>
      </c>
      <c r="U83" s="194">
        <f t="shared" ref="U83:V83" si="383">IFERROR(U72/U50,"")</f>
        <v>1.5647058823529412</v>
      </c>
      <c r="V83" s="194">
        <f t="shared" si="383"/>
        <v>1.3571428571428572</v>
      </c>
      <c r="W83" s="342">
        <v>1.9</v>
      </c>
      <c r="X83" s="342">
        <v>1.8</v>
      </c>
      <c r="Y83" s="342">
        <v>1.8</v>
      </c>
      <c r="Z83" s="343">
        <v>2</v>
      </c>
      <c r="AA83" s="344">
        <v>1.4</v>
      </c>
      <c r="AB83" s="344">
        <v>1.4</v>
      </c>
      <c r="AC83" s="344">
        <v>1.9</v>
      </c>
      <c r="AD83" s="344">
        <f t="shared" si="368"/>
        <v>1.8049999999999999</v>
      </c>
      <c r="AE83" s="344">
        <v>1.9</v>
      </c>
      <c r="AF83" s="344">
        <v>1.9</v>
      </c>
      <c r="AG83" s="344">
        <f t="shared" si="369"/>
        <v>1.8049999999999999</v>
      </c>
      <c r="AH83" s="344">
        <v>1.9</v>
      </c>
      <c r="AI83" s="344">
        <v>1.9</v>
      </c>
      <c r="AJ83" s="344">
        <f t="shared" si="370"/>
        <v>1.8049999999999999</v>
      </c>
      <c r="AK83" s="344">
        <v>1.9</v>
      </c>
      <c r="AL83" s="345">
        <v>1.9</v>
      </c>
      <c r="AM83" s="349">
        <f t="shared" si="371"/>
        <v>1.4419999999999999</v>
      </c>
      <c r="AN83" s="350">
        <f t="shared" si="347"/>
        <v>1.4279999999999999</v>
      </c>
      <c r="AO83" s="350">
        <f t="shared" si="372"/>
        <v>1.9379999999999999</v>
      </c>
      <c r="AP83" s="350">
        <f t="shared" si="348"/>
        <v>1.8411</v>
      </c>
      <c r="AQ83" s="350">
        <f t="shared" si="373"/>
        <v>1.9379999999999999</v>
      </c>
      <c r="AR83" s="350">
        <f t="shared" si="349"/>
        <v>1.9379999999999999</v>
      </c>
      <c r="AS83" s="350">
        <f t="shared" si="350"/>
        <v>1.8772</v>
      </c>
      <c r="AT83" s="350">
        <f t="shared" si="374"/>
        <v>1.9949999999999999</v>
      </c>
      <c r="AU83" s="350">
        <f t="shared" si="375"/>
        <v>1.9949999999999999</v>
      </c>
      <c r="AV83" s="350">
        <f t="shared" si="376"/>
        <v>1.8952500000000001</v>
      </c>
      <c r="AW83" s="350">
        <f t="shared" si="377"/>
        <v>1.9949999999999999</v>
      </c>
      <c r="AX83" s="345">
        <f t="shared" si="378"/>
        <v>1.9949999999999999</v>
      </c>
      <c r="AY83" s="349">
        <f t="shared" si="379"/>
        <v>1.5141</v>
      </c>
      <c r="AZ83" s="350">
        <f t="shared" si="352"/>
        <v>1.4994000000000001</v>
      </c>
      <c r="BA83" s="350">
        <f t="shared" si="353"/>
        <v>2.0348999999999999</v>
      </c>
      <c r="BB83" s="350">
        <f t="shared" si="354"/>
        <v>1.933155</v>
      </c>
      <c r="BC83" s="350">
        <f t="shared" si="355"/>
        <v>2.0348999999999999</v>
      </c>
      <c r="BD83" s="350">
        <f t="shared" si="356"/>
        <v>2.0348999999999999</v>
      </c>
      <c r="BE83" s="350">
        <f t="shared" si="357"/>
        <v>1.97106</v>
      </c>
      <c r="BF83" s="350">
        <f t="shared" si="358"/>
        <v>2.0947499999999999</v>
      </c>
      <c r="BG83" s="350">
        <f t="shared" si="359"/>
        <v>2.0947499999999999</v>
      </c>
      <c r="BH83" s="350">
        <f t="shared" si="360"/>
        <v>1.9900125000000002</v>
      </c>
      <c r="BI83" s="350">
        <f t="shared" si="361"/>
        <v>2.0947499999999999</v>
      </c>
      <c r="BJ83" s="350">
        <f t="shared" si="362"/>
        <v>2.0947499999999999</v>
      </c>
      <c r="BK83" s="349">
        <f t="shared" ref="BK83:BK87" si="384">AY83*1.03</f>
        <v>1.559523</v>
      </c>
      <c r="BL83" s="350">
        <f t="shared" ref="BL83:BL87" si="385">AZ83*1.03</f>
        <v>1.5443820000000001</v>
      </c>
      <c r="BM83" s="350">
        <f t="shared" si="363"/>
        <v>2.0959469999999998</v>
      </c>
      <c r="BN83" s="350">
        <f t="shared" si="363"/>
        <v>1.9911496500000001</v>
      </c>
      <c r="BO83" s="350">
        <f t="shared" si="363"/>
        <v>2.0959469999999998</v>
      </c>
      <c r="BP83" s="350">
        <f t="shared" si="363"/>
        <v>2.0959469999999998</v>
      </c>
      <c r="BQ83" s="350">
        <f t="shared" si="363"/>
        <v>2.0301917999999999</v>
      </c>
      <c r="BR83" s="350">
        <f t="shared" si="363"/>
        <v>2.1575924999999998</v>
      </c>
      <c r="BS83" s="350">
        <f t="shared" si="363"/>
        <v>2.1575924999999998</v>
      </c>
      <c r="BT83" s="350">
        <f t="shared" si="363"/>
        <v>2.0497128750000004</v>
      </c>
      <c r="BU83" s="350">
        <f t="shared" si="363"/>
        <v>2.1575924999999998</v>
      </c>
      <c r="BV83" s="350">
        <f t="shared" si="363"/>
        <v>2.1575924999999998</v>
      </c>
      <c r="BW83" s="349">
        <f t="shared" si="380"/>
        <v>1.6219039200000001</v>
      </c>
      <c r="BX83" s="350">
        <f t="shared" si="364"/>
        <v>1.6061572800000001</v>
      </c>
      <c r="BY83" s="350">
        <f t="shared" si="364"/>
        <v>2.1797848799999997</v>
      </c>
      <c r="BZ83" s="350">
        <f t="shared" si="364"/>
        <v>2.0707956360000002</v>
      </c>
      <c r="CA83" s="350">
        <f t="shared" si="364"/>
        <v>2.1797848799999997</v>
      </c>
      <c r="CB83" s="350">
        <f t="shared" si="364"/>
        <v>2.1797848799999997</v>
      </c>
      <c r="CC83" s="350">
        <f t="shared" si="364"/>
        <v>2.111399472</v>
      </c>
      <c r="CD83" s="350">
        <f t="shared" si="364"/>
        <v>2.2438962</v>
      </c>
      <c r="CE83" s="350">
        <f t="shared" si="364"/>
        <v>2.2438962</v>
      </c>
      <c r="CF83" s="350">
        <f t="shared" si="364"/>
        <v>2.1317013900000004</v>
      </c>
      <c r="CG83" s="350">
        <f t="shared" si="364"/>
        <v>2.2438962</v>
      </c>
      <c r="CH83" s="345">
        <f t="shared" si="364"/>
        <v>2.2438962</v>
      </c>
      <c r="CI83" s="349">
        <f t="shared" si="381"/>
        <v>1.7029991160000002</v>
      </c>
      <c r="CJ83" s="350">
        <f t="shared" si="365"/>
        <v>1.6864651440000002</v>
      </c>
      <c r="CK83" s="350">
        <f t="shared" si="365"/>
        <v>2.2887741239999997</v>
      </c>
      <c r="CL83" s="350">
        <f t="shared" si="365"/>
        <v>2.1743354178000001</v>
      </c>
      <c r="CM83" s="350">
        <f t="shared" si="365"/>
        <v>2.2887741239999997</v>
      </c>
      <c r="CN83" s="350">
        <f t="shared" si="365"/>
        <v>2.2887741239999997</v>
      </c>
      <c r="CO83" s="350">
        <f t="shared" si="365"/>
        <v>2.2169694456000002</v>
      </c>
      <c r="CP83" s="350">
        <f t="shared" si="365"/>
        <v>2.3560910100000001</v>
      </c>
      <c r="CQ83" s="350">
        <f t="shared" si="365"/>
        <v>2.3560910100000001</v>
      </c>
      <c r="CR83" s="350">
        <f t="shared" si="365"/>
        <v>2.2382864595000003</v>
      </c>
      <c r="CS83" s="350">
        <f t="shared" si="365"/>
        <v>2.3560910100000001</v>
      </c>
      <c r="CT83" s="345">
        <f t="shared" si="365"/>
        <v>2.3560910100000001</v>
      </c>
    </row>
    <row r="84" spans="2:98" s="164" customFormat="1" x14ac:dyDescent="0.25">
      <c r="B84" s="164" t="s">
        <v>7</v>
      </c>
      <c r="C84" s="194">
        <f t="shared" ref="C84:T84" si="386">IFERROR(C73/C51,"")</f>
        <v>1.2833333333333334</v>
      </c>
      <c r="D84" s="194">
        <f t="shared" si="386"/>
        <v>1.3870967741935485</v>
      </c>
      <c r="E84" s="194">
        <f t="shared" si="386"/>
        <v>1.3695652173913044</v>
      </c>
      <c r="F84" s="194">
        <f t="shared" si="386"/>
        <v>1.6153846153846154</v>
      </c>
      <c r="G84" s="194">
        <f t="shared" si="386"/>
        <v>1.3125</v>
      </c>
      <c r="H84" s="194">
        <f t="shared" si="386"/>
        <v>1.3731884057971016</v>
      </c>
      <c r="I84" s="194">
        <f t="shared" si="386"/>
        <v>1.3089430894308942</v>
      </c>
      <c r="J84" s="194">
        <f t="shared" si="386"/>
        <v>1.2837837837837838</v>
      </c>
      <c r="K84" s="194">
        <f t="shared" si="386"/>
        <v>1.3272727272727274</v>
      </c>
      <c r="L84" s="194">
        <f t="shared" si="386"/>
        <v>1.4473684210526316</v>
      </c>
      <c r="M84" s="194">
        <f t="shared" si="386"/>
        <v>1.8411214953271029</v>
      </c>
      <c r="N84" s="195">
        <f t="shared" si="386"/>
        <v>1.8099173553719008</v>
      </c>
      <c r="O84" s="194">
        <f t="shared" si="386"/>
        <v>1.41</v>
      </c>
      <c r="P84" s="194">
        <f t="shared" si="386"/>
        <v>1.375</v>
      </c>
      <c r="Q84" s="194">
        <f t="shared" si="386"/>
        <v>2.074074074074074</v>
      </c>
      <c r="R84" s="194">
        <f t="shared" si="386"/>
        <v>2</v>
      </c>
      <c r="S84" s="194">
        <f t="shared" si="386"/>
        <v>1.675</v>
      </c>
      <c r="T84" s="194">
        <f t="shared" si="386"/>
        <v>1.994949494949495</v>
      </c>
      <c r="U84" s="194">
        <f t="shared" ref="U84:V84" si="387">IFERROR(U73/U51,"")</f>
        <v>1.9589041095890412</v>
      </c>
      <c r="V84" s="194">
        <f t="shared" si="387"/>
        <v>1.6973684210526316</v>
      </c>
      <c r="W84" s="342">
        <v>2</v>
      </c>
      <c r="X84" s="342">
        <v>1.9</v>
      </c>
      <c r="Y84" s="342">
        <v>2</v>
      </c>
      <c r="Z84" s="343">
        <v>2.2000000000000002</v>
      </c>
      <c r="AA84" s="344">
        <v>1.4</v>
      </c>
      <c r="AB84" s="344">
        <v>1.4</v>
      </c>
      <c r="AC84" s="344">
        <v>2</v>
      </c>
      <c r="AD84" s="344">
        <f t="shared" si="368"/>
        <v>1.9</v>
      </c>
      <c r="AE84" s="344">
        <v>2</v>
      </c>
      <c r="AF84" s="344">
        <v>2</v>
      </c>
      <c r="AG84" s="344">
        <f t="shared" si="369"/>
        <v>1.9</v>
      </c>
      <c r="AH84" s="344">
        <v>2</v>
      </c>
      <c r="AI84" s="344">
        <v>2</v>
      </c>
      <c r="AJ84" s="344">
        <f t="shared" si="370"/>
        <v>1.9</v>
      </c>
      <c r="AK84" s="344">
        <v>2</v>
      </c>
      <c r="AL84" s="345">
        <v>2</v>
      </c>
      <c r="AM84" s="349">
        <f t="shared" si="371"/>
        <v>1.4419999999999999</v>
      </c>
      <c r="AN84" s="350">
        <f t="shared" si="347"/>
        <v>1.4279999999999999</v>
      </c>
      <c r="AO84" s="350">
        <f t="shared" si="372"/>
        <v>2.04</v>
      </c>
      <c r="AP84" s="350">
        <f t="shared" si="348"/>
        <v>1.9379999999999999</v>
      </c>
      <c r="AQ84" s="350">
        <f t="shared" si="373"/>
        <v>2.04</v>
      </c>
      <c r="AR84" s="350">
        <f t="shared" si="349"/>
        <v>2.04</v>
      </c>
      <c r="AS84" s="350">
        <f t="shared" si="350"/>
        <v>1.976</v>
      </c>
      <c r="AT84" s="350">
        <f t="shared" si="374"/>
        <v>2.1</v>
      </c>
      <c r="AU84" s="350">
        <f t="shared" si="375"/>
        <v>2.1</v>
      </c>
      <c r="AV84" s="350">
        <f t="shared" si="376"/>
        <v>1.9949999999999999</v>
      </c>
      <c r="AW84" s="350">
        <f t="shared" si="377"/>
        <v>2.1</v>
      </c>
      <c r="AX84" s="345">
        <f t="shared" si="378"/>
        <v>2.1</v>
      </c>
      <c r="AY84" s="349">
        <f t="shared" si="379"/>
        <v>1.5141</v>
      </c>
      <c r="AZ84" s="350">
        <f t="shared" si="352"/>
        <v>1.4994000000000001</v>
      </c>
      <c r="BA84" s="350">
        <f t="shared" si="353"/>
        <v>2.1420000000000003</v>
      </c>
      <c r="BB84" s="350">
        <f t="shared" si="354"/>
        <v>2.0348999999999999</v>
      </c>
      <c r="BC84" s="350">
        <f t="shared" si="355"/>
        <v>2.1420000000000003</v>
      </c>
      <c r="BD84" s="350">
        <f t="shared" si="356"/>
        <v>2.1420000000000003</v>
      </c>
      <c r="BE84" s="350">
        <f t="shared" si="357"/>
        <v>2.0748000000000002</v>
      </c>
      <c r="BF84" s="350">
        <f t="shared" si="358"/>
        <v>2.2050000000000001</v>
      </c>
      <c r="BG84" s="350">
        <f t="shared" si="359"/>
        <v>2.2050000000000001</v>
      </c>
      <c r="BH84" s="350">
        <f t="shared" si="360"/>
        <v>2.0947499999999999</v>
      </c>
      <c r="BI84" s="350">
        <f t="shared" si="361"/>
        <v>2.2050000000000001</v>
      </c>
      <c r="BJ84" s="350">
        <f t="shared" si="362"/>
        <v>2.2050000000000001</v>
      </c>
      <c r="BK84" s="349">
        <f t="shared" si="384"/>
        <v>1.559523</v>
      </c>
      <c r="BL84" s="350">
        <f t="shared" si="385"/>
        <v>1.5443820000000001</v>
      </c>
      <c r="BM84" s="350">
        <f t="shared" si="363"/>
        <v>2.2062600000000003</v>
      </c>
      <c r="BN84" s="350">
        <f t="shared" si="363"/>
        <v>2.0959469999999998</v>
      </c>
      <c r="BO84" s="350">
        <f t="shared" si="363"/>
        <v>2.2062600000000003</v>
      </c>
      <c r="BP84" s="350">
        <f t="shared" si="363"/>
        <v>2.2062600000000003</v>
      </c>
      <c r="BQ84" s="350">
        <f t="shared" si="363"/>
        <v>2.1370440000000004</v>
      </c>
      <c r="BR84" s="350">
        <f t="shared" si="363"/>
        <v>2.27115</v>
      </c>
      <c r="BS84" s="350">
        <f t="shared" si="363"/>
        <v>2.27115</v>
      </c>
      <c r="BT84" s="350">
        <f t="shared" si="363"/>
        <v>2.1575924999999998</v>
      </c>
      <c r="BU84" s="350">
        <f t="shared" si="363"/>
        <v>2.27115</v>
      </c>
      <c r="BV84" s="350">
        <f t="shared" si="363"/>
        <v>2.27115</v>
      </c>
      <c r="BW84" s="349">
        <f t="shared" si="380"/>
        <v>1.6219039200000001</v>
      </c>
      <c r="BX84" s="350">
        <f t="shared" si="364"/>
        <v>1.6061572800000001</v>
      </c>
      <c r="BY84" s="350">
        <f t="shared" si="364"/>
        <v>2.2945104000000005</v>
      </c>
      <c r="BZ84" s="350">
        <f t="shared" si="364"/>
        <v>2.1797848799999997</v>
      </c>
      <c r="CA84" s="350">
        <f t="shared" si="364"/>
        <v>2.2945104000000005</v>
      </c>
      <c r="CB84" s="350">
        <f t="shared" si="364"/>
        <v>2.2945104000000005</v>
      </c>
      <c r="CC84" s="350">
        <f t="shared" si="364"/>
        <v>2.2225257600000003</v>
      </c>
      <c r="CD84" s="350">
        <f t="shared" si="364"/>
        <v>2.361996</v>
      </c>
      <c r="CE84" s="350">
        <f t="shared" si="364"/>
        <v>2.361996</v>
      </c>
      <c r="CF84" s="350">
        <f t="shared" si="364"/>
        <v>2.2438962</v>
      </c>
      <c r="CG84" s="350">
        <f t="shared" si="364"/>
        <v>2.361996</v>
      </c>
      <c r="CH84" s="345">
        <f t="shared" si="364"/>
        <v>2.361996</v>
      </c>
      <c r="CI84" s="349">
        <f t="shared" si="381"/>
        <v>1.7029991160000002</v>
      </c>
      <c r="CJ84" s="350">
        <f t="shared" si="365"/>
        <v>1.6864651440000002</v>
      </c>
      <c r="CK84" s="350">
        <f t="shared" si="365"/>
        <v>2.4092359200000004</v>
      </c>
      <c r="CL84" s="350">
        <f t="shared" si="365"/>
        <v>2.2887741239999997</v>
      </c>
      <c r="CM84" s="350">
        <f t="shared" si="365"/>
        <v>2.4092359200000004</v>
      </c>
      <c r="CN84" s="350">
        <f t="shared" si="365"/>
        <v>2.4092359200000004</v>
      </c>
      <c r="CO84" s="350">
        <f t="shared" si="365"/>
        <v>2.3336520480000003</v>
      </c>
      <c r="CP84" s="350">
        <f t="shared" si="365"/>
        <v>2.4800958</v>
      </c>
      <c r="CQ84" s="350">
        <f t="shared" si="365"/>
        <v>2.4800958</v>
      </c>
      <c r="CR84" s="350">
        <f t="shared" si="365"/>
        <v>2.3560910100000001</v>
      </c>
      <c r="CS84" s="350">
        <f t="shared" si="365"/>
        <v>2.4800958</v>
      </c>
      <c r="CT84" s="345">
        <f t="shared" si="365"/>
        <v>2.4800958</v>
      </c>
    </row>
    <row r="85" spans="2:98" s="164" customFormat="1" x14ac:dyDescent="0.25">
      <c r="B85" s="164" t="s">
        <v>8</v>
      </c>
      <c r="C85" s="194">
        <f t="shared" ref="C85:T85" si="388">IFERROR(C74/C52,"")</f>
        <v>1.0392156862745099</v>
      </c>
      <c r="D85" s="194">
        <f t="shared" si="388"/>
        <v>1.2285714285714286</v>
      </c>
      <c r="E85" s="194">
        <f t="shared" si="388"/>
        <v>1.4310344827586208</v>
      </c>
      <c r="F85" s="194">
        <f t="shared" si="388"/>
        <v>1.325</v>
      </c>
      <c r="G85" s="194">
        <f t="shared" si="388"/>
        <v>1.1752577319587629</v>
      </c>
      <c r="H85" s="194">
        <f t="shared" si="388"/>
        <v>1.3142857142857143</v>
      </c>
      <c r="I85" s="194">
        <f t="shared" si="388"/>
        <v>1.2394366197183098</v>
      </c>
      <c r="J85" s="194">
        <f t="shared" si="388"/>
        <v>1.3975903614457832</v>
      </c>
      <c r="K85" s="194">
        <f t="shared" si="388"/>
        <v>1.3065693430656935</v>
      </c>
      <c r="L85" s="194">
        <f t="shared" si="388"/>
        <v>1.297979797979798</v>
      </c>
      <c r="M85" s="194">
        <f t="shared" si="388"/>
        <v>2.0109890109890109</v>
      </c>
      <c r="N85" s="195">
        <f t="shared" si="388"/>
        <v>1.544</v>
      </c>
      <c r="O85" s="194">
        <f t="shared" si="388"/>
        <v>1.375</v>
      </c>
      <c r="P85" s="194">
        <f t="shared" si="388"/>
        <v>1.3142857142857143</v>
      </c>
      <c r="Q85" s="194">
        <f t="shared" si="388"/>
        <v>1.75</v>
      </c>
      <c r="R85" s="194">
        <f t="shared" si="388"/>
        <v>2.1578947368421053</v>
      </c>
      <c r="S85" s="194">
        <f t="shared" si="388"/>
        <v>1.5918367346938775</v>
      </c>
      <c r="T85" s="194">
        <f t="shared" si="388"/>
        <v>1.66</v>
      </c>
      <c r="U85" s="194">
        <f t="shared" ref="U85:V85" si="389">IFERROR(U74/U52,"")</f>
        <v>1.5573770491803278</v>
      </c>
      <c r="V85" s="194">
        <f t="shared" si="389"/>
        <v>1.6</v>
      </c>
      <c r="W85" s="342">
        <v>2</v>
      </c>
      <c r="X85" s="342">
        <v>1.9</v>
      </c>
      <c r="Y85" s="342">
        <v>2</v>
      </c>
      <c r="Z85" s="343">
        <v>2.2000000000000002</v>
      </c>
      <c r="AA85" s="344">
        <v>1.4</v>
      </c>
      <c r="AB85" s="344">
        <v>1.4</v>
      </c>
      <c r="AC85" s="344">
        <v>2</v>
      </c>
      <c r="AD85" s="344">
        <f t="shared" si="368"/>
        <v>1.9</v>
      </c>
      <c r="AE85" s="344">
        <v>2</v>
      </c>
      <c r="AF85" s="344">
        <v>2</v>
      </c>
      <c r="AG85" s="344">
        <f t="shared" si="369"/>
        <v>1.9</v>
      </c>
      <c r="AH85" s="344">
        <v>2</v>
      </c>
      <c r="AI85" s="344">
        <v>2</v>
      </c>
      <c r="AJ85" s="344">
        <f t="shared" si="370"/>
        <v>1.9</v>
      </c>
      <c r="AK85" s="344">
        <v>2</v>
      </c>
      <c r="AL85" s="345">
        <v>2</v>
      </c>
      <c r="AM85" s="349">
        <f t="shared" si="371"/>
        <v>1.4419999999999999</v>
      </c>
      <c r="AN85" s="350">
        <f t="shared" si="347"/>
        <v>1.4279999999999999</v>
      </c>
      <c r="AO85" s="350">
        <f t="shared" si="372"/>
        <v>2.04</v>
      </c>
      <c r="AP85" s="350">
        <f t="shared" si="348"/>
        <v>1.9379999999999999</v>
      </c>
      <c r="AQ85" s="350">
        <f t="shared" si="373"/>
        <v>2.04</v>
      </c>
      <c r="AR85" s="350">
        <f t="shared" si="349"/>
        <v>2.04</v>
      </c>
      <c r="AS85" s="350">
        <f t="shared" si="350"/>
        <v>1.976</v>
      </c>
      <c r="AT85" s="350">
        <f t="shared" si="374"/>
        <v>2.1</v>
      </c>
      <c r="AU85" s="350">
        <f t="shared" si="375"/>
        <v>2.1</v>
      </c>
      <c r="AV85" s="350">
        <f t="shared" si="376"/>
        <v>1.9949999999999999</v>
      </c>
      <c r="AW85" s="350">
        <f t="shared" si="377"/>
        <v>2.1</v>
      </c>
      <c r="AX85" s="345">
        <f t="shared" si="378"/>
        <v>2.1</v>
      </c>
      <c r="AY85" s="349">
        <f t="shared" si="379"/>
        <v>1.5141</v>
      </c>
      <c r="AZ85" s="350">
        <f t="shared" si="352"/>
        <v>1.4994000000000001</v>
      </c>
      <c r="BA85" s="350">
        <f t="shared" si="353"/>
        <v>2.1420000000000003</v>
      </c>
      <c r="BB85" s="350">
        <f t="shared" si="354"/>
        <v>2.0348999999999999</v>
      </c>
      <c r="BC85" s="350">
        <f t="shared" si="355"/>
        <v>2.1420000000000003</v>
      </c>
      <c r="BD85" s="350">
        <f t="shared" si="356"/>
        <v>2.1420000000000003</v>
      </c>
      <c r="BE85" s="350">
        <f t="shared" si="357"/>
        <v>2.0748000000000002</v>
      </c>
      <c r="BF85" s="350">
        <f t="shared" si="358"/>
        <v>2.2050000000000001</v>
      </c>
      <c r="BG85" s="350">
        <f t="shared" si="359"/>
        <v>2.2050000000000001</v>
      </c>
      <c r="BH85" s="350">
        <f t="shared" si="360"/>
        <v>2.0947499999999999</v>
      </c>
      <c r="BI85" s="350">
        <f t="shared" si="361"/>
        <v>2.2050000000000001</v>
      </c>
      <c r="BJ85" s="350">
        <f t="shared" si="362"/>
        <v>2.2050000000000001</v>
      </c>
      <c r="BK85" s="349">
        <f t="shared" si="384"/>
        <v>1.559523</v>
      </c>
      <c r="BL85" s="350">
        <f t="shared" si="385"/>
        <v>1.5443820000000001</v>
      </c>
      <c r="BM85" s="350">
        <f t="shared" si="363"/>
        <v>2.2062600000000003</v>
      </c>
      <c r="BN85" s="350">
        <f t="shared" si="363"/>
        <v>2.0959469999999998</v>
      </c>
      <c r="BO85" s="350">
        <f t="shared" si="363"/>
        <v>2.2062600000000003</v>
      </c>
      <c r="BP85" s="350">
        <f t="shared" si="363"/>
        <v>2.2062600000000003</v>
      </c>
      <c r="BQ85" s="350">
        <f t="shared" si="363"/>
        <v>2.1370440000000004</v>
      </c>
      <c r="BR85" s="350">
        <f t="shared" si="363"/>
        <v>2.27115</v>
      </c>
      <c r="BS85" s="350">
        <f t="shared" si="363"/>
        <v>2.27115</v>
      </c>
      <c r="BT85" s="350">
        <f t="shared" si="363"/>
        <v>2.1575924999999998</v>
      </c>
      <c r="BU85" s="350">
        <f t="shared" si="363"/>
        <v>2.27115</v>
      </c>
      <c r="BV85" s="350">
        <f t="shared" si="363"/>
        <v>2.27115</v>
      </c>
      <c r="BW85" s="349">
        <f t="shared" si="380"/>
        <v>1.6219039200000001</v>
      </c>
      <c r="BX85" s="350">
        <f t="shared" si="364"/>
        <v>1.6061572800000001</v>
      </c>
      <c r="BY85" s="350">
        <f t="shared" si="364"/>
        <v>2.2945104000000005</v>
      </c>
      <c r="BZ85" s="350">
        <f t="shared" si="364"/>
        <v>2.1797848799999997</v>
      </c>
      <c r="CA85" s="350">
        <f t="shared" si="364"/>
        <v>2.2945104000000005</v>
      </c>
      <c r="CB85" s="350">
        <f t="shared" si="364"/>
        <v>2.2945104000000005</v>
      </c>
      <c r="CC85" s="350">
        <f t="shared" si="364"/>
        <v>2.2225257600000003</v>
      </c>
      <c r="CD85" s="350">
        <f t="shared" si="364"/>
        <v>2.361996</v>
      </c>
      <c r="CE85" s="350">
        <f t="shared" si="364"/>
        <v>2.361996</v>
      </c>
      <c r="CF85" s="350">
        <f t="shared" si="364"/>
        <v>2.2438962</v>
      </c>
      <c r="CG85" s="350">
        <f t="shared" si="364"/>
        <v>2.361996</v>
      </c>
      <c r="CH85" s="345">
        <f t="shared" si="364"/>
        <v>2.361996</v>
      </c>
      <c r="CI85" s="349">
        <f t="shared" si="381"/>
        <v>1.7029991160000002</v>
      </c>
      <c r="CJ85" s="350">
        <f t="shared" si="365"/>
        <v>1.6864651440000002</v>
      </c>
      <c r="CK85" s="350">
        <f t="shared" si="365"/>
        <v>2.4092359200000004</v>
      </c>
      <c r="CL85" s="350">
        <f t="shared" si="365"/>
        <v>2.2887741239999997</v>
      </c>
      <c r="CM85" s="350">
        <f t="shared" si="365"/>
        <v>2.4092359200000004</v>
      </c>
      <c r="CN85" s="350">
        <f t="shared" si="365"/>
        <v>2.4092359200000004</v>
      </c>
      <c r="CO85" s="350">
        <f t="shared" si="365"/>
        <v>2.3336520480000003</v>
      </c>
      <c r="CP85" s="350">
        <f t="shared" si="365"/>
        <v>2.4800958</v>
      </c>
      <c r="CQ85" s="350">
        <f t="shared" si="365"/>
        <v>2.4800958</v>
      </c>
      <c r="CR85" s="350">
        <f t="shared" si="365"/>
        <v>2.3560910100000001</v>
      </c>
      <c r="CS85" s="350">
        <f t="shared" si="365"/>
        <v>2.4800958</v>
      </c>
      <c r="CT85" s="345">
        <f t="shared" si="365"/>
        <v>2.4800958</v>
      </c>
    </row>
    <row r="86" spans="2:98" s="164" customFormat="1" x14ac:dyDescent="0.25">
      <c r="B86" s="164" t="s">
        <v>1</v>
      </c>
      <c r="C86" s="194">
        <f t="shared" ref="C86:T86" si="390">IFERROR(C75/C53,"")</f>
        <v>0.967741935483871</v>
      </c>
      <c r="D86" s="194">
        <f t="shared" si="390"/>
        <v>1.21875</v>
      </c>
      <c r="E86" s="194">
        <f t="shared" si="390"/>
        <v>1.25</v>
      </c>
      <c r="F86" s="194">
        <f t="shared" si="390"/>
        <v>1.2833333333333334</v>
      </c>
      <c r="G86" s="194">
        <f t="shared" si="390"/>
        <v>1.32</v>
      </c>
      <c r="H86" s="194">
        <f t="shared" si="390"/>
        <v>1.2252747252747254</v>
      </c>
      <c r="I86" s="194">
        <f t="shared" si="390"/>
        <v>1.4883720930232558</v>
      </c>
      <c r="J86" s="194">
        <f t="shared" si="390"/>
        <v>1.2533333333333334</v>
      </c>
      <c r="K86" s="194">
        <f t="shared" si="390"/>
        <v>1.6831683168316831</v>
      </c>
      <c r="L86" s="194">
        <f t="shared" si="390"/>
        <v>1.3043478260869565</v>
      </c>
      <c r="M86" s="194">
        <f t="shared" si="390"/>
        <v>2.1221374045801529</v>
      </c>
      <c r="N86" s="195">
        <f t="shared" si="390"/>
        <v>1.9788732394366197</v>
      </c>
      <c r="O86" s="194">
        <f t="shared" si="390"/>
        <v>1.3333333333333333</v>
      </c>
      <c r="P86" s="194">
        <f t="shared" si="390"/>
        <v>1.2727272727272727</v>
      </c>
      <c r="Q86" s="194">
        <f t="shared" si="390"/>
        <v>1.5185185185185186</v>
      </c>
      <c r="R86" s="194">
        <f t="shared" si="390"/>
        <v>1.3896103896103895</v>
      </c>
      <c r="S86" s="194">
        <f t="shared" si="390"/>
        <v>1.3768115942028984</v>
      </c>
      <c r="T86" s="194">
        <f t="shared" si="390"/>
        <v>1.7127659574468086</v>
      </c>
      <c r="U86" s="194">
        <f t="shared" ref="U86:V86" si="391">IFERROR(U75/U53,"")</f>
        <v>1.5679012345679013</v>
      </c>
      <c r="V86" s="194">
        <f t="shared" si="391"/>
        <v>1.777027027027027</v>
      </c>
      <c r="W86" s="342">
        <v>1.5</v>
      </c>
      <c r="X86" s="342">
        <v>1.4</v>
      </c>
      <c r="Y86" s="342">
        <v>1.5</v>
      </c>
      <c r="Z86" s="343">
        <v>1.6</v>
      </c>
      <c r="AA86" s="344">
        <v>1.4</v>
      </c>
      <c r="AB86" s="344">
        <v>1.4</v>
      </c>
      <c r="AC86" s="344">
        <v>1.5</v>
      </c>
      <c r="AD86" s="344">
        <f t="shared" si="368"/>
        <v>1.4249999999999998</v>
      </c>
      <c r="AE86" s="344">
        <v>1.5</v>
      </c>
      <c r="AF86" s="344">
        <v>1.5</v>
      </c>
      <c r="AG86" s="344">
        <f t="shared" si="369"/>
        <v>1.4249999999999998</v>
      </c>
      <c r="AH86" s="344">
        <v>1.5</v>
      </c>
      <c r="AI86" s="344">
        <v>1.5</v>
      </c>
      <c r="AJ86" s="344">
        <f t="shared" si="370"/>
        <v>1.4249999999999998</v>
      </c>
      <c r="AK86" s="344">
        <v>1.5</v>
      </c>
      <c r="AL86" s="345">
        <v>1.5</v>
      </c>
      <c r="AM86" s="349">
        <f t="shared" si="371"/>
        <v>1.4419999999999999</v>
      </c>
      <c r="AN86" s="350">
        <f t="shared" si="347"/>
        <v>1.4279999999999999</v>
      </c>
      <c r="AO86" s="350">
        <f t="shared" si="372"/>
        <v>1.53</v>
      </c>
      <c r="AP86" s="350">
        <f t="shared" si="348"/>
        <v>1.4534999999999998</v>
      </c>
      <c r="AQ86" s="350">
        <f t="shared" si="373"/>
        <v>1.53</v>
      </c>
      <c r="AR86" s="350">
        <f t="shared" si="349"/>
        <v>1.53</v>
      </c>
      <c r="AS86" s="350">
        <f t="shared" si="350"/>
        <v>1.4819999999999998</v>
      </c>
      <c r="AT86" s="350">
        <f t="shared" si="374"/>
        <v>1.5750000000000002</v>
      </c>
      <c r="AU86" s="350">
        <f t="shared" si="375"/>
        <v>1.5750000000000002</v>
      </c>
      <c r="AV86" s="350">
        <f t="shared" si="376"/>
        <v>1.4962499999999999</v>
      </c>
      <c r="AW86" s="350">
        <f t="shared" si="377"/>
        <v>1.5750000000000002</v>
      </c>
      <c r="AX86" s="345">
        <f t="shared" si="378"/>
        <v>1.5750000000000002</v>
      </c>
      <c r="AY86" s="349">
        <f t="shared" si="379"/>
        <v>1.5141</v>
      </c>
      <c r="AZ86" s="350">
        <f t="shared" si="352"/>
        <v>1.4994000000000001</v>
      </c>
      <c r="BA86" s="350">
        <f t="shared" si="353"/>
        <v>1.6065</v>
      </c>
      <c r="BB86" s="350">
        <f t="shared" si="354"/>
        <v>1.5261749999999998</v>
      </c>
      <c r="BC86" s="350">
        <f t="shared" si="355"/>
        <v>1.6065</v>
      </c>
      <c r="BD86" s="350">
        <f t="shared" si="356"/>
        <v>1.6065</v>
      </c>
      <c r="BE86" s="350">
        <f t="shared" si="357"/>
        <v>1.5560999999999998</v>
      </c>
      <c r="BF86" s="350">
        <f t="shared" si="358"/>
        <v>1.6537500000000003</v>
      </c>
      <c r="BG86" s="350">
        <f t="shared" si="359"/>
        <v>1.6537500000000003</v>
      </c>
      <c r="BH86" s="350">
        <f t="shared" si="360"/>
        <v>1.5710624999999998</v>
      </c>
      <c r="BI86" s="350">
        <f t="shared" si="361"/>
        <v>1.6537500000000003</v>
      </c>
      <c r="BJ86" s="350">
        <f t="shared" si="362"/>
        <v>1.6537500000000003</v>
      </c>
      <c r="BK86" s="349">
        <f t="shared" si="384"/>
        <v>1.559523</v>
      </c>
      <c r="BL86" s="350">
        <f t="shared" si="385"/>
        <v>1.5443820000000001</v>
      </c>
      <c r="BM86" s="350">
        <f t="shared" si="363"/>
        <v>1.654695</v>
      </c>
      <c r="BN86" s="350">
        <f t="shared" si="363"/>
        <v>1.5719602499999998</v>
      </c>
      <c r="BO86" s="350">
        <f t="shared" si="363"/>
        <v>1.654695</v>
      </c>
      <c r="BP86" s="350">
        <f t="shared" si="363"/>
        <v>1.654695</v>
      </c>
      <c r="BQ86" s="350">
        <f t="shared" si="363"/>
        <v>1.6027829999999998</v>
      </c>
      <c r="BR86" s="350">
        <f t="shared" si="363"/>
        <v>1.7033625000000003</v>
      </c>
      <c r="BS86" s="350">
        <f t="shared" si="363"/>
        <v>1.7033625000000003</v>
      </c>
      <c r="BT86" s="350">
        <f t="shared" si="363"/>
        <v>1.6181943749999999</v>
      </c>
      <c r="BU86" s="350">
        <f t="shared" si="363"/>
        <v>1.7033625000000003</v>
      </c>
      <c r="BV86" s="350">
        <f t="shared" si="363"/>
        <v>1.7033625000000003</v>
      </c>
      <c r="BW86" s="349">
        <f t="shared" si="380"/>
        <v>1.6219039200000001</v>
      </c>
      <c r="BX86" s="350">
        <f t="shared" si="364"/>
        <v>1.6061572800000001</v>
      </c>
      <c r="BY86" s="350">
        <f t="shared" si="364"/>
        <v>1.7208828</v>
      </c>
      <c r="BZ86" s="350">
        <f t="shared" si="364"/>
        <v>1.6348386599999998</v>
      </c>
      <c r="CA86" s="350">
        <f t="shared" si="364"/>
        <v>1.7208828</v>
      </c>
      <c r="CB86" s="350">
        <f t="shared" si="364"/>
        <v>1.7208828</v>
      </c>
      <c r="CC86" s="350">
        <f t="shared" si="364"/>
        <v>1.6668943199999999</v>
      </c>
      <c r="CD86" s="350">
        <f t="shared" si="364"/>
        <v>1.7714970000000003</v>
      </c>
      <c r="CE86" s="350">
        <f t="shared" si="364"/>
        <v>1.7714970000000003</v>
      </c>
      <c r="CF86" s="350">
        <f t="shared" si="364"/>
        <v>1.68292215</v>
      </c>
      <c r="CG86" s="350">
        <f t="shared" si="364"/>
        <v>1.7714970000000003</v>
      </c>
      <c r="CH86" s="345">
        <f t="shared" si="364"/>
        <v>1.7714970000000003</v>
      </c>
      <c r="CI86" s="349">
        <f t="shared" si="381"/>
        <v>1.7029991160000002</v>
      </c>
      <c r="CJ86" s="350">
        <f t="shared" si="365"/>
        <v>1.6864651440000002</v>
      </c>
      <c r="CK86" s="350">
        <f t="shared" si="365"/>
        <v>1.8069269400000001</v>
      </c>
      <c r="CL86" s="350">
        <f t="shared" si="365"/>
        <v>1.7165805929999998</v>
      </c>
      <c r="CM86" s="350">
        <f t="shared" si="365"/>
        <v>1.8069269400000001</v>
      </c>
      <c r="CN86" s="350">
        <f t="shared" si="365"/>
        <v>1.8069269400000001</v>
      </c>
      <c r="CO86" s="350">
        <f t="shared" si="365"/>
        <v>1.750239036</v>
      </c>
      <c r="CP86" s="350">
        <f t="shared" si="365"/>
        <v>1.8600718500000004</v>
      </c>
      <c r="CQ86" s="350">
        <f t="shared" si="365"/>
        <v>1.8600718500000004</v>
      </c>
      <c r="CR86" s="350">
        <f t="shared" si="365"/>
        <v>1.7670682575000001</v>
      </c>
      <c r="CS86" s="350">
        <f t="shared" si="365"/>
        <v>1.8600718500000004</v>
      </c>
      <c r="CT86" s="345">
        <f t="shared" si="365"/>
        <v>1.8600718500000004</v>
      </c>
    </row>
    <row r="87" spans="2:98" s="164" customFormat="1" x14ac:dyDescent="0.25">
      <c r="B87" s="164" t="s">
        <v>2</v>
      </c>
      <c r="C87" s="194">
        <f t="shared" ref="C87:T87" si="392">IFERROR(C76/C54,"")</f>
        <v>1.1428571428571428</v>
      </c>
      <c r="D87" s="194">
        <f t="shared" si="392"/>
        <v>1.1818181818181819</v>
      </c>
      <c r="E87" s="194">
        <f t="shared" si="392"/>
        <v>1.375</v>
      </c>
      <c r="F87" s="194">
        <f t="shared" si="392"/>
        <v>1</v>
      </c>
      <c r="G87" s="194">
        <f t="shared" si="392"/>
        <v>1.0769230769230769</v>
      </c>
      <c r="H87" s="194">
        <f t="shared" si="392"/>
        <v>1.2407407407407407</v>
      </c>
      <c r="I87" s="194">
        <f t="shared" si="392"/>
        <v>1.375</v>
      </c>
      <c r="J87" s="194">
        <f t="shared" si="392"/>
        <v>1.3833333333333333</v>
      </c>
      <c r="K87" s="194">
        <f t="shared" si="392"/>
        <v>1.3114754098360655</v>
      </c>
      <c r="L87" s="194">
        <f t="shared" si="392"/>
        <v>1.3137254901960784</v>
      </c>
      <c r="M87" s="194">
        <f t="shared" si="392"/>
        <v>1.7746478873239437</v>
      </c>
      <c r="N87" s="195">
        <f t="shared" si="392"/>
        <v>2.1111111111111112</v>
      </c>
      <c r="O87" s="194">
        <f t="shared" si="392"/>
        <v>1.5185185185185186</v>
      </c>
      <c r="P87" s="194">
        <f t="shared" si="392"/>
        <v>1.5714285714285714</v>
      </c>
      <c r="Q87" s="194">
        <f t="shared" si="392"/>
        <v>1.631578947368421</v>
      </c>
      <c r="R87" s="194">
        <f t="shared" si="392"/>
        <v>1.2962962962962963</v>
      </c>
      <c r="S87" s="194">
        <f t="shared" si="392"/>
        <v>1.3157894736842106</v>
      </c>
      <c r="T87" s="194">
        <f t="shared" si="392"/>
        <v>1.4528301886792452</v>
      </c>
      <c r="U87" s="194">
        <f t="shared" ref="U87:V87" si="393">IFERROR(U76/U54,"")</f>
        <v>1.4347826086956521</v>
      </c>
      <c r="V87" s="194">
        <f t="shared" si="393"/>
        <v>1.3888888888888888</v>
      </c>
      <c r="W87" s="342">
        <v>1.5</v>
      </c>
      <c r="X87" s="342">
        <v>1.4</v>
      </c>
      <c r="Y87" s="342">
        <v>1.5</v>
      </c>
      <c r="Z87" s="343">
        <v>1.6</v>
      </c>
      <c r="AA87" s="344">
        <v>1.4</v>
      </c>
      <c r="AB87" s="344">
        <v>1.4</v>
      </c>
      <c r="AC87" s="344">
        <v>1.5</v>
      </c>
      <c r="AD87" s="344">
        <f t="shared" si="368"/>
        <v>1.4249999999999998</v>
      </c>
      <c r="AE87" s="344">
        <v>1.5</v>
      </c>
      <c r="AF87" s="344">
        <v>1.5</v>
      </c>
      <c r="AG87" s="344">
        <f t="shared" si="369"/>
        <v>1.4249999999999998</v>
      </c>
      <c r="AH87" s="344">
        <v>1.5</v>
      </c>
      <c r="AI87" s="344">
        <v>1.5</v>
      </c>
      <c r="AJ87" s="344">
        <f t="shared" si="370"/>
        <v>1.4249999999999998</v>
      </c>
      <c r="AK87" s="344">
        <v>1.5</v>
      </c>
      <c r="AL87" s="345">
        <v>1.5</v>
      </c>
      <c r="AM87" s="349">
        <f t="shared" si="371"/>
        <v>1.4419999999999999</v>
      </c>
      <c r="AN87" s="350">
        <f t="shared" si="347"/>
        <v>1.4279999999999999</v>
      </c>
      <c r="AO87" s="350">
        <f t="shared" si="372"/>
        <v>1.53</v>
      </c>
      <c r="AP87" s="350">
        <f t="shared" si="348"/>
        <v>1.4534999999999998</v>
      </c>
      <c r="AQ87" s="350">
        <f t="shared" si="373"/>
        <v>1.53</v>
      </c>
      <c r="AR87" s="350">
        <f t="shared" si="349"/>
        <v>1.53</v>
      </c>
      <c r="AS87" s="350">
        <f t="shared" si="350"/>
        <v>1.4819999999999998</v>
      </c>
      <c r="AT87" s="350">
        <f t="shared" si="374"/>
        <v>1.5750000000000002</v>
      </c>
      <c r="AU87" s="350">
        <f t="shared" si="375"/>
        <v>1.5750000000000002</v>
      </c>
      <c r="AV87" s="350">
        <f t="shared" si="376"/>
        <v>1.4962499999999999</v>
      </c>
      <c r="AW87" s="350">
        <f t="shared" si="377"/>
        <v>1.5750000000000002</v>
      </c>
      <c r="AX87" s="345">
        <f t="shared" si="378"/>
        <v>1.5750000000000002</v>
      </c>
      <c r="AY87" s="349">
        <f t="shared" si="379"/>
        <v>1.5141</v>
      </c>
      <c r="AZ87" s="350">
        <f t="shared" si="352"/>
        <v>1.4994000000000001</v>
      </c>
      <c r="BA87" s="350">
        <f t="shared" si="353"/>
        <v>1.6065</v>
      </c>
      <c r="BB87" s="350">
        <f t="shared" si="354"/>
        <v>1.5261749999999998</v>
      </c>
      <c r="BC87" s="350">
        <f t="shared" si="355"/>
        <v>1.6065</v>
      </c>
      <c r="BD87" s="350">
        <f t="shared" si="356"/>
        <v>1.6065</v>
      </c>
      <c r="BE87" s="350">
        <f t="shared" si="357"/>
        <v>1.5560999999999998</v>
      </c>
      <c r="BF87" s="350">
        <f t="shared" si="358"/>
        <v>1.6537500000000003</v>
      </c>
      <c r="BG87" s="350">
        <f t="shared" si="359"/>
        <v>1.6537500000000003</v>
      </c>
      <c r="BH87" s="350">
        <f t="shared" si="360"/>
        <v>1.5710624999999998</v>
      </c>
      <c r="BI87" s="350">
        <f t="shared" si="361"/>
        <v>1.6537500000000003</v>
      </c>
      <c r="BJ87" s="350">
        <f t="shared" si="362"/>
        <v>1.6537500000000003</v>
      </c>
      <c r="BK87" s="349">
        <f t="shared" si="384"/>
        <v>1.559523</v>
      </c>
      <c r="BL87" s="350">
        <f t="shared" si="385"/>
        <v>1.5443820000000001</v>
      </c>
      <c r="BM87" s="350">
        <f t="shared" si="363"/>
        <v>1.654695</v>
      </c>
      <c r="BN87" s="350">
        <f t="shared" si="363"/>
        <v>1.5719602499999998</v>
      </c>
      <c r="BO87" s="350">
        <f t="shared" si="363"/>
        <v>1.654695</v>
      </c>
      <c r="BP87" s="350">
        <f t="shared" si="363"/>
        <v>1.654695</v>
      </c>
      <c r="BQ87" s="350">
        <f t="shared" si="363"/>
        <v>1.6027829999999998</v>
      </c>
      <c r="BR87" s="350">
        <f t="shared" si="363"/>
        <v>1.7033625000000003</v>
      </c>
      <c r="BS87" s="350">
        <f t="shared" si="363"/>
        <v>1.7033625000000003</v>
      </c>
      <c r="BT87" s="350">
        <f t="shared" si="363"/>
        <v>1.6181943749999999</v>
      </c>
      <c r="BU87" s="350">
        <f t="shared" si="363"/>
        <v>1.7033625000000003</v>
      </c>
      <c r="BV87" s="350">
        <f t="shared" si="363"/>
        <v>1.7033625000000003</v>
      </c>
      <c r="BW87" s="349">
        <f t="shared" si="380"/>
        <v>1.6219039200000001</v>
      </c>
      <c r="BX87" s="350">
        <f t="shared" si="364"/>
        <v>1.6061572800000001</v>
      </c>
      <c r="BY87" s="350">
        <f t="shared" si="364"/>
        <v>1.7208828</v>
      </c>
      <c r="BZ87" s="350">
        <f t="shared" si="364"/>
        <v>1.6348386599999998</v>
      </c>
      <c r="CA87" s="350">
        <f t="shared" si="364"/>
        <v>1.7208828</v>
      </c>
      <c r="CB87" s="350">
        <f t="shared" si="364"/>
        <v>1.7208828</v>
      </c>
      <c r="CC87" s="350">
        <f t="shared" si="364"/>
        <v>1.6668943199999999</v>
      </c>
      <c r="CD87" s="350">
        <f t="shared" si="364"/>
        <v>1.7714970000000003</v>
      </c>
      <c r="CE87" s="350">
        <f t="shared" si="364"/>
        <v>1.7714970000000003</v>
      </c>
      <c r="CF87" s="350">
        <f t="shared" si="364"/>
        <v>1.68292215</v>
      </c>
      <c r="CG87" s="350">
        <f t="shared" si="364"/>
        <v>1.7714970000000003</v>
      </c>
      <c r="CH87" s="345">
        <f t="shared" si="364"/>
        <v>1.7714970000000003</v>
      </c>
      <c r="CI87" s="349">
        <f t="shared" si="381"/>
        <v>1.7029991160000002</v>
      </c>
      <c r="CJ87" s="350">
        <f t="shared" si="365"/>
        <v>1.6864651440000002</v>
      </c>
      <c r="CK87" s="350">
        <f t="shared" si="365"/>
        <v>1.8069269400000001</v>
      </c>
      <c r="CL87" s="350">
        <f t="shared" si="365"/>
        <v>1.7165805929999998</v>
      </c>
      <c r="CM87" s="350">
        <f t="shared" si="365"/>
        <v>1.8069269400000001</v>
      </c>
      <c r="CN87" s="350">
        <f t="shared" si="365"/>
        <v>1.8069269400000001</v>
      </c>
      <c r="CO87" s="350">
        <f t="shared" si="365"/>
        <v>1.750239036</v>
      </c>
      <c r="CP87" s="350">
        <f t="shared" si="365"/>
        <v>1.8600718500000004</v>
      </c>
      <c r="CQ87" s="350">
        <f t="shared" si="365"/>
        <v>1.8600718500000004</v>
      </c>
      <c r="CR87" s="350">
        <f t="shared" si="365"/>
        <v>1.7670682575000001</v>
      </c>
      <c r="CS87" s="350">
        <f t="shared" si="365"/>
        <v>1.8600718500000004</v>
      </c>
      <c r="CT87" s="345">
        <f t="shared" si="365"/>
        <v>1.8600718500000004</v>
      </c>
    </row>
    <row r="88" spans="2:98" s="196" customFormat="1" x14ac:dyDescent="0.25">
      <c r="B88" s="196" t="s">
        <v>3</v>
      </c>
      <c r="C88" s="197">
        <f t="shared" ref="C88:BN88" si="394">IFERROR(C77/C55,"")</f>
        <v>1.264406779661017</v>
      </c>
      <c r="D88" s="197">
        <f t="shared" si="394"/>
        <v>1.3964757709251101</v>
      </c>
      <c r="E88" s="197">
        <f t="shared" si="394"/>
        <v>1.6830065359477124</v>
      </c>
      <c r="F88" s="197">
        <f t="shared" si="394"/>
        <v>1.645</v>
      </c>
      <c r="G88" s="197">
        <f t="shared" si="394"/>
        <v>1.3819742489270386</v>
      </c>
      <c r="H88" s="197">
        <f t="shared" si="394"/>
        <v>1.4788990825688073</v>
      </c>
      <c r="I88" s="197">
        <f t="shared" si="394"/>
        <v>1.5135658914728682</v>
      </c>
      <c r="J88" s="197">
        <f t="shared" si="394"/>
        <v>1.4085510688836105</v>
      </c>
      <c r="K88" s="197">
        <f t="shared" si="394"/>
        <v>1.5843071786310519</v>
      </c>
      <c r="L88" s="197">
        <f t="shared" si="394"/>
        <v>1.534412955465587</v>
      </c>
      <c r="M88" s="197">
        <f t="shared" si="394"/>
        <v>1.978688524590164</v>
      </c>
      <c r="N88" s="198">
        <f t="shared" si="394"/>
        <v>2.1157894736842104</v>
      </c>
      <c r="O88" s="197">
        <f t="shared" si="394"/>
        <v>1.4481327800829875</v>
      </c>
      <c r="P88" s="197">
        <f t="shared" si="394"/>
        <v>1.4334763948497855</v>
      </c>
      <c r="Q88" s="197">
        <f t="shared" si="394"/>
        <v>1.8980477223427332</v>
      </c>
      <c r="R88" s="197">
        <f t="shared" si="394"/>
        <v>1.8990610328638498</v>
      </c>
      <c r="S88" s="197">
        <f t="shared" si="394"/>
        <v>1.5811764705882352</v>
      </c>
      <c r="T88" s="197">
        <f t="shared" si="394"/>
        <v>1.7663230240549828</v>
      </c>
      <c r="U88" s="199">
        <f t="shared" si="394"/>
        <v>1.6004464285714286</v>
      </c>
      <c r="V88" s="199">
        <f t="shared" si="394"/>
        <v>1.6258741258741258</v>
      </c>
      <c r="W88" s="199">
        <f t="shared" si="394"/>
        <v>1.7462722392691028</v>
      </c>
      <c r="X88" s="199">
        <f t="shared" si="394"/>
        <v>1.6604771225502102</v>
      </c>
      <c r="Y88" s="199">
        <f t="shared" si="394"/>
        <v>1.7416214408321942</v>
      </c>
      <c r="Z88" s="200">
        <f t="shared" si="394"/>
        <v>1.8473217898412084</v>
      </c>
      <c r="AA88" s="201">
        <f t="shared" si="394"/>
        <v>1.4000000000000001</v>
      </c>
      <c r="AB88" s="201">
        <f t="shared" si="394"/>
        <v>1.4</v>
      </c>
      <c r="AC88" s="201">
        <f t="shared" si="394"/>
        <v>1.6691921365416476</v>
      </c>
      <c r="AD88" s="201">
        <f t="shared" si="394"/>
        <v>1.5785645227486815</v>
      </c>
      <c r="AE88" s="201">
        <f t="shared" si="394"/>
        <v>1.6922273282799014</v>
      </c>
      <c r="AF88" s="201">
        <f t="shared" si="394"/>
        <v>1.6917869706799082</v>
      </c>
      <c r="AG88" s="201">
        <f t="shared" si="394"/>
        <v>1.6312028153501483</v>
      </c>
      <c r="AH88" s="201">
        <f t="shared" si="394"/>
        <v>1.7392777060527136</v>
      </c>
      <c r="AI88" s="201">
        <f t="shared" si="394"/>
        <v>1.7395444589404536</v>
      </c>
      <c r="AJ88" s="201">
        <f t="shared" si="394"/>
        <v>1.6584940276156626</v>
      </c>
      <c r="AK88" s="201">
        <f t="shared" si="394"/>
        <v>1.7434267760256366</v>
      </c>
      <c r="AL88" s="202">
        <f t="shared" si="394"/>
        <v>1.7267373910476862</v>
      </c>
      <c r="AM88" s="201">
        <f t="shared" si="394"/>
        <v>1.4419999999999999</v>
      </c>
      <c r="AN88" s="201">
        <f t="shared" si="394"/>
        <v>1.4279999999999999</v>
      </c>
      <c r="AO88" s="201">
        <f t="shared" si="394"/>
        <v>1.6856205450745199</v>
      </c>
      <c r="AP88" s="201">
        <f t="shared" si="394"/>
        <v>1.6099608179301499</v>
      </c>
      <c r="AQ88" s="201">
        <f t="shared" si="394"/>
        <v>1.7443239431461215</v>
      </c>
      <c r="AR88" s="201">
        <f t="shared" si="394"/>
        <v>1.7462354530692243</v>
      </c>
      <c r="AS88" s="201">
        <f t="shared" si="394"/>
        <v>1.7169169722201014</v>
      </c>
      <c r="AT88" s="201">
        <f t="shared" si="394"/>
        <v>1.8451196272197856</v>
      </c>
      <c r="AU88" s="201">
        <f t="shared" si="394"/>
        <v>1.837881297674673</v>
      </c>
      <c r="AV88" s="201">
        <f t="shared" si="394"/>
        <v>1.7482389198048409</v>
      </c>
      <c r="AW88" s="201">
        <f t="shared" si="394"/>
        <v>1.8381661939738247</v>
      </c>
      <c r="AX88" s="202">
        <f t="shared" si="394"/>
        <v>1.8288343592114558</v>
      </c>
      <c r="AY88" s="201">
        <f t="shared" si="394"/>
        <v>1.5141000000000002</v>
      </c>
      <c r="AZ88" s="201">
        <f t="shared" si="394"/>
        <v>1.4994000000000005</v>
      </c>
      <c r="BA88" s="201">
        <f t="shared" si="394"/>
        <v>1.7761004104969529</v>
      </c>
      <c r="BB88" s="201">
        <f t="shared" si="394"/>
        <v>1.694435934501459</v>
      </c>
      <c r="BC88" s="201">
        <f t="shared" si="394"/>
        <v>1.8275585562751284</v>
      </c>
      <c r="BD88" s="201">
        <f t="shared" si="394"/>
        <v>1.8269705479581237</v>
      </c>
      <c r="BE88" s="201">
        <f t="shared" si="394"/>
        <v>1.7944141331078809</v>
      </c>
      <c r="BF88" s="201">
        <f t="shared" si="394"/>
        <v>1.924751912220414</v>
      </c>
      <c r="BG88" s="201">
        <f t="shared" si="394"/>
        <v>1.9129510248054904</v>
      </c>
      <c r="BH88" s="201">
        <f t="shared" si="394"/>
        <v>1.8147866891093634</v>
      </c>
      <c r="BI88" s="201">
        <f t="shared" si="394"/>
        <v>1.9069965741412367</v>
      </c>
      <c r="BJ88" s="202">
        <f t="shared" si="394"/>
        <v>1.9004952977455334</v>
      </c>
      <c r="BK88" s="201">
        <f t="shared" si="394"/>
        <v>1.559523</v>
      </c>
      <c r="BL88" s="201">
        <f t="shared" si="394"/>
        <v>1.5443820000000001</v>
      </c>
      <c r="BM88" s="201">
        <f t="shared" si="394"/>
        <v>1.8190657822057721</v>
      </c>
      <c r="BN88" s="201">
        <f t="shared" si="394"/>
        <v>1.7355230112591693</v>
      </c>
      <c r="BO88" s="201">
        <f t="shared" ref="BO88:CT88" si="395">IFERROR(BO77/BO55,"")</f>
        <v>1.8723892976166745</v>
      </c>
      <c r="BP88" s="201">
        <f t="shared" si="395"/>
        <v>1.8735694767413111</v>
      </c>
      <c r="BQ88" s="201">
        <f t="shared" si="395"/>
        <v>1.8405572212415078</v>
      </c>
      <c r="BR88" s="201">
        <f t="shared" si="395"/>
        <v>1.9748087680211102</v>
      </c>
      <c r="BS88" s="201">
        <f t="shared" si="395"/>
        <v>1.964824540001318</v>
      </c>
      <c r="BT88" s="201">
        <f t="shared" si="395"/>
        <v>1.8645608346148406</v>
      </c>
      <c r="BU88" s="201">
        <f t="shared" si="395"/>
        <v>1.9588864322173867</v>
      </c>
      <c r="BV88" s="202">
        <f t="shared" si="395"/>
        <v>1.9512280631880363</v>
      </c>
      <c r="BW88" s="201">
        <f t="shared" si="395"/>
        <v>1.6219039200000001</v>
      </c>
      <c r="BX88" s="201">
        <f t="shared" si="395"/>
        <v>1.6061572799999997</v>
      </c>
      <c r="BY88" s="201">
        <f t="shared" si="395"/>
        <v>1.8859186557326604</v>
      </c>
      <c r="BZ88" s="201">
        <f t="shared" si="395"/>
        <v>1.8001779387851462</v>
      </c>
      <c r="CA88" s="201">
        <f t="shared" si="395"/>
        <v>1.9444736741818049</v>
      </c>
      <c r="CB88" s="201">
        <f t="shared" si="395"/>
        <v>1.948026389392705</v>
      </c>
      <c r="CC88" s="201">
        <f t="shared" si="395"/>
        <v>1.9142302099210735</v>
      </c>
      <c r="CD88" s="201">
        <f t="shared" si="395"/>
        <v>2.0547734496993848</v>
      </c>
      <c r="CE88" s="201">
        <f t="shared" si="395"/>
        <v>2.0450030765062626</v>
      </c>
      <c r="CF88" s="201">
        <f t="shared" si="395"/>
        <v>1.9408772394826521</v>
      </c>
      <c r="CG88" s="201">
        <f t="shared" si="395"/>
        <v>2.0397636777892019</v>
      </c>
      <c r="CH88" s="202">
        <f t="shared" si="395"/>
        <v>2.0323069698031637</v>
      </c>
      <c r="CI88" s="201">
        <f t="shared" si="395"/>
        <v>1.702999116</v>
      </c>
      <c r="CJ88" s="201">
        <f t="shared" si="395"/>
        <v>1.6864651440000005</v>
      </c>
      <c r="CK88" s="201">
        <f t="shared" si="395"/>
        <v>1.9820148041709127</v>
      </c>
      <c r="CL88" s="201">
        <f t="shared" si="395"/>
        <v>1.8910703437963983</v>
      </c>
      <c r="CM88" s="201">
        <f t="shared" si="395"/>
        <v>2.0419855849012092</v>
      </c>
      <c r="CN88" s="201">
        <f t="shared" si="395"/>
        <v>2.0450737185539825</v>
      </c>
      <c r="CO88" s="201">
        <f t="shared" si="395"/>
        <v>2.0089690293160953</v>
      </c>
      <c r="CP88" s="201">
        <f t="shared" si="395"/>
        <v>2.1565826689547194</v>
      </c>
      <c r="CQ88" s="201">
        <f t="shared" si="395"/>
        <v>2.1462141373064152</v>
      </c>
      <c r="CR88" s="201">
        <f t="shared" si="395"/>
        <v>2.0366674560867475</v>
      </c>
      <c r="CS88" s="201">
        <f t="shared" si="395"/>
        <v>2.1403093329423024</v>
      </c>
      <c r="CT88" s="202">
        <f t="shared" si="395"/>
        <v>2.1322198162039938</v>
      </c>
    </row>
    <row r="90" spans="2:98" s="4" customFormat="1" x14ac:dyDescent="0.25">
      <c r="B90"/>
      <c r="C90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12"/>
    </row>
    <row r="91" spans="2:98" s="104" customFormat="1" x14ac:dyDescent="0.25">
      <c r="B91" s="104" t="s">
        <v>14</v>
      </c>
      <c r="C91" s="104">
        <f t="shared" ref="C91:BN91" si="396">C58</f>
        <v>42005</v>
      </c>
      <c r="D91" s="104">
        <f t="shared" si="396"/>
        <v>42036</v>
      </c>
      <c r="E91" s="104">
        <f t="shared" si="396"/>
        <v>42064</v>
      </c>
      <c r="F91" s="104">
        <f t="shared" si="396"/>
        <v>42095</v>
      </c>
      <c r="G91" s="104">
        <f t="shared" si="396"/>
        <v>42125</v>
      </c>
      <c r="H91" s="104">
        <f t="shared" si="396"/>
        <v>42156</v>
      </c>
      <c r="I91" s="104">
        <f t="shared" si="396"/>
        <v>42186</v>
      </c>
      <c r="J91" s="104">
        <f t="shared" si="396"/>
        <v>42217</v>
      </c>
      <c r="K91" s="104">
        <f t="shared" si="396"/>
        <v>42248</v>
      </c>
      <c r="L91" s="104">
        <f t="shared" si="396"/>
        <v>42278</v>
      </c>
      <c r="M91" s="104">
        <f t="shared" si="396"/>
        <v>42309</v>
      </c>
      <c r="N91" s="105">
        <f t="shared" si="396"/>
        <v>42339</v>
      </c>
      <c r="O91" s="104">
        <f t="shared" si="396"/>
        <v>42370</v>
      </c>
      <c r="P91" s="104">
        <f t="shared" si="396"/>
        <v>42401</v>
      </c>
      <c r="Q91" s="104">
        <f t="shared" si="396"/>
        <v>42430</v>
      </c>
      <c r="R91" s="104">
        <f t="shared" si="396"/>
        <v>42461</v>
      </c>
      <c r="S91" s="104">
        <f t="shared" si="396"/>
        <v>42491</v>
      </c>
      <c r="T91" s="104">
        <f t="shared" si="396"/>
        <v>42522</v>
      </c>
      <c r="U91" s="113">
        <f t="shared" si="396"/>
        <v>42552</v>
      </c>
      <c r="V91" s="113">
        <f t="shared" si="396"/>
        <v>42583</v>
      </c>
      <c r="W91" s="113">
        <f t="shared" si="396"/>
        <v>42614</v>
      </c>
      <c r="X91" s="113">
        <f t="shared" si="396"/>
        <v>42644</v>
      </c>
      <c r="Y91" s="113">
        <f t="shared" si="396"/>
        <v>42675</v>
      </c>
      <c r="Z91" s="117">
        <f t="shared" si="396"/>
        <v>42705</v>
      </c>
      <c r="AA91" s="104">
        <f t="shared" si="396"/>
        <v>42752</v>
      </c>
      <c r="AB91" s="104">
        <f t="shared" si="396"/>
        <v>42783</v>
      </c>
      <c r="AC91" s="104">
        <f t="shared" si="396"/>
        <v>42811</v>
      </c>
      <c r="AD91" s="104">
        <f t="shared" si="396"/>
        <v>42842</v>
      </c>
      <c r="AE91" s="104">
        <f t="shared" si="396"/>
        <v>42872</v>
      </c>
      <c r="AF91" s="104">
        <f t="shared" si="396"/>
        <v>42903</v>
      </c>
      <c r="AG91" s="104">
        <f t="shared" si="396"/>
        <v>42933</v>
      </c>
      <c r="AH91" s="104">
        <f t="shared" si="396"/>
        <v>42964</v>
      </c>
      <c r="AI91" s="104">
        <f t="shared" si="396"/>
        <v>42995</v>
      </c>
      <c r="AJ91" s="104">
        <f t="shared" si="396"/>
        <v>43025</v>
      </c>
      <c r="AK91" s="104">
        <f t="shared" si="396"/>
        <v>43056</v>
      </c>
      <c r="AL91" s="105">
        <f t="shared" si="396"/>
        <v>43086</v>
      </c>
      <c r="AM91" s="104">
        <f t="shared" si="396"/>
        <v>43118</v>
      </c>
      <c r="AN91" s="104">
        <f t="shared" si="396"/>
        <v>43149</v>
      </c>
      <c r="AO91" s="104">
        <f t="shared" si="396"/>
        <v>43177</v>
      </c>
      <c r="AP91" s="104">
        <f t="shared" si="396"/>
        <v>43208</v>
      </c>
      <c r="AQ91" s="104">
        <f t="shared" si="396"/>
        <v>43238</v>
      </c>
      <c r="AR91" s="104">
        <f t="shared" si="396"/>
        <v>43269</v>
      </c>
      <c r="AS91" s="104">
        <f t="shared" si="396"/>
        <v>43299</v>
      </c>
      <c r="AT91" s="104">
        <f t="shared" si="396"/>
        <v>43330</v>
      </c>
      <c r="AU91" s="104">
        <f t="shared" si="396"/>
        <v>43361</v>
      </c>
      <c r="AV91" s="104">
        <f t="shared" si="396"/>
        <v>43391</v>
      </c>
      <c r="AW91" s="104">
        <f t="shared" si="396"/>
        <v>43422</v>
      </c>
      <c r="AX91" s="105">
        <f t="shared" si="396"/>
        <v>43452</v>
      </c>
      <c r="AY91" s="104">
        <f t="shared" si="396"/>
        <v>43483</v>
      </c>
      <c r="AZ91" s="104">
        <f t="shared" si="396"/>
        <v>43514</v>
      </c>
      <c r="BA91" s="104">
        <f t="shared" si="396"/>
        <v>43542</v>
      </c>
      <c r="BB91" s="104">
        <f t="shared" si="396"/>
        <v>43573</v>
      </c>
      <c r="BC91" s="104">
        <f t="shared" si="396"/>
        <v>43603</v>
      </c>
      <c r="BD91" s="104">
        <f t="shared" si="396"/>
        <v>43634</v>
      </c>
      <c r="BE91" s="104">
        <f t="shared" si="396"/>
        <v>43664</v>
      </c>
      <c r="BF91" s="104">
        <f t="shared" si="396"/>
        <v>43695</v>
      </c>
      <c r="BG91" s="104">
        <f t="shared" si="396"/>
        <v>43726</v>
      </c>
      <c r="BH91" s="104">
        <f t="shared" si="396"/>
        <v>43756</v>
      </c>
      <c r="BI91" s="104">
        <f t="shared" si="396"/>
        <v>43787</v>
      </c>
      <c r="BJ91" s="105">
        <f t="shared" si="396"/>
        <v>43817</v>
      </c>
      <c r="BK91" s="104">
        <f t="shared" si="396"/>
        <v>43848</v>
      </c>
      <c r="BL91" s="104">
        <f t="shared" si="396"/>
        <v>43879</v>
      </c>
      <c r="BM91" s="104">
        <f t="shared" si="396"/>
        <v>43908</v>
      </c>
      <c r="BN91" s="104">
        <f t="shared" si="396"/>
        <v>43939</v>
      </c>
      <c r="BO91" s="104">
        <f t="shared" ref="BO91:CT91" si="397">BO58</f>
        <v>43969</v>
      </c>
      <c r="BP91" s="104">
        <f t="shared" si="397"/>
        <v>44000</v>
      </c>
      <c r="BQ91" s="104">
        <f t="shared" si="397"/>
        <v>44030</v>
      </c>
      <c r="BR91" s="104">
        <f t="shared" si="397"/>
        <v>44061</v>
      </c>
      <c r="BS91" s="104">
        <f t="shared" si="397"/>
        <v>44092</v>
      </c>
      <c r="BT91" s="104">
        <f t="shared" si="397"/>
        <v>44122</v>
      </c>
      <c r="BU91" s="104">
        <f t="shared" si="397"/>
        <v>44153</v>
      </c>
      <c r="BV91" s="105">
        <f t="shared" si="397"/>
        <v>44183</v>
      </c>
      <c r="BW91" s="104">
        <f t="shared" si="397"/>
        <v>44214</v>
      </c>
      <c r="BX91" s="104">
        <f t="shared" si="397"/>
        <v>44245</v>
      </c>
      <c r="BY91" s="104">
        <f t="shared" si="397"/>
        <v>44273</v>
      </c>
      <c r="BZ91" s="104">
        <f t="shared" si="397"/>
        <v>44304</v>
      </c>
      <c r="CA91" s="104">
        <f t="shared" si="397"/>
        <v>44334</v>
      </c>
      <c r="CB91" s="104">
        <f t="shared" si="397"/>
        <v>44365</v>
      </c>
      <c r="CC91" s="104">
        <f t="shared" si="397"/>
        <v>44395</v>
      </c>
      <c r="CD91" s="104">
        <f t="shared" si="397"/>
        <v>44426</v>
      </c>
      <c r="CE91" s="104">
        <f t="shared" si="397"/>
        <v>44457</v>
      </c>
      <c r="CF91" s="104">
        <f t="shared" si="397"/>
        <v>44487</v>
      </c>
      <c r="CG91" s="104">
        <f t="shared" si="397"/>
        <v>44518</v>
      </c>
      <c r="CH91" s="105">
        <f t="shared" si="397"/>
        <v>44548</v>
      </c>
      <c r="CI91" s="104">
        <f t="shared" si="397"/>
        <v>44579</v>
      </c>
      <c r="CJ91" s="104">
        <f t="shared" si="397"/>
        <v>44610</v>
      </c>
      <c r="CK91" s="104">
        <f t="shared" si="397"/>
        <v>44638</v>
      </c>
      <c r="CL91" s="104">
        <f t="shared" si="397"/>
        <v>44669</v>
      </c>
      <c r="CM91" s="104">
        <f t="shared" si="397"/>
        <v>44699</v>
      </c>
      <c r="CN91" s="104">
        <f t="shared" si="397"/>
        <v>44730</v>
      </c>
      <c r="CO91" s="104">
        <f t="shared" si="397"/>
        <v>44760</v>
      </c>
      <c r="CP91" s="104">
        <f t="shared" si="397"/>
        <v>44791</v>
      </c>
      <c r="CQ91" s="104">
        <f t="shared" si="397"/>
        <v>44822</v>
      </c>
      <c r="CR91" s="104">
        <f t="shared" si="397"/>
        <v>44852</v>
      </c>
      <c r="CS91" s="104">
        <f t="shared" si="397"/>
        <v>44883</v>
      </c>
      <c r="CT91" s="105">
        <f t="shared" si="397"/>
        <v>44913</v>
      </c>
    </row>
    <row r="92" spans="2:98" s="175" customFormat="1" x14ac:dyDescent="0.25">
      <c r="B92" s="175" t="s">
        <v>4</v>
      </c>
      <c r="C92" s="175">
        <f>IFERROR(C22/C70,"")</f>
        <v>24.565066666666667</v>
      </c>
      <c r="D92" s="175">
        <f t="shared" ref="D92:T92" si="398">IFERROR(D22/D70,"")</f>
        <v>18.591706896551724</v>
      </c>
      <c r="E92" s="175">
        <f t="shared" si="398"/>
        <v>28.496982608695649</v>
      </c>
      <c r="F92" s="175">
        <f t="shared" si="398"/>
        <v>31.991796666666669</v>
      </c>
      <c r="G92" s="175">
        <f t="shared" si="398"/>
        <v>26.556025125628143</v>
      </c>
      <c r="H92" s="175">
        <f t="shared" si="398"/>
        <v>34.870864197530871</v>
      </c>
      <c r="I92" s="175">
        <f t="shared" si="398"/>
        <v>38.586123015873014</v>
      </c>
      <c r="J92" s="175">
        <f t="shared" si="398"/>
        <v>26.90604255319149</v>
      </c>
      <c r="K92" s="175">
        <f t="shared" si="398"/>
        <v>38.575805653710248</v>
      </c>
      <c r="L92" s="175">
        <f t="shared" si="398"/>
        <v>28.562226148409824</v>
      </c>
      <c r="M92" s="175">
        <f t="shared" si="398"/>
        <v>28.422995967741937</v>
      </c>
      <c r="N92" s="176">
        <f t="shared" si="398"/>
        <v>31.607015584415532</v>
      </c>
      <c r="O92" s="175">
        <f t="shared" si="398"/>
        <v>33.558744680851063</v>
      </c>
      <c r="P92" s="175">
        <f t="shared" si="398"/>
        <v>30.835545454544906</v>
      </c>
      <c r="Q92" s="175">
        <f t="shared" si="398"/>
        <v>30.458708333333252</v>
      </c>
      <c r="R92" s="175">
        <f t="shared" si="398"/>
        <v>36.273361842105267</v>
      </c>
      <c r="S92" s="175">
        <f t="shared" si="398"/>
        <v>28.141784090909088</v>
      </c>
      <c r="T92" s="175">
        <f t="shared" si="398"/>
        <v>23.807105</v>
      </c>
      <c r="U92" s="175">
        <f t="shared" ref="U92:V92" si="399">IFERROR(U22/U70,"")</f>
        <v>31.484828947368424</v>
      </c>
      <c r="V92" s="175">
        <f t="shared" si="399"/>
        <v>27.292442176870747</v>
      </c>
      <c r="W92" s="305">
        <v>30</v>
      </c>
      <c r="X92" s="305">
        <v>30</v>
      </c>
      <c r="Y92" s="305">
        <v>30</v>
      </c>
      <c r="Z92" s="306">
        <v>32.488445800774052</v>
      </c>
      <c r="AA92" s="305">
        <v>30</v>
      </c>
      <c r="AB92" s="351">
        <f>AA92</f>
        <v>30</v>
      </c>
      <c r="AC92" s="351">
        <v>30</v>
      </c>
      <c r="AD92" s="351">
        <f t="shared" ref="AD92:AK92" si="400">AC92</f>
        <v>30</v>
      </c>
      <c r="AE92" s="351">
        <f t="shared" si="400"/>
        <v>30</v>
      </c>
      <c r="AF92" s="351">
        <f t="shared" si="400"/>
        <v>30</v>
      </c>
      <c r="AG92" s="351">
        <f t="shared" si="400"/>
        <v>30</v>
      </c>
      <c r="AH92" s="351">
        <f t="shared" si="400"/>
        <v>30</v>
      </c>
      <c r="AI92" s="351">
        <f t="shared" si="400"/>
        <v>30</v>
      </c>
      <c r="AJ92" s="351">
        <f t="shared" si="400"/>
        <v>30</v>
      </c>
      <c r="AK92" s="351">
        <f t="shared" si="400"/>
        <v>30</v>
      </c>
      <c r="AL92" s="352">
        <f>AK92</f>
        <v>30</v>
      </c>
      <c r="AM92" s="305">
        <f>AVERAGE(AA92:AL92)*1.05</f>
        <v>31.5</v>
      </c>
      <c r="AN92" s="351">
        <f>AM92</f>
        <v>31.5</v>
      </c>
      <c r="AO92" s="351">
        <f t="shared" ref="AO92:AX92" si="401">AN92</f>
        <v>31.5</v>
      </c>
      <c r="AP92" s="351">
        <f t="shared" si="401"/>
        <v>31.5</v>
      </c>
      <c r="AQ92" s="351">
        <f t="shared" si="401"/>
        <v>31.5</v>
      </c>
      <c r="AR92" s="351">
        <f t="shared" si="401"/>
        <v>31.5</v>
      </c>
      <c r="AS92" s="351">
        <f t="shared" si="401"/>
        <v>31.5</v>
      </c>
      <c r="AT92" s="351">
        <f t="shared" si="401"/>
        <v>31.5</v>
      </c>
      <c r="AU92" s="351">
        <f t="shared" si="401"/>
        <v>31.5</v>
      </c>
      <c r="AV92" s="351">
        <f t="shared" si="401"/>
        <v>31.5</v>
      </c>
      <c r="AW92" s="351">
        <f t="shared" si="401"/>
        <v>31.5</v>
      </c>
      <c r="AX92" s="352">
        <f t="shared" si="401"/>
        <v>31.5</v>
      </c>
      <c r="AY92" s="305">
        <f>AVERAGE(AM92:AX92)*1.07</f>
        <v>33.705000000000005</v>
      </c>
      <c r="AZ92" s="351">
        <f>AY92</f>
        <v>33.705000000000005</v>
      </c>
      <c r="BA92" s="351">
        <f t="shared" ref="BA92:BJ92" si="402">AZ92</f>
        <v>33.705000000000005</v>
      </c>
      <c r="BB92" s="351">
        <f t="shared" si="402"/>
        <v>33.705000000000005</v>
      </c>
      <c r="BC92" s="351">
        <f t="shared" si="402"/>
        <v>33.705000000000005</v>
      </c>
      <c r="BD92" s="351">
        <f t="shared" si="402"/>
        <v>33.705000000000005</v>
      </c>
      <c r="BE92" s="351">
        <f t="shared" si="402"/>
        <v>33.705000000000005</v>
      </c>
      <c r="BF92" s="351">
        <f t="shared" si="402"/>
        <v>33.705000000000005</v>
      </c>
      <c r="BG92" s="351">
        <f t="shared" si="402"/>
        <v>33.705000000000005</v>
      </c>
      <c r="BH92" s="351">
        <f t="shared" si="402"/>
        <v>33.705000000000005</v>
      </c>
      <c r="BI92" s="351">
        <f t="shared" si="402"/>
        <v>33.705000000000005</v>
      </c>
      <c r="BJ92" s="352">
        <f t="shared" si="402"/>
        <v>33.705000000000005</v>
      </c>
      <c r="BK92" s="305">
        <f>AVERAGE(AY92:BJ92)*1.06</f>
        <v>35.7273</v>
      </c>
      <c r="BL92" s="351">
        <f>BK92</f>
        <v>35.7273</v>
      </c>
      <c r="BM92" s="351">
        <f t="shared" ref="BM92:BV92" si="403">BL92</f>
        <v>35.7273</v>
      </c>
      <c r="BN92" s="351">
        <f t="shared" si="403"/>
        <v>35.7273</v>
      </c>
      <c r="BO92" s="351">
        <f t="shared" si="403"/>
        <v>35.7273</v>
      </c>
      <c r="BP92" s="351">
        <f t="shared" si="403"/>
        <v>35.7273</v>
      </c>
      <c r="BQ92" s="351">
        <f t="shared" si="403"/>
        <v>35.7273</v>
      </c>
      <c r="BR92" s="351">
        <f t="shared" si="403"/>
        <v>35.7273</v>
      </c>
      <c r="BS92" s="351">
        <f t="shared" si="403"/>
        <v>35.7273</v>
      </c>
      <c r="BT92" s="351">
        <f t="shared" si="403"/>
        <v>35.7273</v>
      </c>
      <c r="BU92" s="351">
        <f t="shared" si="403"/>
        <v>35.7273</v>
      </c>
      <c r="BV92" s="352">
        <f t="shared" si="403"/>
        <v>35.7273</v>
      </c>
      <c r="BW92" s="305">
        <f>AVERAGE(BK92:BV92)*1.08</f>
        <v>38.585484000000008</v>
      </c>
      <c r="BX92" s="351">
        <f>BW92</f>
        <v>38.585484000000008</v>
      </c>
      <c r="BY92" s="351">
        <f t="shared" ref="BY92:CH92" si="404">BX92</f>
        <v>38.585484000000008</v>
      </c>
      <c r="BZ92" s="351">
        <f t="shared" si="404"/>
        <v>38.585484000000008</v>
      </c>
      <c r="CA92" s="351">
        <f t="shared" si="404"/>
        <v>38.585484000000008</v>
      </c>
      <c r="CB92" s="351">
        <f t="shared" si="404"/>
        <v>38.585484000000008</v>
      </c>
      <c r="CC92" s="351">
        <f t="shared" si="404"/>
        <v>38.585484000000008</v>
      </c>
      <c r="CD92" s="351">
        <f t="shared" si="404"/>
        <v>38.585484000000008</v>
      </c>
      <c r="CE92" s="351">
        <f t="shared" si="404"/>
        <v>38.585484000000008</v>
      </c>
      <c r="CF92" s="351">
        <f t="shared" si="404"/>
        <v>38.585484000000008</v>
      </c>
      <c r="CG92" s="351">
        <f t="shared" si="404"/>
        <v>38.585484000000008</v>
      </c>
      <c r="CH92" s="352">
        <f t="shared" si="404"/>
        <v>38.585484000000008</v>
      </c>
      <c r="CI92" s="305">
        <f>AVERAGE(BW92:CH92)*1.09</f>
        <v>42.058177560000011</v>
      </c>
      <c r="CJ92" s="351">
        <f>CI92</f>
        <v>42.058177560000011</v>
      </c>
      <c r="CK92" s="351">
        <f t="shared" ref="CK92:CT92" si="405">CJ92</f>
        <v>42.058177560000011</v>
      </c>
      <c r="CL92" s="351">
        <f t="shared" si="405"/>
        <v>42.058177560000011</v>
      </c>
      <c r="CM92" s="351">
        <f t="shared" si="405"/>
        <v>42.058177560000011</v>
      </c>
      <c r="CN92" s="351">
        <f t="shared" si="405"/>
        <v>42.058177560000011</v>
      </c>
      <c r="CO92" s="351">
        <f t="shared" si="405"/>
        <v>42.058177560000011</v>
      </c>
      <c r="CP92" s="351">
        <f t="shared" si="405"/>
        <v>42.058177560000011</v>
      </c>
      <c r="CQ92" s="351">
        <f t="shared" si="405"/>
        <v>42.058177560000011</v>
      </c>
      <c r="CR92" s="351">
        <f t="shared" si="405"/>
        <v>42.058177560000011</v>
      </c>
      <c r="CS92" s="351">
        <f t="shared" si="405"/>
        <v>42.058177560000011</v>
      </c>
      <c r="CT92" s="352">
        <f t="shared" si="405"/>
        <v>42.058177560000011</v>
      </c>
    </row>
    <row r="93" spans="2:98" s="175" customFormat="1" x14ac:dyDescent="0.25">
      <c r="B93" s="175" t="s">
        <v>5</v>
      </c>
      <c r="C93" s="175">
        <f t="shared" ref="C93:T93" si="406">IFERROR(C23/C71,"")</f>
        <v>14.558849056603774</v>
      </c>
      <c r="D93" s="175">
        <f t="shared" si="406"/>
        <v>16.146166666666666</v>
      </c>
      <c r="E93" s="175">
        <f t="shared" si="406"/>
        <v>15.453551546391752</v>
      </c>
      <c r="F93" s="175">
        <f t="shared" si="406"/>
        <v>22.525333333333332</v>
      </c>
      <c r="G93" s="175">
        <f t="shared" si="406"/>
        <v>16.342366666666667</v>
      </c>
      <c r="H93" s="175">
        <f t="shared" si="406"/>
        <v>15.472935714285713</v>
      </c>
      <c r="I93" s="175">
        <f t="shared" si="406"/>
        <v>14.155029411764707</v>
      </c>
      <c r="J93" s="175">
        <f t="shared" si="406"/>
        <v>13.641843137254902</v>
      </c>
      <c r="K93" s="175">
        <f t="shared" si="406"/>
        <v>17.285173553719009</v>
      </c>
      <c r="L93" s="175">
        <f t="shared" si="406"/>
        <v>16.173677083333335</v>
      </c>
      <c r="M93" s="175">
        <f t="shared" si="406"/>
        <v>14.853510000000002</v>
      </c>
      <c r="N93" s="176">
        <f t="shared" si="406"/>
        <v>20.768148014440435</v>
      </c>
      <c r="O93" s="175">
        <f t="shared" si="406"/>
        <v>16.394789473684209</v>
      </c>
      <c r="P93" s="175">
        <f t="shared" si="406"/>
        <v>14.178628571428572</v>
      </c>
      <c r="Q93" s="175">
        <f t="shared" si="406"/>
        <v>20.42548034934498</v>
      </c>
      <c r="R93" s="175">
        <f t="shared" si="406"/>
        <v>19.384232758620691</v>
      </c>
      <c r="S93" s="175">
        <f t="shared" si="406"/>
        <v>16.384107843137254</v>
      </c>
      <c r="T93" s="175">
        <f t="shared" si="406"/>
        <v>14.582045000000001</v>
      </c>
      <c r="U93" s="175">
        <f t="shared" ref="U93:V93" si="407">IFERROR(U23/U71,"")</f>
        <v>15.173216666666667</v>
      </c>
      <c r="V93" s="175">
        <f t="shared" si="407"/>
        <v>16.601647482014389</v>
      </c>
      <c r="W93" s="307">
        <v>17</v>
      </c>
      <c r="X93" s="307">
        <v>17</v>
      </c>
      <c r="Y93" s="307">
        <v>17</v>
      </c>
      <c r="Z93" s="306">
        <v>17</v>
      </c>
      <c r="AA93" s="353">
        <v>14</v>
      </c>
      <c r="AB93" s="307">
        <v>14</v>
      </c>
      <c r="AC93" s="307">
        <f>AB93*1.04</f>
        <v>14.56</v>
      </c>
      <c r="AD93" s="307">
        <f t="shared" ref="AD93:AL93" si="408">AC93</f>
        <v>14.56</v>
      </c>
      <c r="AE93" s="307">
        <f t="shared" si="408"/>
        <v>14.56</v>
      </c>
      <c r="AF93" s="307">
        <f t="shared" si="408"/>
        <v>14.56</v>
      </c>
      <c r="AG93" s="307">
        <f t="shared" si="408"/>
        <v>14.56</v>
      </c>
      <c r="AH93" s="307">
        <f t="shared" si="408"/>
        <v>14.56</v>
      </c>
      <c r="AI93" s="307">
        <f t="shared" si="408"/>
        <v>14.56</v>
      </c>
      <c r="AJ93" s="307">
        <f t="shared" si="408"/>
        <v>14.56</v>
      </c>
      <c r="AK93" s="307">
        <f t="shared" si="408"/>
        <v>14.56</v>
      </c>
      <c r="AL93" s="306">
        <f t="shared" si="408"/>
        <v>14.56</v>
      </c>
      <c r="AM93" s="305">
        <f>AVERAGE(AA93:AL93)*1</f>
        <v>14.466666666666669</v>
      </c>
      <c r="AN93" s="307">
        <f t="shared" ref="AN93:AX98" si="409">AM93</f>
        <v>14.466666666666669</v>
      </c>
      <c r="AO93" s="307">
        <f t="shared" si="409"/>
        <v>14.466666666666669</v>
      </c>
      <c r="AP93" s="307">
        <f t="shared" si="409"/>
        <v>14.466666666666669</v>
      </c>
      <c r="AQ93" s="307">
        <f t="shared" si="409"/>
        <v>14.466666666666669</v>
      </c>
      <c r="AR93" s="307">
        <f t="shared" si="409"/>
        <v>14.466666666666669</v>
      </c>
      <c r="AS93" s="307">
        <f t="shared" si="409"/>
        <v>14.466666666666669</v>
      </c>
      <c r="AT93" s="307">
        <f t="shared" si="409"/>
        <v>14.466666666666669</v>
      </c>
      <c r="AU93" s="307">
        <f t="shared" si="409"/>
        <v>14.466666666666669</v>
      </c>
      <c r="AV93" s="307">
        <f t="shared" si="409"/>
        <v>14.466666666666669</v>
      </c>
      <c r="AW93" s="307">
        <f t="shared" si="409"/>
        <v>14.466666666666669</v>
      </c>
      <c r="AX93" s="306">
        <f t="shared" si="409"/>
        <v>14.466666666666669</v>
      </c>
      <c r="AY93" s="305">
        <f>AVERAGE(AM93:AX93)*1.05</f>
        <v>15.190000000000003</v>
      </c>
      <c r="AZ93" s="307">
        <f t="shared" ref="AZ93:BJ98" si="410">AY93</f>
        <v>15.190000000000003</v>
      </c>
      <c r="BA93" s="307">
        <f t="shared" si="410"/>
        <v>15.190000000000003</v>
      </c>
      <c r="BB93" s="307">
        <f t="shared" si="410"/>
        <v>15.190000000000003</v>
      </c>
      <c r="BC93" s="307">
        <f t="shared" si="410"/>
        <v>15.190000000000003</v>
      </c>
      <c r="BD93" s="307">
        <f t="shared" si="410"/>
        <v>15.190000000000003</v>
      </c>
      <c r="BE93" s="307">
        <f t="shared" si="410"/>
        <v>15.190000000000003</v>
      </c>
      <c r="BF93" s="307">
        <f t="shared" si="410"/>
        <v>15.190000000000003</v>
      </c>
      <c r="BG93" s="307">
        <f t="shared" si="410"/>
        <v>15.190000000000003</v>
      </c>
      <c r="BH93" s="307">
        <f t="shared" si="410"/>
        <v>15.190000000000003</v>
      </c>
      <c r="BI93" s="307">
        <f t="shared" si="410"/>
        <v>15.190000000000003</v>
      </c>
      <c r="BJ93" s="306">
        <f t="shared" si="410"/>
        <v>15.190000000000003</v>
      </c>
      <c r="BK93" s="305">
        <f t="shared" ref="BK93:BK98" si="411">AVERAGE(AY93:BJ93)*1.06</f>
        <v>16.101400000000002</v>
      </c>
      <c r="BL93" s="307">
        <f t="shared" ref="BL93:BV98" si="412">BK93</f>
        <v>16.101400000000002</v>
      </c>
      <c r="BM93" s="307">
        <f t="shared" si="412"/>
        <v>16.101400000000002</v>
      </c>
      <c r="BN93" s="307">
        <f t="shared" si="412"/>
        <v>16.101400000000002</v>
      </c>
      <c r="BO93" s="307">
        <f t="shared" si="412"/>
        <v>16.101400000000002</v>
      </c>
      <c r="BP93" s="307">
        <f t="shared" si="412"/>
        <v>16.101400000000002</v>
      </c>
      <c r="BQ93" s="307">
        <f t="shared" si="412"/>
        <v>16.101400000000002</v>
      </c>
      <c r="BR93" s="307">
        <f t="shared" si="412"/>
        <v>16.101400000000002</v>
      </c>
      <c r="BS93" s="307">
        <f t="shared" si="412"/>
        <v>16.101400000000002</v>
      </c>
      <c r="BT93" s="307">
        <f t="shared" si="412"/>
        <v>16.101400000000002</v>
      </c>
      <c r="BU93" s="307">
        <f t="shared" si="412"/>
        <v>16.101400000000002</v>
      </c>
      <c r="BV93" s="306">
        <f t="shared" si="412"/>
        <v>16.101400000000002</v>
      </c>
      <c r="BW93" s="305">
        <f t="shared" ref="BW93:BW98" si="413">AVERAGE(BK93:BV93)*1.08</f>
        <v>17.389512000000007</v>
      </c>
      <c r="BX93" s="307">
        <f t="shared" ref="BX93:CH98" si="414">BW93</f>
        <v>17.389512000000007</v>
      </c>
      <c r="BY93" s="307">
        <f t="shared" si="414"/>
        <v>17.389512000000007</v>
      </c>
      <c r="BZ93" s="307">
        <f t="shared" si="414"/>
        <v>17.389512000000007</v>
      </c>
      <c r="CA93" s="307">
        <f t="shared" si="414"/>
        <v>17.389512000000007</v>
      </c>
      <c r="CB93" s="307">
        <f t="shared" si="414"/>
        <v>17.389512000000007</v>
      </c>
      <c r="CC93" s="307">
        <f t="shared" si="414"/>
        <v>17.389512000000007</v>
      </c>
      <c r="CD93" s="307">
        <f t="shared" si="414"/>
        <v>17.389512000000007</v>
      </c>
      <c r="CE93" s="307">
        <f t="shared" si="414"/>
        <v>17.389512000000007</v>
      </c>
      <c r="CF93" s="307">
        <f t="shared" si="414"/>
        <v>17.389512000000007</v>
      </c>
      <c r="CG93" s="307">
        <f t="shared" si="414"/>
        <v>17.389512000000007</v>
      </c>
      <c r="CH93" s="306">
        <f t="shared" si="414"/>
        <v>17.389512000000007</v>
      </c>
      <c r="CI93" s="305">
        <f t="shared" ref="CI93:CI98" si="415">AVERAGE(BW93:CH93)*1.09</f>
        <v>18.954568080000005</v>
      </c>
      <c r="CJ93" s="307">
        <f t="shared" ref="CJ93:CT98" si="416">CI93</f>
        <v>18.954568080000005</v>
      </c>
      <c r="CK93" s="307">
        <f t="shared" si="416"/>
        <v>18.954568080000005</v>
      </c>
      <c r="CL93" s="307">
        <f t="shared" si="416"/>
        <v>18.954568080000005</v>
      </c>
      <c r="CM93" s="307">
        <f t="shared" si="416"/>
        <v>18.954568080000005</v>
      </c>
      <c r="CN93" s="307">
        <f t="shared" si="416"/>
        <v>18.954568080000005</v>
      </c>
      <c r="CO93" s="307">
        <f t="shared" si="416"/>
        <v>18.954568080000005</v>
      </c>
      <c r="CP93" s="307">
        <f t="shared" si="416"/>
        <v>18.954568080000005</v>
      </c>
      <c r="CQ93" s="307">
        <f t="shared" si="416"/>
        <v>18.954568080000005</v>
      </c>
      <c r="CR93" s="307">
        <f t="shared" si="416"/>
        <v>18.954568080000005</v>
      </c>
      <c r="CS93" s="307">
        <f t="shared" si="416"/>
        <v>18.954568080000005</v>
      </c>
      <c r="CT93" s="306">
        <f t="shared" si="416"/>
        <v>18.954568080000005</v>
      </c>
    </row>
    <row r="94" spans="2:98" s="175" customFormat="1" x14ac:dyDescent="0.25">
      <c r="B94" s="175" t="s">
        <v>6</v>
      </c>
      <c r="C94" s="175">
        <f t="shared" ref="C94:T94" si="417">IFERROR(C24/C72,"")</f>
        <v>12.272657894736842</v>
      </c>
      <c r="D94" s="175">
        <f t="shared" si="417"/>
        <v>15.917481481481461</v>
      </c>
      <c r="E94" s="175">
        <f t="shared" si="417"/>
        <v>27.707135135135136</v>
      </c>
      <c r="F94" s="175">
        <f t="shared" si="417"/>
        <v>18.574408695652171</v>
      </c>
      <c r="G94" s="175">
        <f t="shared" si="417"/>
        <v>15.756512605042017</v>
      </c>
      <c r="H94" s="175">
        <f t="shared" si="417"/>
        <v>17.131508474576272</v>
      </c>
      <c r="I94" s="175">
        <f t="shared" si="417"/>
        <v>15.45922018348624</v>
      </c>
      <c r="J94" s="175">
        <f t="shared" si="417"/>
        <v>16.096270270270271</v>
      </c>
      <c r="K94" s="175">
        <f t="shared" si="417"/>
        <v>18.945461883408072</v>
      </c>
      <c r="L94" s="175">
        <f t="shared" si="417"/>
        <v>19.736463157894736</v>
      </c>
      <c r="M94" s="175">
        <f t="shared" si="417"/>
        <v>14.543616161616162</v>
      </c>
      <c r="N94" s="176">
        <f t="shared" si="417"/>
        <v>14.40014481408998</v>
      </c>
      <c r="O94" s="175">
        <f t="shared" si="417"/>
        <v>15.584983870967726</v>
      </c>
      <c r="P94" s="175">
        <f t="shared" si="417"/>
        <v>14.537285714285716</v>
      </c>
      <c r="Q94" s="175">
        <f t="shared" si="417"/>
        <v>21.21835294117647</v>
      </c>
      <c r="R94" s="175">
        <f t="shared" si="417"/>
        <v>16.361619999999998</v>
      </c>
      <c r="S94" s="175">
        <f t="shared" si="417"/>
        <v>19.507380000000001</v>
      </c>
      <c r="T94" s="175">
        <f t="shared" si="417"/>
        <v>16.584309433962265</v>
      </c>
      <c r="U94" s="175">
        <f t="shared" ref="U94:V94" si="418">IFERROR(U24/U72,"")</f>
        <v>14.353150375939849</v>
      </c>
      <c r="V94" s="175">
        <f t="shared" si="418"/>
        <v>12.644315789473685</v>
      </c>
      <c r="W94" s="307">
        <v>17</v>
      </c>
      <c r="X94" s="307">
        <v>17</v>
      </c>
      <c r="Y94" s="307">
        <v>17</v>
      </c>
      <c r="Z94" s="306">
        <v>17</v>
      </c>
      <c r="AA94" s="353">
        <v>14</v>
      </c>
      <c r="AB94" s="307">
        <v>14</v>
      </c>
      <c r="AC94" s="307">
        <v>15.434544897029413</v>
      </c>
      <c r="AD94" s="307">
        <f t="shared" ref="AD94:AL98" si="419">AC94</f>
        <v>15.434544897029413</v>
      </c>
      <c r="AE94" s="307">
        <f t="shared" si="419"/>
        <v>15.434544897029413</v>
      </c>
      <c r="AF94" s="307">
        <f t="shared" si="419"/>
        <v>15.434544897029413</v>
      </c>
      <c r="AG94" s="307">
        <f t="shared" si="419"/>
        <v>15.434544897029413</v>
      </c>
      <c r="AH94" s="307">
        <f t="shared" si="419"/>
        <v>15.434544897029413</v>
      </c>
      <c r="AI94" s="307">
        <f t="shared" si="419"/>
        <v>15.434544897029413</v>
      </c>
      <c r="AJ94" s="307">
        <f t="shared" si="419"/>
        <v>15.434544897029413</v>
      </c>
      <c r="AK94" s="307">
        <f t="shared" si="419"/>
        <v>15.434544897029413</v>
      </c>
      <c r="AL94" s="306">
        <f t="shared" si="419"/>
        <v>15.434544897029413</v>
      </c>
      <c r="AM94" s="305">
        <f>AVERAGE(AA94:AL94)*1</f>
        <v>15.195454080857843</v>
      </c>
      <c r="AN94" s="307">
        <f t="shared" si="409"/>
        <v>15.195454080857843</v>
      </c>
      <c r="AO94" s="307">
        <f t="shared" si="409"/>
        <v>15.195454080857843</v>
      </c>
      <c r="AP94" s="307">
        <f t="shared" si="409"/>
        <v>15.195454080857843</v>
      </c>
      <c r="AQ94" s="307">
        <f t="shared" si="409"/>
        <v>15.195454080857843</v>
      </c>
      <c r="AR94" s="307">
        <f t="shared" si="409"/>
        <v>15.195454080857843</v>
      </c>
      <c r="AS94" s="307">
        <f t="shared" si="409"/>
        <v>15.195454080857843</v>
      </c>
      <c r="AT94" s="307">
        <f t="shared" si="409"/>
        <v>15.195454080857843</v>
      </c>
      <c r="AU94" s="307">
        <f t="shared" si="409"/>
        <v>15.195454080857843</v>
      </c>
      <c r="AV94" s="307">
        <f t="shared" si="409"/>
        <v>15.195454080857843</v>
      </c>
      <c r="AW94" s="307">
        <f t="shared" si="409"/>
        <v>15.195454080857843</v>
      </c>
      <c r="AX94" s="306">
        <f t="shared" si="409"/>
        <v>15.195454080857843</v>
      </c>
      <c r="AY94" s="305">
        <f>AVERAGE(AM94:AX94)*1.05</f>
        <v>15.955226784900736</v>
      </c>
      <c r="AZ94" s="307">
        <f t="shared" si="410"/>
        <v>15.955226784900736</v>
      </c>
      <c r="BA94" s="307">
        <f t="shared" si="410"/>
        <v>15.955226784900736</v>
      </c>
      <c r="BB94" s="307">
        <f t="shared" si="410"/>
        <v>15.955226784900736</v>
      </c>
      <c r="BC94" s="307">
        <f t="shared" si="410"/>
        <v>15.955226784900736</v>
      </c>
      <c r="BD94" s="307">
        <f t="shared" si="410"/>
        <v>15.955226784900736</v>
      </c>
      <c r="BE94" s="307">
        <f t="shared" si="410"/>
        <v>15.955226784900736</v>
      </c>
      <c r="BF94" s="307">
        <f t="shared" si="410"/>
        <v>15.955226784900736</v>
      </c>
      <c r="BG94" s="307">
        <f t="shared" si="410"/>
        <v>15.955226784900736</v>
      </c>
      <c r="BH94" s="307">
        <f t="shared" si="410"/>
        <v>15.955226784900736</v>
      </c>
      <c r="BI94" s="307">
        <f t="shared" si="410"/>
        <v>15.955226784900736</v>
      </c>
      <c r="BJ94" s="306">
        <f t="shared" si="410"/>
        <v>15.955226784900736</v>
      </c>
      <c r="BK94" s="305">
        <f t="shared" si="411"/>
        <v>16.912540391994778</v>
      </c>
      <c r="BL94" s="307">
        <f t="shared" si="412"/>
        <v>16.912540391994778</v>
      </c>
      <c r="BM94" s="307">
        <f t="shared" si="412"/>
        <v>16.912540391994778</v>
      </c>
      <c r="BN94" s="307">
        <f t="shared" si="412"/>
        <v>16.912540391994778</v>
      </c>
      <c r="BO94" s="307">
        <f t="shared" si="412"/>
        <v>16.912540391994778</v>
      </c>
      <c r="BP94" s="307">
        <f t="shared" si="412"/>
        <v>16.912540391994778</v>
      </c>
      <c r="BQ94" s="307">
        <f t="shared" si="412"/>
        <v>16.912540391994778</v>
      </c>
      <c r="BR94" s="307">
        <f t="shared" si="412"/>
        <v>16.912540391994778</v>
      </c>
      <c r="BS94" s="307">
        <f t="shared" si="412"/>
        <v>16.912540391994778</v>
      </c>
      <c r="BT94" s="307">
        <f t="shared" si="412"/>
        <v>16.912540391994778</v>
      </c>
      <c r="BU94" s="307">
        <f t="shared" si="412"/>
        <v>16.912540391994778</v>
      </c>
      <c r="BV94" s="306">
        <f t="shared" si="412"/>
        <v>16.912540391994778</v>
      </c>
      <c r="BW94" s="305">
        <f t="shared" si="413"/>
        <v>18.265543623354361</v>
      </c>
      <c r="BX94" s="307">
        <f t="shared" si="414"/>
        <v>18.265543623354361</v>
      </c>
      <c r="BY94" s="307">
        <f t="shared" si="414"/>
        <v>18.265543623354361</v>
      </c>
      <c r="BZ94" s="307">
        <f t="shared" si="414"/>
        <v>18.265543623354361</v>
      </c>
      <c r="CA94" s="307">
        <f t="shared" si="414"/>
        <v>18.265543623354361</v>
      </c>
      <c r="CB94" s="307">
        <f t="shared" si="414"/>
        <v>18.265543623354361</v>
      </c>
      <c r="CC94" s="307">
        <f t="shared" si="414"/>
        <v>18.265543623354361</v>
      </c>
      <c r="CD94" s="307">
        <f t="shared" si="414"/>
        <v>18.265543623354361</v>
      </c>
      <c r="CE94" s="307">
        <f t="shared" si="414"/>
        <v>18.265543623354361</v>
      </c>
      <c r="CF94" s="307">
        <f t="shared" si="414"/>
        <v>18.265543623354361</v>
      </c>
      <c r="CG94" s="307">
        <f t="shared" si="414"/>
        <v>18.265543623354361</v>
      </c>
      <c r="CH94" s="306">
        <f t="shared" si="414"/>
        <v>18.265543623354361</v>
      </c>
      <c r="CI94" s="305">
        <f t="shared" si="415"/>
        <v>19.909442549456251</v>
      </c>
      <c r="CJ94" s="307">
        <f t="shared" si="416"/>
        <v>19.909442549456251</v>
      </c>
      <c r="CK94" s="307">
        <f t="shared" si="416"/>
        <v>19.909442549456251</v>
      </c>
      <c r="CL94" s="307">
        <f t="shared" si="416"/>
        <v>19.909442549456251</v>
      </c>
      <c r="CM94" s="307">
        <f t="shared" si="416"/>
        <v>19.909442549456251</v>
      </c>
      <c r="CN94" s="307">
        <f t="shared" si="416"/>
        <v>19.909442549456251</v>
      </c>
      <c r="CO94" s="307">
        <f t="shared" si="416"/>
        <v>19.909442549456251</v>
      </c>
      <c r="CP94" s="307">
        <f t="shared" si="416"/>
        <v>19.909442549456251</v>
      </c>
      <c r="CQ94" s="307">
        <f t="shared" si="416"/>
        <v>19.909442549456251</v>
      </c>
      <c r="CR94" s="307">
        <f t="shared" si="416"/>
        <v>19.909442549456251</v>
      </c>
      <c r="CS94" s="307">
        <f t="shared" si="416"/>
        <v>19.909442549456251</v>
      </c>
      <c r="CT94" s="306">
        <f t="shared" si="416"/>
        <v>19.909442549456251</v>
      </c>
    </row>
    <row r="95" spans="2:98" s="175" customFormat="1" x14ac:dyDescent="0.25">
      <c r="B95" s="175" t="s">
        <v>7</v>
      </c>
      <c r="C95" s="175">
        <f t="shared" ref="C95:T95" si="420">IFERROR(C25/C73,"")</f>
        <v>13.188753246753247</v>
      </c>
      <c r="D95" s="175">
        <f t="shared" si="420"/>
        <v>13.030279069767442</v>
      </c>
      <c r="E95" s="175">
        <f t="shared" si="420"/>
        <v>18.94874603174603</v>
      </c>
      <c r="F95" s="175">
        <f t="shared" si="420"/>
        <v>15.064047619047621</v>
      </c>
      <c r="G95" s="175">
        <f t="shared" si="420"/>
        <v>16.235396825396823</v>
      </c>
      <c r="H95" s="175">
        <f t="shared" si="420"/>
        <v>18.597984168865384</v>
      </c>
      <c r="I95" s="175">
        <f t="shared" si="420"/>
        <v>15.567422360248447</v>
      </c>
      <c r="J95" s="175">
        <f t="shared" si="420"/>
        <v>14.518873684210526</v>
      </c>
      <c r="K95" s="175">
        <f t="shared" si="420"/>
        <v>15.355219178082192</v>
      </c>
      <c r="L95" s="175">
        <f t="shared" si="420"/>
        <v>19.448763636363637</v>
      </c>
      <c r="M95" s="175">
        <f t="shared" si="420"/>
        <v>16.079619289340101</v>
      </c>
      <c r="N95" s="176">
        <f t="shared" si="420"/>
        <v>16.162363013698631</v>
      </c>
      <c r="O95" s="175">
        <f t="shared" si="420"/>
        <v>15.025489361702128</v>
      </c>
      <c r="P95" s="175">
        <f t="shared" si="420"/>
        <v>20.085987012987015</v>
      </c>
      <c r="Q95" s="175">
        <f t="shared" si="420"/>
        <v>20.909401785714287</v>
      </c>
      <c r="R95" s="175">
        <f t="shared" si="420"/>
        <v>17.368819999999982</v>
      </c>
      <c r="S95" s="175">
        <f t="shared" si="420"/>
        <v>20.419537313432834</v>
      </c>
      <c r="T95" s="175">
        <f t="shared" si="420"/>
        <v>17.593969620253166</v>
      </c>
      <c r="U95" s="175">
        <f t="shared" ref="U95:V95" si="421">IFERROR(U25/U73,"")</f>
        <v>19.410223776223773</v>
      </c>
      <c r="V95" s="175">
        <f t="shared" si="421"/>
        <v>17.5893488372093</v>
      </c>
      <c r="W95" s="307">
        <v>18</v>
      </c>
      <c r="X95" s="307">
        <v>18</v>
      </c>
      <c r="Y95" s="307">
        <v>18</v>
      </c>
      <c r="Z95" s="306">
        <v>18</v>
      </c>
      <c r="AA95" s="353">
        <v>14</v>
      </c>
      <c r="AB95" s="307">
        <v>14</v>
      </c>
      <c r="AC95" s="307">
        <v>16.455240382056708</v>
      </c>
      <c r="AD95" s="307">
        <f t="shared" si="419"/>
        <v>16.455240382056708</v>
      </c>
      <c r="AE95" s="307">
        <f t="shared" si="419"/>
        <v>16.455240382056708</v>
      </c>
      <c r="AF95" s="307">
        <f t="shared" si="419"/>
        <v>16.455240382056708</v>
      </c>
      <c r="AG95" s="307">
        <f t="shared" si="419"/>
        <v>16.455240382056708</v>
      </c>
      <c r="AH95" s="307">
        <f t="shared" si="419"/>
        <v>16.455240382056708</v>
      </c>
      <c r="AI95" s="307">
        <f t="shared" si="419"/>
        <v>16.455240382056708</v>
      </c>
      <c r="AJ95" s="307">
        <f t="shared" si="419"/>
        <v>16.455240382056708</v>
      </c>
      <c r="AK95" s="307">
        <f t="shared" si="419"/>
        <v>16.455240382056708</v>
      </c>
      <c r="AL95" s="306">
        <f t="shared" si="419"/>
        <v>16.455240382056708</v>
      </c>
      <c r="AM95" s="305">
        <f>AVERAGE(AA95:AL95)*1.05</f>
        <v>16.848335334299616</v>
      </c>
      <c r="AN95" s="307">
        <f t="shared" si="409"/>
        <v>16.848335334299616</v>
      </c>
      <c r="AO95" s="307">
        <f t="shared" si="409"/>
        <v>16.848335334299616</v>
      </c>
      <c r="AP95" s="307">
        <f t="shared" si="409"/>
        <v>16.848335334299616</v>
      </c>
      <c r="AQ95" s="307">
        <f t="shared" si="409"/>
        <v>16.848335334299616</v>
      </c>
      <c r="AR95" s="307">
        <f t="shared" si="409"/>
        <v>16.848335334299616</v>
      </c>
      <c r="AS95" s="307">
        <f t="shared" si="409"/>
        <v>16.848335334299616</v>
      </c>
      <c r="AT95" s="307">
        <f t="shared" si="409"/>
        <v>16.848335334299616</v>
      </c>
      <c r="AU95" s="307">
        <f t="shared" si="409"/>
        <v>16.848335334299616</v>
      </c>
      <c r="AV95" s="307">
        <f t="shared" si="409"/>
        <v>16.848335334299616</v>
      </c>
      <c r="AW95" s="307">
        <f t="shared" si="409"/>
        <v>16.848335334299616</v>
      </c>
      <c r="AX95" s="306">
        <f t="shared" si="409"/>
        <v>16.848335334299616</v>
      </c>
      <c r="AY95" s="305">
        <f>AVERAGE(AM95:AX95)*1.05</f>
        <v>17.690752101014596</v>
      </c>
      <c r="AZ95" s="307">
        <f t="shared" si="410"/>
        <v>17.690752101014596</v>
      </c>
      <c r="BA95" s="307">
        <f t="shared" si="410"/>
        <v>17.690752101014596</v>
      </c>
      <c r="BB95" s="307">
        <f t="shared" si="410"/>
        <v>17.690752101014596</v>
      </c>
      <c r="BC95" s="307">
        <f t="shared" si="410"/>
        <v>17.690752101014596</v>
      </c>
      <c r="BD95" s="307">
        <f t="shared" si="410"/>
        <v>17.690752101014596</v>
      </c>
      <c r="BE95" s="307">
        <f t="shared" si="410"/>
        <v>17.690752101014596</v>
      </c>
      <c r="BF95" s="307">
        <f t="shared" si="410"/>
        <v>17.690752101014596</v>
      </c>
      <c r="BG95" s="307">
        <f t="shared" si="410"/>
        <v>17.690752101014596</v>
      </c>
      <c r="BH95" s="307">
        <f t="shared" si="410"/>
        <v>17.690752101014596</v>
      </c>
      <c r="BI95" s="307">
        <f t="shared" si="410"/>
        <v>17.690752101014596</v>
      </c>
      <c r="BJ95" s="306">
        <f t="shared" si="410"/>
        <v>17.690752101014596</v>
      </c>
      <c r="BK95" s="305">
        <f t="shared" si="411"/>
        <v>18.752197227075474</v>
      </c>
      <c r="BL95" s="307">
        <f t="shared" si="412"/>
        <v>18.752197227075474</v>
      </c>
      <c r="BM95" s="307">
        <f t="shared" si="412"/>
        <v>18.752197227075474</v>
      </c>
      <c r="BN95" s="307">
        <f t="shared" si="412"/>
        <v>18.752197227075474</v>
      </c>
      <c r="BO95" s="307">
        <f t="shared" si="412"/>
        <v>18.752197227075474</v>
      </c>
      <c r="BP95" s="307">
        <f t="shared" si="412"/>
        <v>18.752197227075474</v>
      </c>
      <c r="BQ95" s="307">
        <f t="shared" si="412"/>
        <v>18.752197227075474</v>
      </c>
      <c r="BR95" s="307">
        <f t="shared" si="412"/>
        <v>18.752197227075474</v>
      </c>
      <c r="BS95" s="307">
        <f t="shared" si="412"/>
        <v>18.752197227075474</v>
      </c>
      <c r="BT95" s="307">
        <f t="shared" si="412"/>
        <v>18.752197227075474</v>
      </c>
      <c r="BU95" s="307">
        <f t="shared" si="412"/>
        <v>18.752197227075474</v>
      </c>
      <c r="BV95" s="306">
        <f t="shared" si="412"/>
        <v>18.752197227075474</v>
      </c>
      <c r="BW95" s="305">
        <f t="shared" si="413"/>
        <v>20.252373005241513</v>
      </c>
      <c r="BX95" s="307">
        <f t="shared" si="414"/>
        <v>20.252373005241513</v>
      </c>
      <c r="BY95" s="307">
        <f t="shared" si="414"/>
        <v>20.252373005241513</v>
      </c>
      <c r="BZ95" s="307">
        <f t="shared" si="414"/>
        <v>20.252373005241513</v>
      </c>
      <c r="CA95" s="307">
        <f t="shared" si="414"/>
        <v>20.252373005241513</v>
      </c>
      <c r="CB95" s="307">
        <f t="shared" si="414"/>
        <v>20.252373005241513</v>
      </c>
      <c r="CC95" s="307">
        <f t="shared" si="414"/>
        <v>20.252373005241513</v>
      </c>
      <c r="CD95" s="307">
        <f t="shared" si="414"/>
        <v>20.252373005241513</v>
      </c>
      <c r="CE95" s="307">
        <f t="shared" si="414"/>
        <v>20.252373005241513</v>
      </c>
      <c r="CF95" s="307">
        <f t="shared" si="414"/>
        <v>20.252373005241513</v>
      </c>
      <c r="CG95" s="307">
        <f t="shared" si="414"/>
        <v>20.252373005241513</v>
      </c>
      <c r="CH95" s="306">
        <f t="shared" si="414"/>
        <v>20.252373005241513</v>
      </c>
      <c r="CI95" s="305">
        <f t="shared" si="415"/>
        <v>22.07508657571325</v>
      </c>
      <c r="CJ95" s="307">
        <f t="shared" si="416"/>
        <v>22.07508657571325</v>
      </c>
      <c r="CK95" s="307">
        <f t="shared" si="416"/>
        <v>22.07508657571325</v>
      </c>
      <c r="CL95" s="307">
        <f t="shared" si="416"/>
        <v>22.07508657571325</v>
      </c>
      <c r="CM95" s="307">
        <f t="shared" si="416"/>
        <v>22.07508657571325</v>
      </c>
      <c r="CN95" s="307">
        <f t="shared" si="416"/>
        <v>22.07508657571325</v>
      </c>
      <c r="CO95" s="307">
        <f t="shared" si="416"/>
        <v>22.07508657571325</v>
      </c>
      <c r="CP95" s="307">
        <f t="shared" si="416"/>
        <v>22.07508657571325</v>
      </c>
      <c r="CQ95" s="307">
        <f t="shared" si="416"/>
        <v>22.07508657571325</v>
      </c>
      <c r="CR95" s="307">
        <f t="shared" si="416"/>
        <v>22.07508657571325</v>
      </c>
      <c r="CS95" s="307">
        <f t="shared" si="416"/>
        <v>22.07508657571325</v>
      </c>
      <c r="CT95" s="306">
        <f t="shared" si="416"/>
        <v>22.07508657571325</v>
      </c>
    </row>
    <row r="96" spans="2:98" s="175" customFormat="1" x14ac:dyDescent="0.25">
      <c r="B96" s="175" t="s">
        <v>8</v>
      </c>
      <c r="C96" s="175">
        <f t="shared" ref="C96:T96" si="422">IFERROR(C26/C74,"")</f>
        <v>6.8445471698113209</v>
      </c>
      <c r="D96" s="175">
        <f t="shared" si="422"/>
        <v>16.041604651162789</v>
      </c>
      <c r="E96" s="175">
        <f t="shared" si="422"/>
        <v>20.238</v>
      </c>
      <c r="F96" s="175">
        <f t="shared" si="422"/>
        <v>14.963740566037737</v>
      </c>
      <c r="G96" s="175">
        <f t="shared" si="422"/>
        <v>15.214456140350878</v>
      </c>
      <c r="H96" s="175">
        <f t="shared" si="422"/>
        <v>18.677173913043479</v>
      </c>
      <c r="I96" s="175">
        <f t="shared" si="422"/>
        <v>24.803630681818184</v>
      </c>
      <c r="J96" s="175">
        <f t="shared" si="422"/>
        <v>17.829767241379312</v>
      </c>
      <c r="K96" s="175">
        <f t="shared" si="422"/>
        <v>14.851494413407766</v>
      </c>
      <c r="L96" s="175">
        <f t="shared" si="422"/>
        <v>18.617431906614787</v>
      </c>
      <c r="M96" s="175">
        <f t="shared" si="422"/>
        <v>15.549158469945356</v>
      </c>
      <c r="N96" s="176">
        <f t="shared" si="422"/>
        <v>25.974134715025905</v>
      </c>
      <c r="O96" s="175">
        <f t="shared" si="422"/>
        <v>13.214505050505052</v>
      </c>
      <c r="P96" s="175">
        <f t="shared" si="422"/>
        <v>11.904695652173913</v>
      </c>
      <c r="Q96" s="175">
        <f t="shared" si="422"/>
        <v>16.117408163265306</v>
      </c>
      <c r="R96" s="175">
        <f t="shared" si="422"/>
        <v>26.57314024390244</v>
      </c>
      <c r="S96" s="175">
        <f t="shared" si="422"/>
        <v>20.15675641025641</v>
      </c>
      <c r="T96" s="175">
        <f t="shared" si="422"/>
        <v>17.996963855421686</v>
      </c>
      <c r="U96" s="175">
        <f t="shared" ref="U96:V96" si="423">IFERROR(U26/U74,"")</f>
        <v>16.161168421052629</v>
      </c>
      <c r="V96" s="175">
        <f t="shared" si="423"/>
        <v>19.8397734375</v>
      </c>
      <c r="W96" s="307">
        <v>18</v>
      </c>
      <c r="X96" s="307">
        <v>18</v>
      </c>
      <c r="Y96" s="307">
        <v>18</v>
      </c>
      <c r="Z96" s="306">
        <v>18</v>
      </c>
      <c r="AA96" s="353">
        <v>14</v>
      </c>
      <c r="AB96" s="307">
        <v>14</v>
      </c>
      <c r="AC96" s="307">
        <v>16.04726020316436</v>
      </c>
      <c r="AD96" s="307">
        <f t="shared" si="419"/>
        <v>16.04726020316436</v>
      </c>
      <c r="AE96" s="307">
        <f t="shared" si="419"/>
        <v>16.04726020316436</v>
      </c>
      <c r="AF96" s="307">
        <f t="shared" si="419"/>
        <v>16.04726020316436</v>
      </c>
      <c r="AG96" s="307">
        <f t="shared" si="419"/>
        <v>16.04726020316436</v>
      </c>
      <c r="AH96" s="307">
        <f t="shared" si="419"/>
        <v>16.04726020316436</v>
      </c>
      <c r="AI96" s="307">
        <f t="shared" si="419"/>
        <v>16.04726020316436</v>
      </c>
      <c r="AJ96" s="307">
        <f t="shared" si="419"/>
        <v>16.04726020316436</v>
      </c>
      <c r="AK96" s="307">
        <f t="shared" si="419"/>
        <v>16.04726020316436</v>
      </c>
      <c r="AL96" s="306">
        <f t="shared" si="419"/>
        <v>16.04726020316436</v>
      </c>
      <c r="AM96" s="305">
        <f t="shared" ref="AM96:AM98" si="424">AVERAGE(AA96:AL96)*1.05</f>
        <v>16.491352677768816</v>
      </c>
      <c r="AN96" s="307">
        <f t="shared" si="409"/>
        <v>16.491352677768816</v>
      </c>
      <c r="AO96" s="307">
        <f t="shared" si="409"/>
        <v>16.491352677768816</v>
      </c>
      <c r="AP96" s="307">
        <f t="shared" si="409"/>
        <v>16.491352677768816</v>
      </c>
      <c r="AQ96" s="307">
        <f t="shared" si="409"/>
        <v>16.491352677768816</v>
      </c>
      <c r="AR96" s="307">
        <f t="shared" si="409"/>
        <v>16.491352677768816</v>
      </c>
      <c r="AS96" s="307">
        <f t="shared" si="409"/>
        <v>16.491352677768816</v>
      </c>
      <c r="AT96" s="307">
        <f t="shared" si="409"/>
        <v>16.491352677768816</v>
      </c>
      <c r="AU96" s="307">
        <f t="shared" si="409"/>
        <v>16.491352677768816</v>
      </c>
      <c r="AV96" s="307">
        <f t="shared" si="409"/>
        <v>16.491352677768816</v>
      </c>
      <c r="AW96" s="307">
        <f t="shared" si="409"/>
        <v>16.491352677768816</v>
      </c>
      <c r="AX96" s="306">
        <f t="shared" si="409"/>
        <v>16.491352677768816</v>
      </c>
      <c r="AY96" s="305">
        <f t="shared" ref="AY96:AY98" si="425">AVERAGE(AM96:AX96)*1.05</f>
        <v>17.315920311657258</v>
      </c>
      <c r="AZ96" s="307">
        <f t="shared" si="410"/>
        <v>17.315920311657258</v>
      </c>
      <c r="BA96" s="307">
        <f t="shared" si="410"/>
        <v>17.315920311657258</v>
      </c>
      <c r="BB96" s="307">
        <f t="shared" si="410"/>
        <v>17.315920311657258</v>
      </c>
      <c r="BC96" s="307">
        <f t="shared" si="410"/>
        <v>17.315920311657258</v>
      </c>
      <c r="BD96" s="307">
        <f t="shared" si="410"/>
        <v>17.315920311657258</v>
      </c>
      <c r="BE96" s="307">
        <f t="shared" si="410"/>
        <v>17.315920311657258</v>
      </c>
      <c r="BF96" s="307">
        <f t="shared" si="410"/>
        <v>17.315920311657258</v>
      </c>
      <c r="BG96" s="307">
        <f t="shared" si="410"/>
        <v>17.315920311657258</v>
      </c>
      <c r="BH96" s="307">
        <f t="shared" si="410"/>
        <v>17.315920311657258</v>
      </c>
      <c r="BI96" s="307">
        <f t="shared" si="410"/>
        <v>17.315920311657258</v>
      </c>
      <c r="BJ96" s="306">
        <f t="shared" si="410"/>
        <v>17.315920311657258</v>
      </c>
      <c r="BK96" s="305">
        <f t="shared" si="411"/>
        <v>18.354875530356697</v>
      </c>
      <c r="BL96" s="307">
        <f t="shared" si="412"/>
        <v>18.354875530356697</v>
      </c>
      <c r="BM96" s="307">
        <f t="shared" si="412"/>
        <v>18.354875530356697</v>
      </c>
      <c r="BN96" s="307">
        <f t="shared" si="412"/>
        <v>18.354875530356697</v>
      </c>
      <c r="BO96" s="307">
        <f t="shared" si="412"/>
        <v>18.354875530356697</v>
      </c>
      <c r="BP96" s="307">
        <f t="shared" si="412"/>
        <v>18.354875530356697</v>
      </c>
      <c r="BQ96" s="307">
        <f t="shared" si="412"/>
        <v>18.354875530356697</v>
      </c>
      <c r="BR96" s="307">
        <f t="shared" si="412"/>
        <v>18.354875530356697</v>
      </c>
      <c r="BS96" s="307">
        <f t="shared" si="412"/>
        <v>18.354875530356697</v>
      </c>
      <c r="BT96" s="307">
        <f t="shared" si="412"/>
        <v>18.354875530356697</v>
      </c>
      <c r="BU96" s="307">
        <f t="shared" si="412"/>
        <v>18.354875530356697</v>
      </c>
      <c r="BV96" s="306">
        <f t="shared" si="412"/>
        <v>18.354875530356697</v>
      </c>
      <c r="BW96" s="305">
        <f t="shared" si="413"/>
        <v>19.823265572785239</v>
      </c>
      <c r="BX96" s="307">
        <f t="shared" si="414"/>
        <v>19.823265572785239</v>
      </c>
      <c r="BY96" s="307">
        <f t="shared" si="414"/>
        <v>19.823265572785239</v>
      </c>
      <c r="BZ96" s="307">
        <f t="shared" si="414"/>
        <v>19.823265572785239</v>
      </c>
      <c r="CA96" s="307">
        <f t="shared" si="414"/>
        <v>19.823265572785239</v>
      </c>
      <c r="CB96" s="307">
        <f t="shared" si="414"/>
        <v>19.823265572785239</v>
      </c>
      <c r="CC96" s="307">
        <f t="shared" si="414"/>
        <v>19.823265572785239</v>
      </c>
      <c r="CD96" s="307">
        <f t="shared" si="414"/>
        <v>19.823265572785239</v>
      </c>
      <c r="CE96" s="307">
        <f t="shared" si="414"/>
        <v>19.823265572785239</v>
      </c>
      <c r="CF96" s="307">
        <f t="shared" si="414"/>
        <v>19.823265572785239</v>
      </c>
      <c r="CG96" s="307">
        <f t="shared" si="414"/>
        <v>19.823265572785239</v>
      </c>
      <c r="CH96" s="306">
        <f t="shared" si="414"/>
        <v>19.823265572785239</v>
      </c>
      <c r="CI96" s="305">
        <f t="shared" si="415"/>
        <v>21.607359474335908</v>
      </c>
      <c r="CJ96" s="307">
        <f t="shared" si="416"/>
        <v>21.607359474335908</v>
      </c>
      <c r="CK96" s="307">
        <f t="shared" si="416"/>
        <v>21.607359474335908</v>
      </c>
      <c r="CL96" s="307">
        <f t="shared" si="416"/>
        <v>21.607359474335908</v>
      </c>
      <c r="CM96" s="307">
        <f t="shared" si="416"/>
        <v>21.607359474335908</v>
      </c>
      <c r="CN96" s="307">
        <f t="shared" si="416"/>
        <v>21.607359474335908</v>
      </c>
      <c r="CO96" s="307">
        <f t="shared" si="416"/>
        <v>21.607359474335908</v>
      </c>
      <c r="CP96" s="307">
        <f t="shared" si="416"/>
        <v>21.607359474335908</v>
      </c>
      <c r="CQ96" s="307">
        <f t="shared" si="416"/>
        <v>21.607359474335908</v>
      </c>
      <c r="CR96" s="307">
        <f t="shared" si="416"/>
        <v>21.607359474335908</v>
      </c>
      <c r="CS96" s="307">
        <f t="shared" si="416"/>
        <v>21.607359474335908</v>
      </c>
      <c r="CT96" s="306">
        <f t="shared" si="416"/>
        <v>21.607359474335908</v>
      </c>
    </row>
    <row r="97" spans="2:98" s="175" customFormat="1" x14ac:dyDescent="0.25">
      <c r="B97" s="175" t="s">
        <v>1</v>
      </c>
      <c r="C97" s="175">
        <f t="shared" ref="C97:T97" si="426">IFERROR(C27/C75,"")</f>
        <v>11.2874</v>
      </c>
      <c r="D97" s="175">
        <f t="shared" si="426"/>
        <v>14.020820512820514</v>
      </c>
      <c r="E97" s="175">
        <f t="shared" si="426"/>
        <v>12.777671428571429</v>
      </c>
      <c r="F97" s="175">
        <f t="shared" si="426"/>
        <v>18.312116883116882</v>
      </c>
      <c r="G97" s="175">
        <f t="shared" si="426"/>
        <v>15.928777777777778</v>
      </c>
      <c r="H97" s="175">
        <f t="shared" si="426"/>
        <v>39.556892376681617</v>
      </c>
      <c r="I97" s="175">
        <f t="shared" si="426"/>
        <v>21.7843203125</v>
      </c>
      <c r="J97" s="175">
        <f t="shared" si="426"/>
        <v>15.157414893617021</v>
      </c>
      <c r="K97" s="175">
        <f t="shared" si="426"/>
        <v>22.009</v>
      </c>
      <c r="L97" s="175">
        <f t="shared" si="426"/>
        <v>25.130366666666664</v>
      </c>
      <c r="M97" s="175">
        <f t="shared" si="426"/>
        <v>19.058154676259029</v>
      </c>
      <c r="N97" s="176">
        <f t="shared" si="426"/>
        <v>20.556903914590784</v>
      </c>
      <c r="O97" s="175">
        <f t="shared" si="426"/>
        <v>14.951500000000001</v>
      </c>
      <c r="P97" s="175">
        <f t="shared" si="426"/>
        <v>14.628892857142857</v>
      </c>
      <c r="Q97" s="175">
        <f t="shared" si="426"/>
        <v>17.62179674796748</v>
      </c>
      <c r="R97" s="175">
        <f t="shared" si="426"/>
        <v>15.343121495327102</v>
      </c>
      <c r="S97" s="175">
        <f t="shared" si="426"/>
        <v>19.045999999999999</v>
      </c>
      <c r="T97" s="175">
        <f t="shared" si="426"/>
        <v>16.033900621118011</v>
      </c>
      <c r="U97" s="175">
        <f t="shared" ref="U97:V97" si="427">IFERROR(U27/U75,"")</f>
        <v>16.93796062992126</v>
      </c>
      <c r="V97" s="175">
        <f t="shared" si="427"/>
        <v>18.394604562737641</v>
      </c>
      <c r="W97" s="307">
        <v>16</v>
      </c>
      <c r="X97" s="307">
        <v>16</v>
      </c>
      <c r="Y97" s="307">
        <v>16</v>
      </c>
      <c r="Z97" s="306">
        <v>16</v>
      </c>
      <c r="AA97" s="353">
        <v>14</v>
      </c>
      <c r="AB97" s="307">
        <v>14</v>
      </c>
      <c r="AC97" s="307">
        <v>16.135434310129622</v>
      </c>
      <c r="AD97" s="307">
        <f t="shared" si="419"/>
        <v>16.135434310129622</v>
      </c>
      <c r="AE97" s="307">
        <f t="shared" si="419"/>
        <v>16.135434310129622</v>
      </c>
      <c r="AF97" s="307">
        <f t="shared" si="419"/>
        <v>16.135434310129622</v>
      </c>
      <c r="AG97" s="307">
        <f t="shared" si="419"/>
        <v>16.135434310129622</v>
      </c>
      <c r="AH97" s="307">
        <f t="shared" si="419"/>
        <v>16.135434310129622</v>
      </c>
      <c r="AI97" s="307">
        <f t="shared" si="419"/>
        <v>16.135434310129622</v>
      </c>
      <c r="AJ97" s="307">
        <f t="shared" si="419"/>
        <v>16.135434310129622</v>
      </c>
      <c r="AK97" s="307">
        <f t="shared" si="419"/>
        <v>16.135434310129622</v>
      </c>
      <c r="AL97" s="306">
        <f t="shared" si="419"/>
        <v>16.135434310129622</v>
      </c>
      <c r="AM97" s="305">
        <f t="shared" si="424"/>
        <v>16.568505021363421</v>
      </c>
      <c r="AN97" s="307">
        <f t="shared" si="409"/>
        <v>16.568505021363421</v>
      </c>
      <c r="AO97" s="307">
        <f t="shared" si="409"/>
        <v>16.568505021363421</v>
      </c>
      <c r="AP97" s="307">
        <f t="shared" si="409"/>
        <v>16.568505021363421</v>
      </c>
      <c r="AQ97" s="307">
        <f t="shared" si="409"/>
        <v>16.568505021363421</v>
      </c>
      <c r="AR97" s="307">
        <f t="shared" si="409"/>
        <v>16.568505021363421</v>
      </c>
      <c r="AS97" s="307">
        <f t="shared" si="409"/>
        <v>16.568505021363421</v>
      </c>
      <c r="AT97" s="307">
        <f t="shared" si="409"/>
        <v>16.568505021363421</v>
      </c>
      <c r="AU97" s="307">
        <f t="shared" si="409"/>
        <v>16.568505021363421</v>
      </c>
      <c r="AV97" s="307">
        <f t="shared" si="409"/>
        <v>16.568505021363421</v>
      </c>
      <c r="AW97" s="307">
        <f t="shared" si="409"/>
        <v>16.568505021363421</v>
      </c>
      <c r="AX97" s="306">
        <f t="shared" si="409"/>
        <v>16.568505021363421</v>
      </c>
      <c r="AY97" s="305">
        <f t="shared" si="425"/>
        <v>17.396930272431593</v>
      </c>
      <c r="AZ97" s="307">
        <f t="shared" si="410"/>
        <v>17.396930272431593</v>
      </c>
      <c r="BA97" s="307">
        <f t="shared" si="410"/>
        <v>17.396930272431593</v>
      </c>
      <c r="BB97" s="307">
        <f t="shared" si="410"/>
        <v>17.396930272431593</v>
      </c>
      <c r="BC97" s="307">
        <f t="shared" si="410"/>
        <v>17.396930272431593</v>
      </c>
      <c r="BD97" s="307">
        <f t="shared" si="410"/>
        <v>17.396930272431593</v>
      </c>
      <c r="BE97" s="307">
        <f t="shared" si="410"/>
        <v>17.396930272431593</v>
      </c>
      <c r="BF97" s="307">
        <f t="shared" si="410"/>
        <v>17.396930272431593</v>
      </c>
      <c r="BG97" s="307">
        <f t="shared" si="410"/>
        <v>17.396930272431593</v>
      </c>
      <c r="BH97" s="307">
        <f t="shared" si="410"/>
        <v>17.396930272431593</v>
      </c>
      <c r="BI97" s="307">
        <f t="shared" si="410"/>
        <v>17.396930272431593</v>
      </c>
      <c r="BJ97" s="306">
        <f t="shared" si="410"/>
        <v>17.396930272431593</v>
      </c>
      <c r="BK97" s="305">
        <f t="shared" si="411"/>
        <v>18.440746088777495</v>
      </c>
      <c r="BL97" s="307">
        <f t="shared" si="412"/>
        <v>18.440746088777495</v>
      </c>
      <c r="BM97" s="307">
        <f t="shared" si="412"/>
        <v>18.440746088777495</v>
      </c>
      <c r="BN97" s="307">
        <f t="shared" si="412"/>
        <v>18.440746088777495</v>
      </c>
      <c r="BO97" s="307">
        <f t="shared" si="412"/>
        <v>18.440746088777495</v>
      </c>
      <c r="BP97" s="307">
        <f t="shared" si="412"/>
        <v>18.440746088777495</v>
      </c>
      <c r="BQ97" s="307">
        <f t="shared" si="412"/>
        <v>18.440746088777495</v>
      </c>
      <c r="BR97" s="307">
        <f t="shared" si="412"/>
        <v>18.440746088777495</v>
      </c>
      <c r="BS97" s="307">
        <f t="shared" si="412"/>
        <v>18.440746088777495</v>
      </c>
      <c r="BT97" s="307">
        <f t="shared" si="412"/>
        <v>18.440746088777495</v>
      </c>
      <c r="BU97" s="307">
        <f t="shared" si="412"/>
        <v>18.440746088777495</v>
      </c>
      <c r="BV97" s="306">
        <f t="shared" si="412"/>
        <v>18.440746088777495</v>
      </c>
      <c r="BW97" s="305">
        <f t="shared" si="413"/>
        <v>19.9160057758797</v>
      </c>
      <c r="BX97" s="307">
        <f t="shared" si="414"/>
        <v>19.9160057758797</v>
      </c>
      <c r="BY97" s="307">
        <f t="shared" si="414"/>
        <v>19.9160057758797</v>
      </c>
      <c r="BZ97" s="307">
        <f t="shared" si="414"/>
        <v>19.9160057758797</v>
      </c>
      <c r="CA97" s="307">
        <f t="shared" si="414"/>
        <v>19.9160057758797</v>
      </c>
      <c r="CB97" s="307">
        <f t="shared" si="414"/>
        <v>19.9160057758797</v>
      </c>
      <c r="CC97" s="307">
        <f t="shared" si="414"/>
        <v>19.9160057758797</v>
      </c>
      <c r="CD97" s="307">
        <f t="shared" si="414"/>
        <v>19.9160057758797</v>
      </c>
      <c r="CE97" s="307">
        <f t="shared" si="414"/>
        <v>19.9160057758797</v>
      </c>
      <c r="CF97" s="307">
        <f t="shared" si="414"/>
        <v>19.9160057758797</v>
      </c>
      <c r="CG97" s="307">
        <f t="shared" si="414"/>
        <v>19.9160057758797</v>
      </c>
      <c r="CH97" s="306">
        <f t="shared" si="414"/>
        <v>19.9160057758797</v>
      </c>
      <c r="CI97" s="305">
        <f t="shared" si="415"/>
        <v>21.708446295708878</v>
      </c>
      <c r="CJ97" s="307">
        <f t="shared" si="416"/>
        <v>21.708446295708878</v>
      </c>
      <c r="CK97" s="307">
        <f t="shared" si="416"/>
        <v>21.708446295708878</v>
      </c>
      <c r="CL97" s="307">
        <f t="shared" si="416"/>
        <v>21.708446295708878</v>
      </c>
      <c r="CM97" s="307">
        <f t="shared" si="416"/>
        <v>21.708446295708878</v>
      </c>
      <c r="CN97" s="307">
        <f t="shared" si="416"/>
        <v>21.708446295708878</v>
      </c>
      <c r="CO97" s="307">
        <f t="shared" si="416"/>
        <v>21.708446295708878</v>
      </c>
      <c r="CP97" s="307">
        <f t="shared" si="416"/>
        <v>21.708446295708878</v>
      </c>
      <c r="CQ97" s="307">
        <f t="shared" si="416"/>
        <v>21.708446295708878</v>
      </c>
      <c r="CR97" s="307">
        <f t="shared" si="416"/>
        <v>21.708446295708878</v>
      </c>
      <c r="CS97" s="307">
        <f t="shared" si="416"/>
        <v>21.708446295708878</v>
      </c>
      <c r="CT97" s="306">
        <f t="shared" si="416"/>
        <v>21.708446295708878</v>
      </c>
    </row>
    <row r="98" spans="2:98" s="175" customFormat="1" x14ac:dyDescent="0.25">
      <c r="B98" s="175" t="s">
        <v>2</v>
      </c>
      <c r="C98" s="175">
        <f t="shared" ref="C98:T98" si="428">IFERROR(C28/C76,"")</f>
        <v>13.929083333333333</v>
      </c>
      <c r="D98" s="175">
        <f t="shared" si="428"/>
        <v>20.834769230769229</v>
      </c>
      <c r="E98" s="175">
        <f t="shared" si="428"/>
        <v>25.093136363636361</v>
      </c>
      <c r="F98" s="175">
        <f t="shared" si="428"/>
        <v>21.55777777777778</v>
      </c>
      <c r="G98" s="175">
        <f t="shared" si="428"/>
        <v>18.706124999999997</v>
      </c>
      <c r="H98" s="175">
        <f t="shared" si="428"/>
        <v>23.125835820895524</v>
      </c>
      <c r="I98" s="175">
        <f t="shared" si="428"/>
        <v>19.168636363636367</v>
      </c>
      <c r="J98" s="175">
        <f t="shared" si="428"/>
        <v>17.002506024096387</v>
      </c>
      <c r="K98" s="175">
        <f t="shared" si="428"/>
        <v>45.677237500000004</v>
      </c>
      <c r="L98" s="175">
        <f t="shared" si="428"/>
        <v>-17.779970149253732</v>
      </c>
      <c r="M98" s="175">
        <f t="shared" si="428"/>
        <v>18.761503968253969</v>
      </c>
      <c r="N98" s="176">
        <f t="shared" si="428"/>
        <v>23.461231578947316</v>
      </c>
      <c r="O98" s="175">
        <f t="shared" si="428"/>
        <v>14.560658536585365</v>
      </c>
      <c r="P98" s="175">
        <f t="shared" si="428"/>
        <v>31.556590909090911</v>
      </c>
      <c r="Q98" s="175">
        <f t="shared" si="428"/>
        <v>16.501870967741937</v>
      </c>
      <c r="R98" s="175">
        <f t="shared" si="428"/>
        <v>17.242599999999999</v>
      </c>
      <c r="S98" s="175">
        <f t="shared" si="428"/>
        <v>19.434519999999999</v>
      </c>
      <c r="T98" s="175">
        <f t="shared" si="428"/>
        <v>15.77080844155844</v>
      </c>
      <c r="U98" s="175">
        <f t="shared" ref="U98:V98" si="429">IFERROR(U28/U76,"")</f>
        <v>16.020828282828283</v>
      </c>
      <c r="V98" s="175">
        <f t="shared" si="429"/>
        <v>17.467253333333336</v>
      </c>
      <c r="W98" s="307">
        <v>18</v>
      </c>
      <c r="X98" s="307">
        <v>18</v>
      </c>
      <c r="Y98" s="307">
        <v>18</v>
      </c>
      <c r="Z98" s="306">
        <v>18</v>
      </c>
      <c r="AA98" s="353">
        <v>14</v>
      </c>
      <c r="AB98" s="307">
        <v>14</v>
      </c>
      <c r="AC98" s="307">
        <v>18.960699152673019</v>
      </c>
      <c r="AD98" s="307">
        <f t="shared" si="419"/>
        <v>18.960699152673019</v>
      </c>
      <c r="AE98" s="307">
        <f t="shared" si="419"/>
        <v>18.960699152673019</v>
      </c>
      <c r="AF98" s="307">
        <f t="shared" si="419"/>
        <v>18.960699152673019</v>
      </c>
      <c r="AG98" s="307">
        <f t="shared" si="419"/>
        <v>18.960699152673019</v>
      </c>
      <c r="AH98" s="307">
        <f t="shared" si="419"/>
        <v>18.960699152673019</v>
      </c>
      <c r="AI98" s="307">
        <f t="shared" si="419"/>
        <v>18.960699152673019</v>
      </c>
      <c r="AJ98" s="307">
        <f t="shared" si="419"/>
        <v>18.960699152673019</v>
      </c>
      <c r="AK98" s="307">
        <f t="shared" si="419"/>
        <v>18.960699152673019</v>
      </c>
      <c r="AL98" s="306">
        <f t="shared" si="419"/>
        <v>18.960699152673019</v>
      </c>
      <c r="AM98" s="305">
        <f t="shared" si="424"/>
        <v>19.040611758588888</v>
      </c>
      <c r="AN98" s="307">
        <f t="shared" si="409"/>
        <v>19.040611758588888</v>
      </c>
      <c r="AO98" s="307">
        <f t="shared" si="409"/>
        <v>19.040611758588888</v>
      </c>
      <c r="AP98" s="307">
        <f t="shared" si="409"/>
        <v>19.040611758588888</v>
      </c>
      <c r="AQ98" s="307">
        <f t="shared" si="409"/>
        <v>19.040611758588888</v>
      </c>
      <c r="AR98" s="307">
        <f t="shared" si="409"/>
        <v>19.040611758588888</v>
      </c>
      <c r="AS98" s="307">
        <f t="shared" si="409"/>
        <v>19.040611758588888</v>
      </c>
      <c r="AT98" s="307">
        <f t="shared" si="409"/>
        <v>19.040611758588888</v>
      </c>
      <c r="AU98" s="307">
        <f t="shared" si="409"/>
        <v>19.040611758588888</v>
      </c>
      <c r="AV98" s="307">
        <f t="shared" si="409"/>
        <v>19.040611758588888</v>
      </c>
      <c r="AW98" s="307">
        <f t="shared" si="409"/>
        <v>19.040611758588888</v>
      </c>
      <c r="AX98" s="306">
        <f t="shared" si="409"/>
        <v>19.040611758588888</v>
      </c>
      <c r="AY98" s="305">
        <f t="shared" si="425"/>
        <v>19.99264234651833</v>
      </c>
      <c r="AZ98" s="307">
        <f t="shared" si="410"/>
        <v>19.99264234651833</v>
      </c>
      <c r="BA98" s="307">
        <f t="shared" si="410"/>
        <v>19.99264234651833</v>
      </c>
      <c r="BB98" s="307">
        <f t="shared" si="410"/>
        <v>19.99264234651833</v>
      </c>
      <c r="BC98" s="307">
        <f t="shared" si="410"/>
        <v>19.99264234651833</v>
      </c>
      <c r="BD98" s="307">
        <f t="shared" si="410"/>
        <v>19.99264234651833</v>
      </c>
      <c r="BE98" s="307">
        <f t="shared" si="410"/>
        <v>19.99264234651833</v>
      </c>
      <c r="BF98" s="307">
        <f t="shared" si="410"/>
        <v>19.99264234651833</v>
      </c>
      <c r="BG98" s="307">
        <f t="shared" si="410"/>
        <v>19.99264234651833</v>
      </c>
      <c r="BH98" s="307">
        <f t="shared" si="410"/>
        <v>19.99264234651833</v>
      </c>
      <c r="BI98" s="307">
        <f t="shared" si="410"/>
        <v>19.99264234651833</v>
      </c>
      <c r="BJ98" s="306">
        <f t="shared" si="410"/>
        <v>19.99264234651833</v>
      </c>
      <c r="BK98" s="305">
        <f t="shared" si="411"/>
        <v>21.192200887309429</v>
      </c>
      <c r="BL98" s="307">
        <f t="shared" si="412"/>
        <v>21.192200887309429</v>
      </c>
      <c r="BM98" s="307">
        <f t="shared" si="412"/>
        <v>21.192200887309429</v>
      </c>
      <c r="BN98" s="307">
        <f t="shared" si="412"/>
        <v>21.192200887309429</v>
      </c>
      <c r="BO98" s="307">
        <f t="shared" si="412"/>
        <v>21.192200887309429</v>
      </c>
      <c r="BP98" s="307">
        <f t="shared" si="412"/>
        <v>21.192200887309429</v>
      </c>
      <c r="BQ98" s="307">
        <f t="shared" si="412"/>
        <v>21.192200887309429</v>
      </c>
      <c r="BR98" s="307">
        <f t="shared" si="412"/>
        <v>21.192200887309429</v>
      </c>
      <c r="BS98" s="307">
        <f t="shared" si="412"/>
        <v>21.192200887309429</v>
      </c>
      <c r="BT98" s="307">
        <f t="shared" si="412"/>
        <v>21.192200887309429</v>
      </c>
      <c r="BU98" s="307">
        <f t="shared" si="412"/>
        <v>21.192200887309429</v>
      </c>
      <c r="BV98" s="306">
        <f t="shared" si="412"/>
        <v>21.192200887309429</v>
      </c>
      <c r="BW98" s="305">
        <f t="shared" si="413"/>
        <v>22.88757695829419</v>
      </c>
      <c r="BX98" s="307">
        <f t="shared" si="414"/>
        <v>22.88757695829419</v>
      </c>
      <c r="BY98" s="307">
        <f t="shared" si="414"/>
        <v>22.88757695829419</v>
      </c>
      <c r="BZ98" s="307">
        <f t="shared" si="414"/>
        <v>22.88757695829419</v>
      </c>
      <c r="CA98" s="307">
        <f t="shared" si="414"/>
        <v>22.88757695829419</v>
      </c>
      <c r="CB98" s="307">
        <f t="shared" si="414"/>
        <v>22.88757695829419</v>
      </c>
      <c r="CC98" s="307">
        <f t="shared" si="414"/>
        <v>22.88757695829419</v>
      </c>
      <c r="CD98" s="307">
        <f t="shared" si="414"/>
        <v>22.88757695829419</v>
      </c>
      <c r="CE98" s="307">
        <f t="shared" si="414"/>
        <v>22.88757695829419</v>
      </c>
      <c r="CF98" s="307">
        <f t="shared" si="414"/>
        <v>22.88757695829419</v>
      </c>
      <c r="CG98" s="307">
        <f t="shared" si="414"/>
        <v>22.88757695829419</v>
      </c>
      <c r="CH98" s="306">
        <f t="shared" si="414"/>
        <v>22.88757695829419</v>
      </c>
      <c r="CI98" s="305">
        <f t="shared" si="415"/>
        <v>24.947458884540666</v>
      </c>
      <c r="CJ98" s="307">
        <f t="shared" si="416"/>
        <v>24.947458884540666</v>
      </c>
      <c r="CK98" s="307">
        <f t="shared" si="416"/>
        <v>24.947458884540666</v>
      </c>
      <c r="CL98" s="307">
        <f t="shared" si="416"/>
        <v>24.947458884540666</v>
      </c>
      <c r="CM98" s="307">
        <f t="shared" si="416"/>
        <v>24.947458884540666</v>
      </c>
      <c r="CN98" s="307">
        <f t="shared" si="416"/>
        <v>24.947458884540666</v>
      </c>
      <c r="CO98" s="307">
        <f t="shared" si="416"/>
        <v>24.947458884540666</v>
      </c>
      <c r="CP98" s="307">
        <f t="shared" si="416"/>
        <v>24.947458884540666</v>
      </c>
      <c r="CQ98" s="307">
        <f t="shared" si="416"/>
        <v>24.947458884540666</v>
      </c>
      <c r="CR98" s="307">
        <f t="shared" si="416"/>
        <v>24.947458884540666</v>
      </c>
      <c r="CS98" s="307">
        <f t="shared" si="416"/>
        <v>24.947458884540666</v>
      </c>
      <c r="CT98" s="306">
        <f t="shared" si="416"/>
        <v>24.947458884540666</v>
      </c>
    </row>
    <row r="99" spans="2:98" s="190" customFormat="1" x14ac:dyDescent="0.25">
      <c r="B99" s="190" t="s">
        <v>3</v>
      </c>
      <c r="C99" s="190">
        <f t="shared" ref="C99:Y99" si="430">IFERROR(C29/C77,"")</f>
        <v>14.02</v>
      </c>
      <c r="D99" s="190">
        <f t="shared" si="430"/>
        <v>15.625955835962142</v>
      </c>
      <c r="E99" s="190">
        <f t="shared" si="430"/>
        <v>21.10266990291262</v>
      </c>
      <c r="F99" s="190">
        <f t="shared" si="430"/>
        <v>21.302693009118546</v>
      </c>
      <c r="G99" s="190">
        <f t="shared" si="430"/>
        <v>17.635987577639753</v>
      </c>
      <c r="H99" s="190">
        <f t="shared" si="430"/>
        <v>23.390156327543412</v>
      </c>
      <c r="I99" s="190">
        <f t="shared" si="430"/>
        <v>21.231783610755439</v>
      </c>
      <c r="J99" s="190">
        <f t="shared" si="430"/>
        <v>16.960227655986508</v>
      </c>
      <c r="K99" s="190">
        <f t="shared" si="430"/>
        <v>23.138451001053731</v>
      </c>
      <c r="L99" s="190">
        <f t="shared" si="430"/>
        <v>18.239158311345633</v>
      </c>
      <c r="M99" s="190">
        <f t="shared" si="430"/>
        <v>17.904116818558418</v>
      </c>
      <c r="N99" s="191">
        <f t="shared" si="430"/>
        <v>21.332745024875607</v>
      </c>
      <c r="O99" s="190">
        <f t="shared" si="430"/>
        <v>17.371126074498566</v>
      </c>
      <c r="P99" s="190">
        <f t="shared" si="430"/>
        <v>20.357589820359191</v>
      </c>
      <c r="Q99" s="190">
        <f t="shared" si="430"/>
        <v>20.374723428571418</v>
      </c>
      <c r="R99" s="190">
        <f t="shared" si="430"/>
        <v>22.610008652657601</v>
      </c>
      <c r="S99" s="190">
        <f>IFERROR(S29/S77,"")</f>
        <v>20.347913690476194</v>
      </c>
      <c r="T99" s="190">
        <f t="shared" si="430"/>
        <v>16.997334630350196</v>
      </c>
      <c r="U99" s="192">
        <f t="shared" si="430"/>
        <v>19.763958158995816</v>
      </c>
      <c r="V99" s="192">
        <f t="shared" si="430"/>
        <v>20.146645161290323</v>
      </c>
      <c r="W99" s="192">
        <f t="shared" si="430"/>
        <v>21.60224902170183</v>
      </c>
      <c r="X99" s="192">
        <f t="shared" si="430"/>
        <v>20.615162308036339</v>
      </c>
      <c r="Y99" s="192">
        <f t="shared" si="430"/>
        <v>20.238041367730414</v>
      </c>
      <c r="Z99" s="193">
        <f>IFERROR(Z29/Z77,"")</f>
        <v>19.677044362340581</v>
      </c>
      <c r="AA99" s="190">
        <f>IFERROR(AA29/AA77,"")</f>
        <v>16.122751951853626</v>
      </c>
      <c r="AB99" s="190">
        <f t="shared" ref="AB99:CL99" si="431">IFERROR(AB29/AB77,"")</f>
        <v>16.177269449781793</v>
      </c>
      <c r="AC99" s="190">
        <f t="shared" si="431"/>
        <v>18.165062289941396</v>
      </c>
      <c r="AD99" s="190">
        <f t="shared" si="431"/>
        <v>18.009372360601326</v>
      </c>
      <c r="AE99" s="190">
        <f t="shared" si="431"/>
        <v>18.308716924595572</v>
      </c>
      <c r="AF99" s="190">
        <f t="shared" si="431"/>
        <v>18.035910724776251</v>
      </c>
      <c r="AG99" s="190">
        <f t="shared" si="431"/>
        <v>18.143367979005287</v>
      </c>
      <c r="AH99" s="190">
        <f t="shared" si="431"/>
        <v>18.120736683635709</v>
      </c>
      <c r="AI99" s="190">
        <f t="shared" si="431"/>
        <v>17.952999645963931</v>
      </c>
      <c r="AJ99" s="190">
        <f t="shared" si="431"/>
        <v>18.028332352854129</v>
      </c>
      <c r="AK99" s="190">
        <f t="shared" si="431"/>
        <v>18.000351056749182</v>
      </c>
      <c r="AL99" s="191">
        <f t="shared" si="431"/>
        <v>17.802702568133384</v>
      </c>
      <c r="AM99" s="190">
        <f t="shared" si="431"/>
        <v>18.399885692652695</v>
      </c>
      <c r="AN99" s="190">
        <f t="shared" si="431"/>
        <v>18.670485127585238</v>
      </c>
      <c r="AO99" s="190">
        <f t="shared" si="431"/>
        <v>18.269279628899621</v>
      </c>
      <c r="AP99" s="190">
        <f t="shared" si="431"/>
        <v>18.037966999969868</v>
      </c>
      <c r="AQ99" s="190">
        <f t="shared" si="431"/>
        <v>18.352670350642811</v>
      </c>
      <c r="AR99" s="190">
        <f t="shared" si="431"/>
        <v>18.153406393830089</v>
      </c>
      <c r="AS99" s="190">
        <f t="shared" si="431"/>
        <v>18.167134944370819</v>
      </c>
      <c r="AT99" s="190">
        <f t="shared" si="431"/>
        <v>18.153172955091311</v>
      </c>
      <c r="AU99" s="190">
        <f t="shared" si="431"/>
        <v>18.02195815091444</v>
      </c>
      <c r="AV99" s="190">
        <f t="shared" si="431"/>
        <v>18.045343924480498</v>
      </c>
      <c r="AW99" s="190">
        <f t="shared" si="431"/>
        <v>18.030997047570576</v>
      </c>
      <c r="AX99" s="191">
        <f t="shared" si="431"/>
        <v>17.958453678037749</v>
      </c>
      <c r="AY99" s="190">
        <f t="shared" si="431"/>
        <v>19.295813178648821</v>
      </c>
      <c r="AZ99" s="190">
        <f t="shared" si="431"/>
        <v>19.639209213847739</v>
      </c>
      <c r="BA99" s="190">
        <f t="shared" si="431"/>
        <v>19.208376123445507</v>
      </c>
      <c r="BB99" s="190">
        <f t="shared" si="431"/>
        <v>19.025416364226935</v>
      </c>
      <c r="BC99" s="190">
        <f t="shared" si="431"/>
        <v>19.409518885884523</v>
      </c>
      <c r="BD99" s="190">
        <f t="shared" si="431"/>
        <v>19.264583311360202</v>
      </c>
      <c r="BE99" s="190">
        <f t="shared" si="431"/>
        <v>19.274205400876681</v>
      </c>
      <c r="BF99" s="190">
        <f t="shared" si="431"/>
        <v>19.246880781077014</v>
      </c>
      <c r="BG99" s="190">
        <f t="shared" si="431"/>
        <v>19.139146793912619</v>
      </c>
      <c r="BH99" s="190">
        <f t="shared" si="431"/>
        <v>19.130267130697284</v>
      </c>
      <c r="BI99" s="190">
        <f t="shared" si="431"/>
        <v>19.095817546825646</v>
      </c>
      <c r="BJ99" s="191">
        <f t="shared" si="431"/>
        <v>18.985116947225855</v>
      </c>
      <c r="BK99" s="190">
        <f t="shared" si="431"/>
        <v>20.432331748507728</v>
      </c>
      <c r="BL99" s="190">
        <f t="shared" si="431"/>
        <v>20.745283049241426</v>
      </c>
      <c r="BM99" s="190">
        <f t="shared" si="431"/>
        <v>20.328607509486943</v>
      </c>
      <c r="BN99" s="190">
        <f t="shared" si="431"/>
        <v>20.123280703803196</v>
      </c>
      <c r="BO99" s="190">
        <f t="shared" si="431"/>
        <v>20.517321651613475</v>
      </c>
      <c r="BP99" s="190">
        <f t="shared" si="431"/>
        <v>20.424405504412906</v>
      </c>
      <c r="BQ99" s="190">
        <f t="shared" si="431"/>
        <v>20.449777516814862</v>
      </c>
      <c r="BR99" s="190">
        <f t="shared" si="431"/>
        <v>20.43586517563595</v>
      </c>
      <c r="BS99" s="190">
        <f t="shared" si="431"/>
        <v>20.387333668106066</v>
      </c>
      <c r="BT99" s="190">
        <f t="shared" si="431"/>
        <v>20.390673430306201</v>
      </c>
      <c r="BU99" s="190">
        <f t="shared" si="431"/>
        <v>20.360298474138091</v>
      </c>
      <c r="BV99" s="191">
        <f t="shared" si="431"/>
        <v>20.2817252072273</v>
      </c>
      <c r="BW99" s="190">
        <f t="shared" si="431"/>
        <v>22.070108530688596</v>
      </c>
      <c r="BX99" s="190">
        <f t="shared" si="431"/>
        <v>22.381413984508164</v>
      </c>
      <c r="BY99" s="190">
        <f t="shared" si="431"/>
        <v>21.932975455865829</v>
      </c>
      <c r="BZ99" s="190">
        <f t="shared" si="431"/>
        <v>21.702663543678472</v>
      </c>
      <c r="CA99" s="190">
        <f t="shared" si="431"/>
        <v>22.234541549198159</v>
      </c>
      <c r="CB99" s="190">
        <f t="shared" si="431"/>
        <v>22.11923602838095</v>
      </c>
      <c r="CC99" s="190">
        <f t="shared" si="431"/>
        <v>22.133112618196979</v>
      </c>
      <c r="CD99" s="190">
        <f t="shared" si="431"/>
        <v>22.110658332024069</v>
      </c>
      <c r="CE99" s="190">
        <f t="shared" si="431"/>
        <v>22.047138124185317</v>
      </c>
      <c r="CF99" s="190">
        <f t="shared" si="431"/>
        <v>22.031189036713066</v>
      </c>
      <c r="CG99" s="190">
        <f t="shared" si="431"/>
        <v>21.98734843053256</v>
      </c>
      <c r="CH99" s="191">
        <f t="shared" si="431"/>
        <v>21.891810800048916</v>
      </c>
      <c r="CI99" s="190">
        <f t="shared" si="431"/>
        <v>24.013056996521033</v>
      </c>
      <c r="CJ99" s="190">
        <f t="shared" si="431"/>
        <v>24.350101025188227</v>
      </c>
      <c r="CK99" s="190">
        <f t="shared" si="431"/>
        <v>23.856584987798055</v>
      </c>
      <c r="CL99" s="190">
        <f t="shared" si="431"/>
        <v>23.607305071502804</v>
      </c>
      <c r="CM99" s="190">
        <f t="shared" ref="CM99:CT99" si="432">IFERROR(CM29/CM77,"")</f>
        <v>24.181722570874143</v>
      </c>
      <c r="CN99" s="190">
        <f t="shared" si="432"/>
        <v>24.058186662756377</v>
      </c>
      <c r="CO99" s="190">
        <f t="shared" si="432"/>
        <v>24.078125536708122</v>
      </c>
      <c r="CP99" s="190">
        <f t="shared" si="432"/>
        <v>24.05753876835881</v>
      </c>
      <c r="CQ99" s="190">
        <f t="shared" si="432"/>
        <v>23.990708511839596</v>
      </c>
      <c r="CR99" s="190">
        <f t="shared" si="432"/>
        <v>23.97585761981702</v>
      </c>
      <c r="CS99" s="190">
        <f t="shared" si="432"/>
        <v>23.930370824383736</v>
      </c>
      <c r="CT99" s="191">
        <f t="shared" si="432"/>
        <v>23.827794956022931</v>
      </c>
    </row>
    <row r="101" spans="2:98" s="4" customFormat="1" x14ac:dyDescent="0.25">
      <c r="B101"/>
      <c r="C10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12"/>
    </row>
    <row r="102" spans="2:98" s="104" customFormat="1" x14ac:dyDescent="0.25">
      <c r="B102" s="104" t="s">
        <v>15</v>
      </c>
      <c r="C102" s="104">
        <f t="shared" ref="C102:BN102" si="433">C47</f>
        <v>42005</v>
      </c>
      <c r="D102" s="104">
        <f t="shared" si="433"/>
        <v>42036</v>
      </c>
      <c r="E102" s="104">
        <f t="shared" si="433"/>
        <v>42064</v>
      </c>
      <c r="F102" s="104">
        <f t="shared" si="433"/>
        <v>42095</v>
      </c>
      <c r="G102" s="104">
        <f t="shared" si="433"/>
        <v>42125</v>
      </c>
      <c r="H102" s="104">
        <f t="shared" si="433"/>
        <v>42156</v>
      </c>
      <c r="I102" s="104">
        <f t="shared" si="433"/>
        <v>42186</v>
      </c>
      <c r="J102" s="104">
        <f t="shared" si="433"/>
        <v>42217</v>
      </c>
      <c r="K102" s="104">
        <f t="shared" si="433"/>
        <v>42248</v>
      </c>
      <c r="L102" s="104">
        <f t="shared" si="433"/>
        <v>42278</v>
      </c>
      <c r="M102" s="104">
        <f t="shared" si="433"/>
        <v>42309</v>
      </c>
      <c r="N102" s="105">
        <f t="shared" si="433"/>
        <v>42339</v>
      </c>
      <c r="O102" s="104">
        <f t="shared" si="433"/>
        <v>42370</v>
      </c>
      <c r="P102" s="104">
        <f t="shared" si="433"/>
        <v>42401</v>
      </c>
      <c r="Q102" s="104">
        <f t="shared" si="433"/>
        <v>42430</v>
      </c>
      <c r="R102" s="104">
        <f t="shared" si="433"/>
        <v>42461</v>
      </c>
      <c r="S102" s="104">
        <f t="shared" si="433"/>
        <v>42491</v>
      </c>
      <c r="T102" s="104">
        <f t="shared" si="433"/>
        <v>42522</v>
      </c>
      <c r="U102" s="113">
        <f t="shared" si="433"/>
        <v>42552</v>
      </c>
      <c r="V102" s="113">
        <f t="shared" si="433"/>
        <v>42583</v>
      </c>
      <c r="W102" s="113">
        <f t="shared" si="433"/>
        <v>42614</v>
      </c>
      <c r="X102" s="113">
        <f t="shared" si="433"/>
        <v>42644</v>
      </c>
      <c r="Y102" s="113">
        <f t="shared" si="433"/>
        <v>42675</v>
      </c>
      <c r="Z102" s="117">
        <f t="shared" si="433"/>
        <v>42705</v>
      </c>
      <c r="AA102" s="104">
        <f t="shared" si="433"/>
        <v>42752</v>
      </c>
      <c r="AB102" s="104">
        <f t="shared" si="433"/>
        <v>42783</v>
      </c>
      <c r="AC102" s="104">
        <f t="shared" si="433"/>
        <v>42811</v>
      </c>
      <c r="AD102" s="104">
        <f t="shared" si="433"/>
        <v>42842</v>
      </c>
      <c r="AE102" s="104">
        <f t="shared" si="433"/>
        <v>42872</v>
      </c>
      <c r="AF102" s="104">
        <f t="shared" si="433"/>
        <v>42903</v>
      </c>
      <c r="AG102" s="104">
        <f t="shared" si="433"/>
        <v>42933</v>
      </c>
      <c r="AH102" s="104">
        <f t="shared" si="433"/>
        <v>42964</v>
      </c>
      <c r="AI102" s="104">
        <f t="shared" si="433"/>
        <v>42995</v>
      </c>
      <c r="AJ102" s="104">
        <f t="shared" si="433"/>
        <v>43025</v>
      </c>
      <c r="AK102" s="104">
        <f t="shared" si="433"/>
        <v>43056</v>
      </c>
      <c r="AL102" s="105">
        <f t="shared" si="433"/>
        <v>43086</v>
      </c>
      <c r="AM102" s="104">
        <f t="shared" si="433"/>
        <v>43118</v>
      </c>
      <c r="AN102" s="104">
        <f t="shared" si="433"/>
        <v>43149</v>
      </c>
      <c r="AO102" s="104">
        <f t="shared" si="433"/>
        <v>43177</v>
      </c>
      <c r="AP102" s="104">
        <f t="shared" si="433"/>
        <v>43208</v>
      </c>
      <c r="AQ102" s="104">
        <f t="shared" si="433"/>
        <v>43238</v>
      </c>
      <c r="AR102" s="104">
        <f t="shared" si="433"/>
        <v>43269</v>
      </c>
      <c r="AS102" s="104">
        <f t="shared" si="433"/>
        <v>43299</v>
      </c>
      <c r="AT102" s="104">
        <f t="shared" si="433"/>
        <v>43330</v>
      </c>
      <c r="AU102" s="104">
        <f t="shared" si="433"/>
        <v>43361</v>
      </c>
      <c r="AV102" s="104">
        <f t="shared" si="433"/>
        <v>43391</v>
      </c>
      <c r="AW102" s="104">
        <f t="shared" si="433"/>
        <v>43422</v>
      </c>
      <c r="AX102" s="105">
        <f t="shared" si="433"/>
        <v>43452</v>
      </c>
      <c r="AY102" s="104">
        <f t="shared" si="433"/>
        <v>43483</v>
      </c>
      <c r="AZ102" s="104">
        <f t="shared" si="433"/>
        <v>43514</v>
      </c>
      <c r="BA102" s="104">
        <f t="shared" si="433"/>
        <v>43542</v>
      </c>
      <c r="BB102" s="104">
        <f t="shared" si="433"/>
        <v>43573</v>
      </c>
      <c r="BC102" s="104">
        <f t="shared" si="433"/>
        <v>43603</v>
      </c>
      <c r="BD102" s="104">
        <f t="shared" si="433"/>
        <v>43634</v>
      </c>
      <c r="BE102" s="104">
        <f t="shared" si="433"/>
        <v>43664</v>
      </c>
      <c r="BF102" s="104">
        <f t="shared" si="433"/>
        <v>43695</v>
      </c>
      <c r="BG102" s="104">
        <f t="shared" si="433"/>
        <v>43726</v>
      </c>
      <c r="BH102" s="104">
        <f t="shared" si="433"/>
        <v>43756</v>
      </c>
      <c r="BI102" s="104">
        <f t="shared" si="433"/>
        <v>43787</v>
      </c>
      <c r="BJ102" s="105">
        <f t="shared" si="433"/>
        <v>43817</v>
      </c>
      <c r="BK102" s="104">
        <f t="shared" si="433"/>
        <v>43848</v>
      </c>
      <c r="BL102" s="104">
        <f t="shared" si="433"/>
        <v>43879</v>
      </c>
      <c r="BM102" s="104">
        <f t="shared" si="433"/>
        <v>43908</v>
      </c>
      <c r="BN102" s="104">
        <f t="shared" si="433"/>
        <v>43939</v>
      </c>
      <c r="BO102" s="104">
        <f t="shared" ref="BO102:CT102" si="434">BO47</f>
        <v>43969</v>
      </c>
      <c r="BP102" s="104">
        <f t="shared" si="434"/>
        <v>44000</v>
      </c>
      <c r="BQ102" s="104">
        <f t="shared" si="434"/>
        <v>44030</v>
      </c>
      <c r="BR102" s="104">
        <f t="shared" si="434"/>
        <v>44061</v>
      </c>
      <c r="BS102" s="104">
        <f t="shared" si="434"/>
        <v>44092</v>
      </c>
      <c r="BT102" s="104">
        <f t="shared" si="434"/>
        <v>44122</v>
      </c>
      <c r="BU102" s="104">
        <f t="shared" si="434"/>
        <v>44153</v>
      </c>
      <c r="BV102" s="105">
        <f t="shared" si="434"/>
        <v>44183</v>
      </c>
      <c r="BW102" s="104">
        <f t="shared" si="434"/>
        <v>44214</v>
      </c>
      <c r="BX102" s="104">
        <f t="shared" si="434"/>
        <v>44245</v>
      </c>
      <c r="BY102" s="104">
        <f t="shared" si="434"/>
        <v>44273</v>
      </c>
      <c r="BZ102" s="104">
        <f t="shared" si="434"/>
        <v>44304</v>
      </c>
      <c r="CA102" s="104">
        <f t="shared" si="434"/>
        <v>44334</v>
      </c>
      <c r="CB102" s="104">
        <f t="shared" si="434"/>
        <v>44365</v>
      </c>
      <c r="CC102" s="104">
        <f t="shared" si="434"/>
        <v>44395</v>
      </c>
      <c r="CD102" s="104">
        <f t="shared" si="434"/>
        <v>44426</v>
      </c>
      <c r="CE102" s="104">
        <f t="shared" si="434"/>
        <v>44457</v>
      </c>
      <c r="CF102" s="104">
        <f t="shared" si="434"/>
        <v>44487</v>
      </c>
      <c r="CG102" s="104">
        <f t="shared" si="434"/>
        <v>44518</v>
      </c>
      <c r="CH102" s="105">
        <f t="shared" si="434"/>
        <v>44548</v>
      </c>
      <c r="CI102" s="104">
        <f t="shared" si="434"/>
        <v>44579</v>
      </c>
      <c r="CJ102" s="104">
        <f t="shared" si="434"/>
        <v>44610</v>
      </c>
      <c r="CK102" s="104">
        <f t="shared" si="434"/>
        <v>44638</v>
      </c>
      <c r="CL102" s="104">
        <f t="shared" si="434"/>
        <v>44669</v>
      </c>
      <c r="CM102" s="104">
        <f t="shared" si="434"/>
        <v>44699</v>
      </c>
      <c r="CN102" s="104">
        <f t="shared" si="434"/>
        <v>44730</v>
      </c>
      <c r="CO102" s="104">
        <f t="shared" si="434"/>
        <v>44760</v>
      </c>
      <c r="CP102" s="104">
        <f t="shared" si="434"/>
        <v>44791</v>
      </c>
      <c r="CQ102" s="104">
        <f t="shared" si="434"/>
        <v>44822</v>
      </c>
      <c r="CR102" s="104">
        <f t="shared" si="434"/>
        <v>44852</v>
      </c>
      <c r="CS102" s="104">
        <f t="shared" si="434"/>
        <v>44883</v>
      </c>
      <c r="CT102" s="105">
        <f t="shared" si="434"/>
        <v>44913</v>
      </c>
    </row>
    <row r="103" spans="2:98" s="4" customFormat="1" x14ac:dyDescent="0.25">
      <c r="B103" t="s">
        <v>4</v>
      </c>
      <c r="C103" s="6">
        <f t="shared" ref="C103:S103" si="435">IFERROR(C22/C48,"")</f>
        <v>54.589037037037038</v>
      </c>
      <c r="D103" s="6">
        <f t="shared" si="435"/>
        <v>43.132759999999998</v>
      </c>
      <c r="E103" s="6">
        <f t="shared" si="435"/>
        <v>109.23843333333333</v>
      </c>
      <c r="F103" s="6">
        <f t="shared" si="435"/>
        <v>114.25641666666668</v>
      </c>
      <c r="G103" s="6">
        <f t="shared" si="435"/>
        <v>61.449406976744193</v>
      </c>
      <c r="H103" s="6">
        <f t="shared" si="435"/>
        <v>103.33682926829269</v>
      </c>
      <c r="I103" s="6">
        <f t="shared" si="435"/>
        <v>127.94346052631579</v>
      </c>
      <c r="J103" s="6">
        <f t="shared" si="435"/>
        <v>55.790470588235294</v>
      </c>
      <c r="K103" s="6">
        <f t="shared" si="435"/>
        <v>113.71826041666667</v>
      </c>
      <c r="L103" s="6">
        <f t="shared" si="435"/>
        <v>96.227499999999765</v>
      </c>
      <c r="M103" s="6">
        <f t="shared" si="435"/>
        <v>83.915511904761914</v>
      </c>
      <c r="N103" s="102">
        <f t="shared" si="435"/>
        <v>144.86548809523785</v>
      </c>
      <c r="O103" s="6">
        <f t="shared" si="435"/>
        <v>47.795787878787877</v>
      </c>
      <c r="P103" s="6">
        <f t="shared" si="435"/>
        <v>51.392575757574846</v>
      </c>
      <c r="Q103" s="6">
        <f t="shared" si="435"/>
        <v>77.766914893616814</v>
      </c>
      <c r="R103" s="6">
        <f t="shared" si="435"/>
        <v>145.09344736842107</v>
      </c>
      <c r="S103" s="6">
        <f t="shared" si="435"/>
        <v>66.931810810810802</v>
      </c>
      <c r="T103" s="6">
        <f t="shared" ref="T103:V103" si="436">IFERROR(T22/T48,"")</f>
        <v>48.585928571428575</v>
      </c>
      <c r="U103" s="6">
        <f t="shared" si="436"/>
        <v>77.188612903225817</v>
      </c>
      <c r="V103" s="6">
        <f t="shared" si="436"/>
        <v>57.314128571428569</v>
      </c>
      <c r="W103" s="183">
        <f t="shared" ref="W103:Z103" si="437">IFERROR(W22/W48,"")</f>
        <v>108.00000000000003</v>
      </c>
      <c r="X103" s="183">
        <f t="shared" si="437"/>
        <v>96</v>
      </c>
      <c r="Y103" s="183">
        <f t="shared" si="437"/>
        <v>102</v>
      </c>
      <c r="Z103" s="184">
        <f t="shared" si="437"/>
        <v>113.70956030270919</v>
      </c>
      <c r="AA103" s="4">
        <f t="shared" ref="AA103:CL103" si="438">IFERROR(AA22/AA48,"")</f>
        <v>42</v>
      </c>
      <c r="AB103" s="4">
        <f t="shared" si="438"/>
        <v>42</v>
      </c>
      <c r="AC103" s="4">
        <f t="shared" si="438"/>
        <v>84</v>
      </c>
      <c r="AD103" s="4">
        <f t="shared" si="438"/>
        <v>79.8</v>
      </c>
      <c r="AE103" s="4">
        <f t="shared" si="438"/>
        <v>108.00000000000001</v>
      </c>
      <c r="AF103" s="4">
        <f t="shared" si="438"/>
        <v>108</v>
      </c>
      <c r="AG103" s="4">
        <f t="shared" si="438"/>
        <v>102.60000000000001</v>
      </c>
      <c r="AH103" s="4">
        <f t="shared" si="438"/>
        <v>108</v>
      </c>
      <c r="AI103" s="4">
        <f t="shared" si="438"/>
        <v>108</v>
      </c>
      <c r="AJ103" s="4">
        <f t="shared" si="438"/>
        <v>102.60000000000001</v>
      </c>
      <c r="AK103" s="4">
        <f t="shared" si="438"/>
        <v>108.00000000000001</v>
      </c>
      <c r="AL103" s="108">
        <f t="shared" si="438"/>
        <v>108.00000000000001</v>
      </c>
      <c r="AM103" s="4">
        <f t="shared" si="438"/>
        <v>45.422999999999995</v>
      </c>
      <c r="AN103" s="4">
        <f t="shared" si="438"/>
        <v>44.981999999999992</v>
      </c>
      <c r="AO103" s="4">
        <f t="shared" si="438"/>
        <v>89.963999999999999</v>
      </c>
      <c r="AP103" s="4">
        <f t="shared" si="438"/>
        <v>85.465799999999987</v>
      </c>
      <c r="AQ103" s="4">
        <f t="shared" si="438"/>
        <v>115.66800000000001</v>
      </c>
      <c r="AR103" s="4">
        <f t="shared" si="438"/>
        <v>115.66800000000001</v>
      </c>
      <c r="AS103" s="4">
        <f t="shared" si="438"/>
        <v>112.03920000000001</v>
      </c>
      <c r="AT103" s="4">
        <f t="shared" si="438"/>
        <v>119.07000000000001</v>
      </c>
      <c r="AU103" s="4">
        <f t="shared" si="438"/>
        <v>119.07000000000002</v>
      </c>
      <c r="AV103" s="4">
        <f t="shared" si="438"/>
        <v>113.11650000000002</v>
      </c>
      <c r="AW103" s="4">
        <f t="shared" si="438"/>
        <v>119.07000000000001</v>
      </c>
      <c r="AX103" s="108">
        <f t="shared" si="438"/>
        <v>119.07000000000001</v>
      </c>
      <c r="AY103" s="4">
        <f t="shared" si="438"/>
        <v>51.032740500000003</v>
      </c>
      <c r="AZ103" s="4">
        <f t="shared" si="438"/>
        <v>50.537277000000017</v>
      </c>
      <c r="BA103" s="4">
        <f t="shared" si="438"/>
        <v>101.07455400000002</v>
      </c>
      <c r="BB103" s="4">
        <f t="shared" si="438"/>
        <v>96.02082630000001</v>
      </c>
      <c r="BC103" s="4">
        <f t="shared" si="438"/>
        <v>129.95299800000004</v>
      </c>
      <c r="BD103" s="4">
        <f t="shared" si="438"/>
        <v>129.95299800000004</v>
      </c>
      <c r="BE103" s="4">
        <f t="shared" si="438"/>
        <v>125.87604120000003</v>
      </c>
      <c r="BF103" s="4">
        <f t="shared" si="438"/>
        <v>133.77514500000004</v>
      </c>
      <c r="BG103" s="4">
        <f t="shared" si="438"/>
        <v>133.77514500000004</v>
      </c>
      <c r="BH103" s="4">
        <f t="shared" si="438"/>
        <v>127.08638775000004</v>
      </c>
      <c r="BI103" s="4">
        <f t="shared" si="438"/>
        <v>133.77514500000004</v>
      </c>
      <c r="BJ103" s="108">
        <f t="shared" si="438"/>
        <v>133.77514500000004</v>
      </c>
      <c r="BK103" s="4">
        <f t="shared" si="438"/>
        <v>55.717546077900003</v>
      </c>
      <c r="BL103" s="4">
        <f t="shared" si="438"/>
        <v>55.176599028600002</v>
      </c>
      <c r="BM103" s="4">
        <f t="shared" si="438"/>
        <v>110.35319805720002</v>
      </c>
      <c r="BN103" s="4">
        <f t="shared" si="438"/>
        <v>104.83553815434</v>
      </c>
      <c r="BO103" s="4">
        <f t="shared" si="438"/>
        <v>141.88268321640004</v>
      </c>
      <c r="BP103" s="4">
        <f t="shared" si="438"/>
        <v>141.88268321640004</v>
      </c>
      <c r="BQ103" s="4">
        <f t="shared" si="438"/>
        <v>137.43146178216</v>
      </c>
      <c r="BR103" s="4">
        <f t="shared" si="438"/>
        <v>146.055703311</v>
      </c>
      <c r="BS103" s="4">
        <f t="shared" si="438"/>
        <v>146.055703311</v>
      </c>
      <c r="BT103" s="4">
        <f t="shared" si="438"/>
        <v>138.75291814545002</v>
      </c>
      <c r="BU103" s="4">
        <f t="shared" si="438"/>
        <v>146.055703311</v>
      </c>
      <c r="BV103" s="108">
        <f t="shared" si="438"/>
        <v>146.055703311</v>
      </c>
      <c r="BW103" s="4">
        <f t="shared" si="438"/>
        <v>62.581947754697296</v>
      </c>
      <c r="BX103" s="4">
        <f t="shared" si="438"/>
        <v>61.974356028923545</v>
      </c>
      <c r="BY103" s="4">
        <f t="shared" si="438"/>
        <v>123.94871205784708</v>
      </c>
      <c r="BZ103" s="4">
        <f t="shared" si="438"/>
        <v>117.75127645495471</v>
      </c>
      <c r="CA103" s="4">
        <f t="shared" si="438"/>
        <v>159.36262978866054</v>
      </c>
      <c r="CB103" s="4">
        <f t="shared" si="438"/>
        <v>159.36262978866054</v>
      </c>
      <c r="CC103" s="4">
        <f t="shared" si="438"/>
        <v>154.36301787372213</v>
      </c>
      <c r="CD103" s="4">
        <f t="shared" si="438"/>
        <v>164.04976595891523</v>
      </c>
      <c r="CE103" s="4">
        <f t="shared" si="438"/>
        <v>164.04976595891523</v>
      </c>
      <c r="CF103" s="4">
        <f t="shared" si="438"/>
        <v>155.8472776609695</v>
      </c>
      <c r="CG103" s="4">
        <f t="shared" si="438"/>
        <v>164.04976595891526</v>
      </c>
      <c r="CH103" s="108">
        <f t="shared" si="438"/>
        <v>164.04976595891523</v>
      </c>
      <c r="CI103" s="4">
        <f t="shared" si="438"/>
        <v>71.62503920525107</v>
      </c>
      <c r="CJ103" s="4">
        <f t="shared" si="438"/>
        <v>70.929650475103003</v>
      </c>
      <c r="CK103" s="4">
        <f t="shared" si="438"/>
        <v>141.85930095020601</v>
      </c>
      <c r="CL103" s="4">
        <f t="shared" si="438"/>
        <v>134.76633590269569</v>
      </c>
      <c r="CM103" s="4">
        <f t="shared" ref="CM103:CT103" si="439">IFERROR(CM22/CM48,"")</f>
        <v>182.390529793122</v>
      </c>
      <c r="CN103" s="4">
        <f t="shared" si="439"/>
        <v>182.390529793122</v>
      </c>
      <c r="CO103" s="4">
        <f t="shared" si="439"/>
        <v>176.668473956475</v>
      </c>
      <c r="CP103" s="4">
        <f t="shared" si="439"/>
        <v>187.75495713997853</v>
      </c>
      <c r="CQ103" s="4">
        <f t="shared" si="439"/>
        <v>187.75495713997853</v>
      </c>
      <c r="CR103" s="4">
        <f t="shared" si="439"/>
        <v>178.36720928297962</v>
      </c>
      <c r="CS103" s="4">
        <f t="shared" si="439"/>
        <v>187.7549571399785</v>
      </c>
      <c r="CT103" s="108">
        <f t="shared" si="439"/>
        <v>187.7549571399785</v>
      </c>
    </row>
    <row r="104" spans="2:98" s="4" customFormat="1" x14ac:dyDescent="0.25">
      <c r="B104" t="s">
        <v>5</v>
      </c>
      <c r="C104" s="6">
        <f t="shared" ref="C104:S104" si="440">IFERROR(C23/C49,"")</f>
        <v>17.147088888888888</v>
      </c>
      <c r="D104" s="6">
        <f t="shared" si="440"/>
        <v>19.375399999999999</v>
      </c>
      <c r="E104" s="6">
        <f t="shared" si="440"/>
        <v>24.573680327868853</v>
      </c>
      <c r="F104" s="6">
        <f t="shared" si="440"/>
        <v>32.009684210526316</v>
      </c>
      <c r="G104" s="6">
        <f t="shared" si="440"/>
        <v>20.148123287671233</v>
      </c>
      <c r="H104" s="6">
        <f t="shared" si="440"/>
        <v>20.244962616822427</v>
      </c>
      <c r="I104" s="6">
        <f t="shared" si="440"/>
        <v>20.264042105263158</v>
      </c>
      <c r="J104" s="6">
        <f t="shared" si="440"/>
        <v>18.308789473684211</v>
      </c>
      <c r="K104" s="6">
        <f t="shared" si="440"/>
        <v>26.474759493670884</v>
      </c>
      <c r="L104" s="6">
        <f t="shared" si="440"/>
        <v>21.868633802816902</v>
      </c>
      <c r="M104" s="6">
        <f t="shared" si="440"/>
        <v>24.755850000000002</v>
      </c>
      <c r="N104" s="102">
        <f t="shared" si="440"/>
        <v>50.02414782608696</v>
      </c>
      <c r="O104" s="6">
        <f t="shared" si="440"/>
        <v>23.961615384615381</v>
      </c>
      <c r="P104" s="6">
        <f t="shared" si="440"/>
        <v>21.57617391304348</v>
      </c>
      <c r="Q104" s="6">
        <f t="shared" si="440"/>
        <v>41.030131578947369</v>
      </c>
      <c r="R104" s="6">
        <f t="shared" si="440"/>
        <v>32.587985507246373</v>
      </c>
      <c r="S104" s="6">
        <f t="shared" si="440"/>
        <v>22.583500000000001</v>
      </c>
      <c r="T104" s="6">
        <f t="shared" ref="T104:V104" si="441">IFERROR(T23/T49,"")</f>
        <v>25.141456896551723</v>
      </c>
      <c r="U104" s="6">
        <f t="shared" si="441"/>
        <v>23.047924050632911</v>
      </c>
      <c r="V104" s="6">
        <f t="shared" si="441"/>
        <v>30.768386666666665</v>
      </c>
      <c r="W104" s="183">
        <f t="shared" ref="W104:Z104" si="442">IFERROR(W23/W49,"")</f>
        <v>30.600000000000005</v>
      </c>
      <c r="X104" s="183">
        <f t="shared" si="442"/>
        <v>28.900000000000002</v>
      </c>
      <c r="Y104" s="183">
        <f t="shared" si="442"/>
        <v>30.599999999999998</v>
      </c>
      <c r="Z104" s="184">
        <f t="shared" si="442"/>
        <v>30.6</v>
      </c>
      <c r="AA104" s="4">
        <f t="shared" ref="AA104:CL104" si="443">IFERROR(AA23/AA49,"")</f>
        <v>19.599999999999998</v>
      </c>
      <c r="AB104" s="4">
        <f t="shared" si="443"/>
        <v>19.599999999999998</v>
      </c>
      <c r="AC104" s="4">
        <f t="shared" si="443"/>
        <v>23.296000000000003</v>
      </c>
      <c r="AD104" s="4">
        <f t="shared" si="443"/>
        <v>22.1312</v>
      </c>
      <c r="AE104" s="4">
        <f t="shared" si="443"/>
        <v>26.208000000000002</v>
      </c>
      <c r="AF104" s="4">
        <f t="shared" si="443"/>
        <v>26.207999999999998</v>
      </c>
      <c r="AG104" s="4">
        <f t="shared" si="443"/>
        <v>24.897600000000001</v>
      </c>
      <c r="AH104" s="4">
        <f t="shared" si="443"/>
        <v>26.208000000000002</v>
      </c>
      <c r="AI104" s="4">
        <f t="shared" si="443"/>
        <v>26.208000000000002</v>
      </c>
      <c r="AJ104" s="4">
        <f t="shared" si="443"/>
        <v>24.897600000000004</v>
      </c>
      <c r="AK104" s="4">
        <f t="shared" si="443"/>
        <v>26.208000000000002</v>
      </c>
      <c r="AL104" s="108">
        <f t="shared" si="443"/>
        <v>26.208000000000002</v>
      </c>
      <c r="AM104" s="4">
        <f t="shared" si="443"/>
        <v>20.860933333333335</v>
      </c>
      <c r="AN104" s="4">
        <f t="shared" si="443"/>
        <v>20.6584</v>
      </c>
      <c r="AO104" s="4">
        <f t="shared" si="443"/>
        <v>23.609600000000004</v>
      </c>
      <c r="AP104" s="4">
        <f t="shared" si="443"/>
        <v>22.429120000000005</v>
      </c>
      <c r="AQ104" s="4">
        <f t="shared" si="443"/>
        <v>26.560800000000004</v>
      </c>
      <c r="AR104" s="4">
        <f t="shared" si="443"/>
        <v>26.560800000000004</v>
      </c>
      <c r="AS104" s="4">
        <f t="shared" si="443"/>
        <v>25.727520000000005</v>
      </c>
      <c r="AT104" s="4">
        <f t="shared" si="443"/>
        <v>27.342000000000006</v>
      </c>
      <c r="AU104" s="4">
        <f t="shared" si="443"/>
        <v>27.342000000000006</v>
      </c>
      <c r="AV104" s="4">
        <f t="shared" si="443"/>
        <v>25.974900000000005</v>
      </c>
      <c r="AW104" s="4">
        <f t="shared" si="443"/>
        <v>27.342000000000006</v>
      </c>
      <c r="AX104" s="108">
        <f t="shared" si="443"/>
        <v>27.342000000000002</v>
      </c>
      <c r="AY104" s="4">
        <f t="shared" si="443"/>
        <v>22.999179000000002</v>
      </c>
      <c r="AZ104" s="4">
        <f t="shared" si="443"/>
        <v>22.775886000000003</v>
      </c>
      <c r="BA104" s="4">
        <f t="shared" si="443"/>
        <v>26.029584000000003</v>
      </c>
      <c r="BB104" s="4">
        <f t="shared" si="443"/>
        <v>24.728104800000004</v>
      </c>
      <c r="BC104" s="4">
        <f t="shared" si="443"/>
        <v>29.283282000000007</v>
      </c>
      <c r="BD104" s="4">
        <f t="shared" si="443"/>
        <v>29.28328200000001</v>
      </c>
      <c r="BE104" s="4">
        <f t="shared" si="443"/>
        <v>28.364590800000009</v>
      </c>
      <c r="BF104" s="4">
        <f t="shared" si="443"/>
        <v>30.144555000000011</v>
      </c>
      <c r="BG104" s="4">
        <f t="shared" si="443"/>
        <v>30.144555000000011</v>
      </c>
      <c r="BH104" s="4">
        <f t="shared" si="443"/>
        <v>28.637327250000013</v>
      </c>
      <c r="BI104" s="4">
        <f t="shared" si="443"/>
        <v>30.144555000000011</v>
      </c>
      <c r="BJ104" s="108">
        <f t="shared" si="443"/>
        <v>30.144555000000004</v>
      </c>
      <c r="BK104" s="4">
        <f t="shared" si="443"/>
        <v>25.1105036322</v>
      </c>
      <c r="BL104" s="4">
        <f t="shared" si="443"/>
        <v>24.866712334800003</v>
      </c>
      <c r="BM104" s="4">
        <f t="shared" si="443"/>
        <v>28.419099811200009</v>
      </c>
      <c r="BN104" s="4">
        <f t="shared" si="443"/>
        <v>26.998144820640004</v>
      </c>
      <c r="BO104" s="4">
        <f t="shared" si="443"/>
        <v>31.971487287600009</v>
      </c>
      <c r="BP104" s="4">
        <f t="shared" si="443"/>
        <v>31.971487287600009</v>
      </c>
      <c r="BQ104" s="4">
        <f t="shared" si="443"/>
        <v>30.968460235440002</v>
      </c>
      <c r="BR104" s="4">
        <f t="shared" si="443"/>
        <v>32.911825149000002</v>
      </c>
      <c r="BS104" s="4">
        <f t="shared" si="443"/>
        <v>32.911825149000002</v>
      </c>
      <c r="BT104" s="4">
        <f t="shared" si="443"/>
        <v>31.266233891550012</v>
      </c>
      <c r="BU104" s="4">
        <f t="shared" si="443"/>
        <v>32.911825149000002</v>
      </c>
      <c r="BV104" s="108">
        <f t="shared" si="443"/>
        <v>32.911825149000009</v>
      </c>
      <c r="BW104" s="4">
        <f t="shared" si="443"/>
        <v>28.204117679687052</v>
      </c>
      <c r="BX104" s="4">
        <f t="shared" si="443"/>
        <v>27.930291294447375</v>
      </c>
      <c r="BY104" s="4">
        <f t="shared" si="443"/>
        <v>31.920332907939859</v>
      </c>
      <c r="BZ104" s="4">
        <f t="shared" si="443"/>
        <v>30.324316262542865</v>
      </c>
      <c r="CA104" s="4">
        <f t="shared" si="443"/>
        <v>35.910374521432338</v>
      </c>
      <c r="CB104" s="4">
        <f t="shared" si="443"/>
        <v>35.910374521432338</v>
      </c>
      <c r="CC104" s="4">
        <f t="shared" si="443"/>
        <v>34.783774536446224</v>
      </c>
      <c r="CD104" s="4">
        <f t="shared" si="443"/>
        <v>36.966562007356814</v>
      </c>
      <c r="CE104" s="4">
        <f t="shared" si="443"/>
        <v>36.966562007356814</v>
      </c>
      <c r="CF104" s="4">
        <f t="shared" si="443"/>
        <v>35.118233906988976</v>
      </c>
      <c r="CG104" s="4">
        <f t="shared" si="443"/>
        <v>36.966562007356814</v>
      </c>
      <c r="CH104" s="108">
        <f t="shared" si="443"/>
        <v>36.966562007356814</v>
      </c>
      <c r="CI104" s="4">
        <f t="shared" si="443"/>
        <v>32.279612684401826</v>
      </c>
      <c r="CJ104" s="4">
        <f t="shared" si="443"/>
        <v>31.966218386495019</v>
      </c>
      <c r="CK104" s="4">
        <f t="shared" si="443"/>
        <v>36.532821013137173</v>
      </c>
      <c r="CL104" s="4">
        <f t="shared" si="443"/>
        <v>34.706179962480306</v>
      </c>
      <c r="CM104" s="4">
        <f t="shared" ref="CM104:CT104" si="444">IFERROR(CM23/CM49,"")</f>
        <v>41.09942363977931</v>
      </c>
      <c r="CN104" s="4">
        <f t="shared" si="444"/>
        <v>41.09942363977931</v>
      </c>
      <c r="CO104" s="4">
        <f t="shared" si="444"/>
        <v>39.810029956962701</v>
      </c>
      <c r="CP104" s="4">
        <f t="shared" si="444"/>
        <v>42.308230217419876</v>
      </c>
      <c r="CQ104" s="4">
        <f t="shared" si="444"/>
        <v>42.308230217419869</v>
      </c>
      <c r="CR104" s="4">
        <f t="shared" si="444"/>
        <v>40.192818706548877</v>
      </c>
      <c r="CS104" s="4">
        <f t="shared" si="444"/>
        <v>42.308230217419876</v>
      </c>
      <c r="CT104" s="108">
        <f t="shared" si="444"/>
        <v>42.308230217419876</v>
      </c>
    </row>
    <row r="105" spans="2:98" s="4" customFormat="1" x14ac:dyDescent="0.25">
      <c r="B105" t="s">
        <v>6</v>
      </c>
      <c r="C105" s="6">
        <f t="shared" ref="C105:S105" si="445">IFERROR(C24/C50,"")</f>
        <v>15.545366666666666</v>
      </c>
      <c r="D105" s="6">
        <f t="shared" si="445"/>
        <v>20.465333333333309</v>
      </c>
      <c r="E105" s="6">
        <f t="shared" si="445"/>
        <v>48.81733333333333</v>
      </c>
      <c r="F105" s="6">
        <f t="shared" si="445"/>
        <v>29.667458333333329</v>
      </c>
      <c r="G105" s="6">
        <f t="shared" si="445"/>
        <v>23.4378125</v>
      </c>
      <c r="H105" s="6">
        <f t="shared" si="445"/>
        <v>28.472084507042254</v>
      </c>
      <c r="I105" s="6">
        <f t="shared" si="445"/>
        <v>21.329810126582281</v>
      </c>
      <c r="J105" s="6">
        <f t="shared" si="445"/>
        <v>24.30865306122449</v>
      </c>
      <c r="K105" s="6">
        <f t="shared" si="445"/>
        <v>33.530460317460317</v>
      </c>
      <c r="L105" s="6">
        <f t="shared" si="445"/>
        <v>29.761333333333333</v>
      </c>
      <c r="M105" s="6">
        <f t="shared" si="445"/>
        <v>29.996208333333332</v>
      </c>
      <c r="N105" s="102">
        <f t="shared" si="445"/>
        <v>29.433895999999919</v>
      </c>
      <c r="O105" s="6">
        <f t="shared" si="445"/>
        <v>26.115378378378352</v>
      </c>
      <c r="P105" s="6">
        <f t="shared" si="445"/>
        <v>21.805928571428574</v>
      </c>
      <c r="Q105" s="6">
        <f t="shared" si="445"/>
        <v>45.088999999999999</v>
      </c>
      <c r="R105" s="6">
        <f t="shared" si="445"/>
        <v>28.209689655172411</v>
      </c>
      <c r="S105" s="6">
        <f t="shared" si="445"/>
        <v>33.063355932203393</v>
      </c>
      <c r="T105" s="6">
        <f t="shared" ref="T105:V105" si="446">IFERROR(T24/T50,"")</f>
        <v>32.315014705882348</v>
      </c>
      <c r="U105" s="6">
        <f t="shared" si="446"/>
        <v>22.458458823529412</v>
      </c>
      <c r="V105" s="6">
        <f t="shared" si="446"/>
        <v>17.160142857142858</v>
      </c>
      <c r="W105" s="183">
        <f t="shared" ref="W105:Z105" si="447">IFERROR(W24/W50,"")</f>
        <v>32.299999999999997</v>
      </c>
      <c r="X105" s="183">
        <f t="shared" si="447"/>
        <v>30.6</v>
      </c>
      <c r="Y105" s="183">
        <f t="shared" si="447"/>
        <v>30.6</v>
      </c>
      <c r="Z105" s="184">
        <f t="shared" si="447"/>
        <v>34</v>
      </c>
      <c r="AA105" s="4">
        <f t="shared" ref="AA105:CL105" si="448">IFERROR(AA24/AA50,"")</f>
        <v>19.599999999999998</v>
      </c>
      <c r="AB105" s="4">
        <f t="shared" si="448"/>
        <v>19.599999999999998</v>
      </c>
      <c r="AC105" s="4">
        <f t="shared" si="448"/>
        <v>29.325635304355885</v>
      </c>
      <c r="AD105" s="4">
        <f t="shared" si="448"/>
        <v>27.859353539138091</v>
      </c>
      <c r="AE105" s="4">
        <f t="shared" si="448"/>
        <v>29.325635304355881</v>
      </c>
      <c r="AF105" s="4">
        <f t="shared" si="448"/>
        <v>29.325635304355885</v>
      </c>
      <c r="AG105" s="4">
        <f t="shared" si="448"/>
        <v>27.859353539138095</v>
      </c>
      <c r="AH105" s="4">
        <f t="shared" si="448"/>
        <v>29.325635304355888</v>
      </c>
      <c r="AI105" s="4">
        <f t="shared" si="448"/>
        <v>29.325635304355878</v>
      </c>
      <c r="AJ105" s="4">
        <f t="shared" si="448"/>
        <v>27.859353539138091</v>
      </c>
      <c r="AK105" s="4">
        <f t="shared" si="448"/>
        <v>29.325635304355881</v>
      </c>
      <c r="AL105" s="108">
        <f t="shared" si="448"/>
        <v>29.325635304355885</v>
      </c>
      <c r="AM105" s="4">
        <f t="shared" si="448"/>
        <v>21.911844784597008</v>
      </c>
      <c r="AN105" s="4">
        <f t="shared" si="448"/>
        <v>21.699108427464999</v>
      </c>
      <c r="AO105" s="4">
        <f t="shared" si="448"/>
        <v>29.448790008702499</v>
      </c>
      <c r="AP105" s="4">
        <f t="shared" si="448"/>
        <v>27.976350508267373</v>
      </c>
      <c r="AQ105" s="4">
        <f t="shared" si="448"/>
        <v>29.448790008702495</v>
      </c>
      <c r="AR105" s="4">
        <f t="shared" si="448"/>
        <v>29.448790008702499</v>
      </c>
      <c r="AS105" s="4">
        <f t="shared" si="448"/>
        <v>28.524906400586342</v>
      </c>
      <c r="AT105" s="4">
        <f t="shared" si="448"/>
        <v>30.314930891311395</v>
      </c>
      <c r="AU105" s="4">
        <f t="shared" si="448"/>
        <v>30.314930891311395</v>
      </c>
      <c r="AV105" s="4">
        <f t="shared" si="448"/>
        <v>28.799184346745829</v>
      </c>
      <c r="AW105" s="4">
        <f t="shared" si="448"/>
        <v>30.314930891311398</v>
      </c>
      <c r="AX105" s="108">
        <f t="shared" si="448"/>
        <v>30.314930891311391</v>
      </c>
      <c r="AY105" s="4">
        <f t="shared" si="448"/>
        <v>24.157808875018205</v>
      </c>
      <c r="AZ105" s="4">
        <f t="shared" si="448"/>
        <v>23.923267041280166</v>
      </c>
      <c r="BA105" s="4">
        <f t="shared" si="448"/>
        <v>32.467290984594506</v>
      </c>
      <c r="BB105" s="4">
        <f t="shared" si="448"/>
        <v>30.843926435364782</v>
      </c>
      <c r="BC105" s="4">
        <f t="shared" si="448"/>
        <v>32.467290984594506</v>
      </c>
      <c r="BD105" s="4">
        <f t="shared" si="448"/>
        <v>32.467290984594506</v>
      </c>
      <c r="BE105" s="4">
        <f t="shared" si="448"/>
        <v>31.448709306646446</v>
      </c>
      <c r="BF105" s="4">
        <f t="shared" si="448"/>
        <v>33.422211307670821</v>
      </c>
      <c r="BG105" s="4">
        <f t="shared" si="448"/>
        <v>33.422211307670814</v>
      </c>
      <c r="BH105" s="4">
        <f t="shared" si="448"/>
        <v>31.751100742287274</v>
      </c>
      <c r="BI105" s="4">
        <f t="shared" si="448"/>
        <v>33.422211307670814</v>
      </c>
      <c r="BJ105" s="108">
        <f t="shared" si="448"/>
        <v>33.422211307670814</v>
      </c>
      <c r="BK105" s="4">
        <f t="shared" si="448"/>
        <v>26.37549572974487</v>
      </c>
      <c r="BL105" s="4">
        <f t="shared" si="448"/>
        <v>26.11942295566968</v>
      </c>
      <c r="BM105" s="4">
        <f t="shared" si="448"/>
        <v>35.447788296980278</v>
      </c>
      <c r="BN105" s="4">
        <f t="shared" si="448"/>
        <v>33.675398882131262</v>
      </c>
      <c r="BO105" s="4">
        <f t="shared" si="448"/>
        <v>35.447788296980278</v>
      </c>
      <c r="BP105" s="4">
        <f t="shared" si="448"/>
        <v>35.447788296980278</v>
      </c>
      <c r="BQ105" s="4">
        <f t="shared" si="448"/>
        <v>34.335700820996585</v>
      </c>
      <c r="BR105" s="4">
        <f t="shared" si="448"/>
        <v>36.49037030571499</v>
      </c>
      <c r="BS105" s="4">
        <f t="shared" si="448"/>
        <v>36.49037030571499</v>
      </c>
      <c r="BT105" s="4">
        <f t="shared" si="448"/>
        <v>34.665851790429251</v>
      </c>
      <c r="BU105" s="4">
        <f t="shared" si="448"/>
        <v>36.49037030571499</v>
      </c>
      <c r="BV105" s="108">
        <f t="shared" si="448"/>
        <v>36.49037030571499</v>
      </c>
      <c r="BW105" s="4">
        <f t="shared" si="448"/>
        <v>29.62495680364944</v>
      </c>
      <c r="BX105" s="4">
        <f t="shared" si="448"/>
        <v>29.337335863808185</v>
      </c>
      <c r="BY105" s="4">
        <f t="shared" si="448"/>
        <v>39.814955815168247</v>
      </c>
      <c r="BZ105" s="4">
        <f t="shared" si="448"/>
        <v>37.824208024409842</v>
      </c>
      <c r="CA105" s="4">
        <f t="shared" si="448"/>
        <v>39.81495581516824</v>
      </c>
      <c r="CB105" s="4">
        <f t="shared" si="448"/>
        <v>39.814955815168247</v>
      </c>
      <c r="CC105" s="4">
        <f t="shared" si="448"/>
        <v>38.565859162143369</v>
      </c>
      <c r="CD105" s="4">
        <f t="shared" si="448"/>
        <v>40.985983927379081</v>
      </c>
      <c r="CE105" s="4">
        <f t="shared" si="448"/>
        <v>40.985983927379081</v>
      </c>
      <c r="CF105" s="4">
        <f t="shared" si="448"/>
        <v>38.936684731010139</v>
      </c>
      <c r="CG105" s="4">
        <f t="shared" si="448"/>
        <v>40.985983927379088</v>
      </c>
      <c r="CH105" s="108">
        <f t="shared" si="448"/>
        <v>40.985983927379081</v>
      </c>
      <c r="CI105" s="4">
        <f t="shared" si="448"/>
        <v>33.905763061776781</v>
      </c>
      <c r="CJ105" s="4">
        <f t="shared" si="448"/>
        <v>33.576580896128469</v>
      </c>
      <c r="CK105" s="4">
        <f t="shared" si="448"/>
        <v>45.568216930460054</v>
      </c>
      <c r="CL105" s="4">
        <f t="shared" si="448"/>
        <v>43.289806083937052</v>
      </c>
      <c r="CM105" s="4">
        <f t="shared" ref="CM105:CT105" si="449">IFERROR(CM24/CM50,"")</f>
        <v>45.568216930460054</v>
      </c>
      <c r="CN105" s="4">
        <f t="shared" si="449"/>
        <v>45.568216930460054</v>
      </c>
      <c r="CO105" s="4">
        <f t="shared" si="449"/>
        <v>44.138625811073076</v>
      </c>
      <c r="CP105" s="4">
        <f t="shared" si="449"/>
        <v>46.908458604885361</v>
      </c>
      <c r="CQ105" s="4">
        <f t="shared" si="449"/>
        <v>46.908458604885361</v>
      </c>
      <c r="CR105" s="4">
        <f t="shared" si="449"/>
        <v>44.563035674641092</v>
      </c>
      <c r="CS105" s="4">
        <f t="shared" si="449"/>
        <v>46.908458604885354</v>
      </c>
      <c r="CT105" s="108">
        <f t="shared" si="449"/>
        <v>46.908458604885354</v>
      </c>
    </row>
    <row r="106" spans="2:98" s="4" customFormat="1" x14ac:dyDescent="0.25">
      <c r="B106" t="s">
        <v>7</v>
      </c>
      <c r="C106" s="6">
        <f t="shared" ref="C106:S106" si="450">IFERROR(C25/C51,"")</f>
        <v>16.925566666666665</v>
      </c>
      <c r="D106" s="6">
        <f t="shared" si="450"/>
        <v>18.07425806451613</v>
      </c>
      <c r="E106" s="6">
        <f t="shared" si="450"/>
        <v>25.95154347826087</v>
      </c>
      <c r="F106" s="6">
        <f t="shared" si="450"/>
        <v>24.334230769230771</v>
      </c>
      <c r="G106" s="6">
        <f t="shared" si="450"/>
        <v>21.308958333333333</v>
      </c>
      <c r="H106" s="6">
        <f t="shared" si="450"/>
        <v>25.538536231883988</v>
      </c>
      <c r="I106" s="6">
        <f t="shared" si="450"/>
        <v>20.376869918699189</v>
      </c>
      <c r="J106" s="6">
        <f t="shared" si="450"/>
        <v>18.639094594594592</v>
      </c>
      <c r="K106" s="6">
        <f t="shared" si="450"/>
        <v>20.380563636363636</v>
      </c>
      <c r="L106" s="6">
        <f t="shared" si="450"/>
        <v>28.149526315789473</v>
      </c>
      <c r="M106" s="6">
        <f t="shared" si="450"/>
        <v>29.604532710280374</v>
      </c>
      <c r="N106" s="102">
        <f t="shared" si="450"/>
        <v>29.252541322314048</v>
      </c>
      <c r="O106" s="6">
        <f t="shared" si="450"/>
        <v>21.185940000000002</v>
      </c>
      <c r="P106" s="6">
        <f t="shared" si="450"/>
        <v>27.618232142857146</v>
      </c>
      <c r="Q106" s="6">
        <f t="shared" si="450"/>
        <v>43.367648148148149</v>
      </c>
      <c r="R106" s="6">
        <f t="shared" si="450"/>
        <v>34.737639999999963</v>
      </c>
      <c r="S106" s="6">
        <f t="shared" si="450"/>
        <v>34.202725000000001</v>
      </c>
      <c r="T106" s="6">
        <f t="shared" ref="T106:V106" si="451">IFERROR(T25/T51,"")</f>
        <v>35.099080808080807</v>
      </c>
      <c r="U106" s="6">
        <f t="shared" si="451"/>
        <v>38.022767123287672</v>
      </c>
      <c r="V106" s="6">
        <f t="shared" si="451"/>
        <v>29.855605263157894</v>
      </c>
      <c r="W106" s="183">
        <f t="shared" ref="W106:Z106" si="452">IFERROR(W25/W51,"")</f>
        <v>36</v>
      </c>
      <c r="X106" s="183">
        <f t="shared" si="452"/>
        <v>34.199999999999996</v>
      </c>
      <c r="Y106" s="183">
        <f t="shared" si="452"/>
        <v>36</v>
      </c>
      <c r="Z106" s="184">
        <f t="shared" si="452"/>
        <v>39.6</v>
      </c>
      <c r="AA106" s="4">
        <f t="shared" ref="AA106:CL106" si="453">IFERROR(AA25/AA51,"")</f>
        <v>19.599999999999998</v>
      </c>
      <c r="AB106" s="4">
        <f t="shared" si="453"/>
        <v>19.599999999999998</v>
      </c>
      <c r="AC106" s="4">
        <f t="shared" si="453"/>
        <v>32.910480764113416</v>
      </c>
      <c r="AD106" s="4">
        <f t="shared" si="453"/>
        <v>31.264956725907744</v>
      </c>
      <c r="AE106" s="4">
        <f t="shared" si="453"/>
        <v>32.910480764113416</v>
      </c>
      <c r="AF106" s="4">
        <f t="shared" si="453"/>
        <v>32.910480764113416</v>
      </c>
      <c r="AG106" s="4">
        <f t="shared" si="453"/>
        <v>31.264956725907741</v>
      </c>
      <c r="AH106" s="4">
        <f t="shared" si="453"/>
        <v>32.910480764113416</v>
      </c>
      <c r="AI106" s="4">
        <f t="shared" si="453"/>
        <v>32.910480764113416</v>
      </c>
      <c r="AJ106" s="4">
        <f t="shared" si="453"/>
        <v>31.264956725907741</v>
      </c>
      <c r="AK106" s="4">
        <f t="shared" si="453"/>
        <v>32.910480764113416</v>
      </c>
      <c r="AL106" s="108">
        <f t="shared" si="453"/>
        <v>32.910480764113416</v>
      </c>
      <c r="AM106" s="4">
        <f t="shared" si="453"/>
        <v>24.295299552060047</v>
      </c>
      <c r="AN106" s="4">
        <f t="shared" si="453"/>
        <v>24.05942285737985</v>
      </c>
      <c r="AO106" s="4">
        <f t="shared" si="453"/>
        <v>34.370604081971216</v>
      </c>
      <c r="AP106" s="4">
        <f t="shared" si="453"/>
        <v>32.652073877872652</v>
      </c>
      <c r="AQ106" s="4">
        <f t="shared" si="453"/>
        <v>34.370604081971216</v>
      </c>
      <c r="AR106" s="4">
        <f t="shared" si="453"/>
        <v>34.370604081971216</v>
      </c>
      <c r="AS106" s="4">
        <f t="shared" si="453"/>
        <v>33.292310620576039</v>
      </c>
      <c r="AT106" s="4">
        <f t="shared" si="453"/>
        <v>35.381504202029191</v>
      </c>
      <c r="AU106" s="4">
        <f t="shared" si="453"/>
        <v>35.381504202029191</v>
      </c>
      <c r="AV106" s="4">
        <f t="shared" si="453"/>
        <v>33.612428991927736</v>
      </c>
      <c r="AW106" s="4">
        <f t="shared" si="453"/>
        <v>35.381504202029191</v>
      </c>
      <c r="AX106" s="108">
        <f t="shared" si="453"/>
        <v>35.381504202029198</v>
      </c>
      <c r="AY106" s="4">
        <f t="shared" si="453"/>
        <v>26.785567756146197</v>
      </c>
      <c r="AZ106" s="4">
        <f t="shared" si="453"/>
        <v>26.525513700261286</v>
      </c>
      <c r="BA106" s="4">
        <f t="shared" si="453"/>
        <v>37.89359100037327</v>
      </c>
      <c r="BB106" s="4">
        <f t="shared" si="453"/>
        <v>35.998911450354598</v>
      </c>
      <c r="BC106" s="4">
        <f t="shared" si="453"/>
        <v>37.89359100037327</v>
      </c>
      <c r="BD106" s="4">
        <f t="shared" si="453"/>
        <v>37.89359100037327</v>
      </c>
      <c r="BE106" s="4">
        <f t="shared" si="453"/>
        <v>36.704772459185087</v>
      </c>
      <c r="BF106" s="4">
        <f t="shared" si="453"/>
        <v>39.008108382737184</v>
      </c>
      <c r="BG106" s="4">
        <f t="shared" si="453"/>
        <v>39.008108382737184</v>
      </c>
      <c r="BH106" s="4">
        <f t="shared" si="453"/>
        <v>37.057702963600327</v>
      </c>
      <c r="BI106" s="4">
        <f t="shared" si="453"/>
        <v>39.008108382737184</v>
      </c>
      <c r="BJ106" s="108">
        <f t="shared" si="453"/>
        <v>39.008108382737184</v>
      </c>
      <c r="BK106" s="4">
        <f t="shared" si="453"/>
        <v>29.244482876160426</v>
      </c>
      <c r="BL106" s="4">
        <f t="shared" si="453"/>
        <v>28.960555857945277</v>
      </c>
      <c r="BM106" s="4">
        <f t="shared" si="453"/>
        <v>41.372222654207533</v>
      </c>
      <c r="BN106" s="4">
        <f t="shared" si="453"/>
        <v>39.303611521497153</v>
      </c>
      <c r="BO106" s="4">
        <f t="shared" si="453"/>
        <v>41.372222654207548</v>
      </c>
      <c r="BP106" s="4">
        <f t="shared" si="453"/>
        <v>41.37222265420754</v>
      </c>
      <c r="BQ106" s="4">
        <f t="shared" si="453"/>
        <v>40.074270570938282</v>
      </c>
      <c r="BR106" s="4">
        <f t="shared" si="453"/>
        <v>42.589052732272464</v>
      </c>
      <c r="BS106" s="4">
        <f t="shared" si="453"/>
        <v>42.589052732272471</v>
      </c>
      <c r="BT106" s="4">
        <f t="shared" si="453"/>
        <v>40.459600095658836</v>
      </c>
      <c r="BU106" s="4">
        <f t="shared" si="453"/>
        <v>42.589052732272464</v>
      </c>
      <c r="BV106" s="108">
        <f t="shared" si="453"/>
        <v>42.589052732272457</v>
      </c>
      <c r="BW106" s="4">
        <f t="shared" si="453"/>
        <v>32.847403166503391</v>
      </c>
      <c r="BX106" s="4">
        <f t="shared" si="453"/>
        <v>32.528496339644143</v>
      </c>
      <c r="BY106" s="4">
        <f t="shared" si="453"/>
        <v>46.469280485205914</v>
      </c>
      <c r="BZ106" s="4">
        <f t="shared" si="453"/>
        <v>44.145816460945603</v>
      </c>
      <c r="CA106" s="4">
        <f t="shared" si="453"/>
        <v>46.469280485205914</v>
      </c>
      <c r="CB106" s="4">
        <f t="shared" si="453"/>
        <v>46.469280485205921</v>
      </c>
      <c r="CC106" s="4">
        <f t="shared" si="453"/>
        <v>45.011420705277885</v>
      </c>
      <c r="CD106" s="4">
        <f t="shared" si="453"/>
        <v>47.836024028888431</v>
      </c>
      <c r="CE106" s="4">
        <f t="shared" si="453"/>
        <v>47.836024028888438</v>
      </c>
      <c r="CF106" s="4">
        <f t="shared" si="453"/>
        <v>45.444222827444015</v>
      </c>
      <c r="CG106" s="4">
        <f t="shared" si="453"/>
        <v>47.836024028888431</v>
      </c>
      <c r="CH106" s="108">
        <f t="shared" si="453"/>
        <v>47.836024028888431</v>
      </c>
      <c r="CI106" s="4">
        <f t="shared" si="453"/>
        <v>37.593852924063135</v>
      </c>
      <c r="CJ106" s="4">
        <f t="shared" si="453"/>
        <v>37.228864060722721</v>
      </c>
      <c r="CK106" s="4">
        <f t="shared" si="453"/>
        <v>53.184091515318165</v>
      </c>
      <c r="CL106" s="4">
        <f t="shared" si="453"/>
        <v>50.524886939552246</v>
      </c>
      <c r="CM106" s="4">
        <f t="shared" ref="CM106:CT106" si="454">IFERROR(CM25/CM51,"")</f>
        <v>53.184091515318165</v>
      </c>
      <c r="CN106" s="4">
        <f t="shared" si="454"/>
        <v>53.184091515318173</v>
      </c>
      <c r="CO106" s="4">
        <f t="shared" si="454"/>
        <v>51.515570997190544</v>
      </c>
      <c r="CP106" s="4">
        <f t="shared" si="454"/>
        <v>54.748329501062813</v>
      </c>
      <c r="CQ106" s="4">
        <f t="shared" si="454"/>
        <v>54.748329501062813</v>
      </c>
      <c r="CR106" s="4">
        <f t="shared" si="454"/>
        <v>52.010913026009675</v>
      </c>
      <c r="CS106" s="4">
        <f t="shared" si="454"/>
        <v>54.74832950106282</v>
      </c>
      <c r="CT106" s="108">
        <f t="shared" si="454"/>
        <v>54.74832950106282</v>
      </c>
    </row>
    <row r="107" spans="2:98" s="4" customFormat="1" x14ac:dyDescent="0.25">
      <c r="B107" t="s">
        <v>8</v>
      </c>
      <c r="C107" s="6">
        <f t="shared" ref="C107:S107" si="455">IFERROR(C26/C52,"")</f>
        <v>7.1129607843137261</v>
      </c>
      <c r="D107" s="6">
        <f t="shared" si="455"/>
        <v>19.708257142857143</v>
      </c>
      <c r="E107" s="6">
        <f t="shared" si="455"/>
        <v>28.961275862068963</v>
      </c>
      <c r="F107" s="6">
        <f t="shared" si="455"/>
        <v>19.826956250000002</v>
      </c>
      <c r="G107" s="6">
        <f t="shared" si="455"/>
        <v>17.880907216494847</v>
      </c>
      <c r="H107" s="6">
        <f t="shared" si="455"/>
        <v>24.547142857142855</v>
      </c>
      <c r="I107" s="6">
        <f t="shared" si="455"/>
        <v>30.742528169014086</v>
      </c>
      <c r="J107" s="6">
        <f t="shared" si="455"/>
        <v>24.918710843373496</v>
      </c>
      <c r="K107" s="6">
        <f t="shared" si="455"/>
        <v>19.404507299270001</v>
      </c>
      <c r="L107" s="6">
        <f t="shared" si="455"/>
        <v>24.165050505050505</v>
      </c>
      <c r="M107" s="6">
        <f t="shared" si="455"/>
        <v>31.269186813186813</v>
      </c>
      <c r="N107" s="102">
        <f t="shared" si="455"/>
        <v>40.104064000000001</v>
      </c>
      <c r="O107" s="6">
        <f t="shared" si="455"/>
        <v>18.169944444444447</v>
      </c>
      <c r="P107" s="6">
        <f t="shared" si="455"/>
        <v>15.646171428571428</v>
      </c>
      <c r="Q107" s="6">
        <f t="shared" si="455"/>
        <v>28.205464285714285</v>
      </c>
      <c r="R107" s="6">
        <f t="shared" si="455"/>
        <v>57.34203947368421</v>
      </c>
      <c r="S107" s="6">
        <f t="shared" si="455"/>
        <v>32.086265306122449</v>
      </c>
      <c r="T107" s="6">
        <f t="shared" ref="T107:V107" si="456">IFERROR(T26/T52,"")</f>
        <v>29.874960000000002</v>
      </c>
      <c r="U107" s="6">
        <f t="shared" si="456"/>
        <v>25.169032786885246</v>
      </c>
      <c r="V107" s="6">
        <f t="shared" si="456"/>
        <v>31.743637499999998</v>
      </c>
      <c r="W107" s="183">
        <f t="shared" ref="W107:Z107" si="457">IFERROR(W26/W52,"")</f>
        <v>36</v>
      </c>
      <c r="X107" s="183">
        <f t="shared" si="457"/>
        <v>34.199999999999996</v>
      </c>
      <c r="Y107" s="183">
        <f t="shared" si="457"/>
        <v>36</v>
      </c>
      <c r="Z107" s="184">
        <f t="shared" si="457"/>
        <v>39.600000000000009</v>
      </c>
      <c r="AA107" s="4">
        <f t="shared" ref="AA107:CL107" si="458">IFERROR(AA26/AA52,"")</f>
        <v>19.599999999999998</v>
      </c>
      <c r="AB107" s="4">
        <f t="shared" si="458"/>
        <v>19.600000000000001</v>
      </c>
      <c r="AC107" s="4">
        <f t="shared" si="458"/>
        <v>32.094520406328719</v>
      </c>
      <c r="AD107" s="4">
        <f t="shared" si="458"/>
        <v>30.489794386012282</v>
      </c>
      <c r="AE107" s="4">
        <f t="shared" si="458"/>
        <v>32.094520406328719</v>
      </c>
      <c r="AF107" s="4">
        <f t="shared" si="458"/>
        <v>32.094520406328719</v>
      </c>
      <c r="AG107" s="4">
        <f t="shared" si="458"/>
        <v>30.489794386012285</v>
      </c>
      <c r="AH107" s="4">
        <f t="shared" si="458"/>
        <v>32.094520406328719</v>
      </c>
      <c r="AI107" s="4">
        <f t="shared" si="458"/>
        <v>32.094520406328719</v>
      </c>
      <c r="AJ107" s="4">
        <f t="shared" si="458"/>
        <v>30.489794386012282</v>
      </c>
      <c r="AK107" s="4">
        <f t="shared" si="458"/>
        <v>32.094520406328719</v>
      </c>
      <c r="AL107" s="108">
        <f t="shared" si="458"/>
        <v>32.094520406328719</v>
      </c>
      <c r="AM107" s="4">
        <f t="shared" si="458"/>
        <v>23.780530561342633</v>
      </c>
      <c r="AN107" s="4">
        <f t="shared" si="458"/>
        <v>23.549651623853869</v>
      </c>
      <c r="AO107" s="4">
        <f t="shared" si="458"/>
        <v>33.642359462648379</v>
      </c>
      <c r="AP107" s="4">
        <f t="shared" si="458"/>
        <v>31.960241489515965</v>
      </c>
      <c r="AQ107" s="4">
        <f t="shared" si="458"/>
        <v>33.642359462648386</v>
      </c>
      <c r="AR107" s="4">
        <f t="shared" si="458"/>
        <v>33.642359462648386</v>
      </c>
      <c r="AS107" s="4">
        <f t="shared" si="458"/>
        <v>32.586912891271183</v>
      </c>
      <c r="AT107" s="4">
        <f t="shared" si="458"/>
        <v>34.63184062331451</v>
      </c>
      <c r="AU107" s="4">
        <f t="shared" si="458"/>
        <v>34.631840623314517</v>
      </c>
      <c r="AV107" s="4">
        <f t="shared" si="458"/>
        <v>32.900248592148792</v>
      </c>
      <c r="AW107" s="4">
        <f t="shared" si="458"/>
        <v>34.631840623314517</v>
      </c>
      <c r="AX107" s="108">
        <f t="shared" si="458"/>
        <v>34.631840623314517</v>
      </c>
      <c r="AY107" s="4">
        <f t="shared" si="458"/>
        <v>26.218034943880255</v>
      </c>
      <c r="AZ107" s="4">
        <f t="shared" si="458"/>
        <v>25.963490915298891</v>
      </c>
      <c r="BA107" s="4">
        <f t="shared" si="458"/>
        <v>37.090701307569852</v>
      </c>
      <c r="BB107" s="4">
        <f t="shared" si="458"/>
        <v>35.236166242191352</v>
      </c>
      <c r="BC107" s="4">
        <f t="shared" si="458"/>
        <v>37.090701307569852</v>
      </c>
      <c r="BD107" s="4">
        <f t="shared" si="458"/>
        <v>37.090701307569852</v>
      </c>
      <c r="BE107" s="4">
        <f t="shared" si="458"/>
        <v>35.927071462626479</v>
      </c>
      <c r="BF107" s="4">
        <f t="shared" si="458"/>
        <v>38.181604287204259</v>
      </c>
      <c r="BG107" s="4">
        <f t="shared" si="458"/>
        <v>38.181604287204259</v>
      </c>
      <c r="BH107" s="4">
        <f t="shared" si="458"/>
        <v>36.272524072844043</v>
      </c>
      <c r="BI107" s="4">
        <f t="shared" si="458"/>
        <v>38.181604287204259</v>
      </c>
      <c r="BJ107" s="108">
        <f t="shared" si="458"/>
        <v>38.181604287204252</v>
      </c>
      <c r="BK107" s="4">
        <f t="shared" si="458"/>
        <v>28.624850551728464</v>
      </c>
      <c r="BL107" s="4">
        <f t="shared" si="458"/>
        <v>28.346939381323338</v>
      </c>
      <c r="BM107" s="4">
        <f t="shared" si="458"/>
        <v>40.495627687604774</v>
      </c>
      <c r="BN107" s="4">
        <f t="shared" si="458"/>
        <v>38.470846303224526</v>
      </c>
      <c r="BO107" s="4">
        <f t="shared" si="458"/>
        <v>40.495627687604767</v>
      </c>
      <c r="BP107" s="4">
        <f t="shared" si="458"/>
        <v>40.495627687604767</v>
      </c>
      <c r="BQ107" s="4">
        <f t="shared" si="458"/>
        <v>39.225176622895603</v>
      </c>
      <c r="BR107" s="4">
        <f t="shared" si="458"/>
        <v>41.686675560769615</v>
      </c>
      <c r="BS107" s="4">
        <f t="shared" si="458"/>
        <v>41.686675560769608</v>
      </c>
      <c r="BT107" s="4">
        <f t="shared" si="458"/>
        <v>39.602341782731131</v>
      </c>
      <c r="BU107" s="4">
        <f t="shared" si="458"/>
        <v>41.686675560769615</v>
      </c>
      <c r="BV107" s="108">
        <f t="shared" si="458"/>
        <v>41.686675560769608</v>
      </c>
      <c r="BW107" s="4">
        <f t="shared" si="458"/>
        <v>32.151432139701427</v>
      </c>
      <c r="BX107" s="4">
        <f t="shared" si="458"/>
        <v>31.839282313102384</v>
      </c>
      <c r="BY107" s="4">
        <f t="shared" si="458"/>
        <v>45.484689018717695</v>
      </c>
      <c r="BZ107" s="4">
        <f t="shared" si="458"/>
        <v>43.210454567781802</v>
      </c>
      <c r="CA107" s="4">
        <f t="shared" si="458"/>
        <v>45.484689018717702</v>
      </c>
      <c r="CB107" s="4">
        <f t="shared" si="458"/>
        <v>45.484689018717695</v>
      </c>
      <c r="CC107" s="4">
        <f t="shared" si="458"/>
        <v>44.057718382836356</v>
      </c>
      <c r="CD107" s="4">
        <f t="shared" si="458"/>
        <v>46.822473989856441</v>
      </c>
      <c r="CE107" s="4">
        <f t="shared" si="458"/>
        <v>46.822473989856441</v>
      </c>
      <c r="CF107" s="4">
        <f t="shared" si="458"/>
        <v>44.481350290363622</v>
      </c>
      <c r="CG107" s="4">
        <f t="shared" si="458"/>
        <v>46.822473989856448</v>
      </c>
      <c r="CH107" s="108">
        <f t="shared" si="458"/>
        <v>46.822473989856441</v>
      </c>
      <c r="CI107" s="4">
        <f t="shared" si="458"/>
        <v>36.797314083888281</v>
      </c>
      <c r="CJ107" s="4">
        <f t="shared" si="458"/>
        <v>36.440058607345676</v>
      </c>
      <c r="CK107" s="4">
        <f t="shared" si="458"/>
        <v>52.0572265819224</v>
      </c>
      <c r="CL107" s="4">
        <f t="shared" si="458"/>
        <v>49.454365252826264</v>
      </c>
      <c r="CM107" s="4">
        <f t="shared" ref="CM107:CT107" si="459">IFERROR(CM26/CM52,"")</f>
        <v>52.0572265819224</v>
      </c>
      <c r="CN107" s="4">
        <f t="shared" si="459"/>
        <v>52.0572265819224</v>
      </c>
      <c r="CO107" s="4">
        <f t="shared" si="459"/>
        <v>50.424058689156197</v>
      </c>
      <c r="CP107" s="4">
        <f t="shared" si="459"/>
        <v>53.5883214813907</v>
      </c>
      <c r="CQ107" s="4">
        <f t="shared" si="459"/>
        <v>53.588321481390693</v>
      </c>
      <c r="CR107" s="4">
        <f t="shared" si="459"/>
        <v>50.908905407321157</v>
      </c>
      <c r="CS107" s="4">
        <f t="shared" si="459"/>
        <v>53.588321481390693</v>
      </c>
      <c r="CT107" s="108">
        <f t="shared" si="459"/>
        <v>53.588321481390686</v>
      </c>
    </row>
    <row r="108" spans="2:98" s="4" customFormat="1" x14ac:dyDescent="0.25">
      <c r="B108" t="s">
        <v>1</v>
      </c>
      <c r="C108" s="6">
        <f t="shared" ref="C108:S108" si="460">IFERROR(C27/C53,"")</f>
        <v>10.923290322580646</v>
      </c>
      <c r="D108" s="6">
        <f t="shared" si="460"/>
        <v>17.087875</v>
      </c>
      <c r="E108" s="6">
        <f t="shared" si="460"/>
        <v>15.972089285714286</v>
      </c>
      <c r="F108" s="6">
        <f t="shared" si="460"/>
        <v>23.500549999999997</v>
      </c>
      <c r="G108" s="6">
        <f t="shared" si="460"/>
        <v>21.025986666666668</v>
      </c>
      <c r="H108" s="6">
        <f t="shared" si="460"/>
        <v>48.468060439560439</v>
      </c>
      <c r="I108" s="6">
        <f t="shared" si="460"/>
        <v>32.423174418604653</v>
      </c>
      <c r="J108" s="6">
        <f t="shared" si="460"/>
        <v>18.997293333333335</v>
      </c>
      <c r="K108" s="6">
        <f t="shared" si="460"/>
        <v>37.04485148514852</v>
      </c>
      <c r="L108" s="6">
        <f t="shared" si="460"/>
        <v>32.778739130434779</v>
      </c>
      <c r="M108" s="6">
        <f t="shared" si="460"/>
        <v>40.444022900763436</v>
      </c>
      <c r="N108" s="102">
        <f t="shared" si="460"/>
        <v>40.67950704225359</v>
      </c>
      <c r="O108" s="6">
        <f t="shared" si="460"/>
        <v>19.935333333333332</v>
      </c>
      <c r="P108" s="6">
        <f t="shared" si="460"/>
        <v>18.618590909090909</v>
      </c>
      <c r="Q108" s="6">
        <f t="shared" si="460"/>
        <v>26.759024691358029</v>
      </c>
      <c r="R108" s="6">
        <f t="shared" si="460"/>
        <v>21.320961038961038</v>
      </c>
      <c r="S108" s="6">
        <f t="shared" si="460"/>
        <v>26.222753623188403</v>
      </c>
      <c r="T108" s="6">
        <f t="shared" ref="T108:V108" si="461">IFERROR(T27/T53,"")</f>
        <v>27.462319148936171</v>
      </c>
      <c r="U108" s="6">
        <f t="shared" si="461"/>
        <v>26.557049382716052</v>
      </c>
      <c r="V108" s="6">
        <f t="shared" si="461"/>
        <v>32.687709459459462</v>
      </c>
      <c r="W108" s="183">
        <f t="shared" ref="W108:Z108" si="462">IFERROR(W27/W53,"")</f>
        <v>24</v>
      </c>
      <c r="X108" s="183">
        <f t="shared" si="462"/>
        <v>22.4</v>
      </c>
      <c r="Y108" s="183">
        <f t="shared" si="462"/>
        <v>24</v>
      </c>
      <c r="Z108" s="184">
        <f t="shared" si="462"/>
        <v>25.6</v>
      </c>
      <c r="AA108" s="4">
        <f t="shared" ref="AA108:CL108" si="463">IFERROR(AA27/AA53,"")</f>
        <v>19.599999999999998</v>
      </c>
      <c r="AB108" s="4">
        <f t="shared" si="463"/>
        <v>19.599999999999998</v>
      </c>
      <c r="AC108" s="4">
        <f t="shared" si="463"/>
        <v>24.203151465194431</v>
      </c>
      <c r="AD108" s="4">
        <f t="shared" si="463"/>
        <v>22.992993891934709</v>
      </c>
      <c r="AE108" s="4">
        <f t="shared" si="463"/>
        <v>24.203151465194431</v>
      </c>
      <c r="AF108" s="4">
        <f t="shared" si="463"/>
        <v>24.203151465194431</v>
      </c>
      <c r="AG108" s="4">
        <f t="shared" si="463"/>
        <v>22.992993891934709</v>
      </c>
      <c r="AH108" s="4">
        <f t="shared" si="463"/>
        <v>24.203151465194431</v>
      </c>
      <c r="AI108" s="4">
        <f t="shared" si="463"/>
        <v>24.203151465194434</v>
      </c>
      <c r="AJ108" s="4">
        <f t="shared" si="463"/>
        <v>22.992993891934709</v>
      </c>
      <c r="AK108" s="4">
        <f t="shared" si="463"/>
        <v>24.203151465194434</v>
      </c>
      <c r="AL108" s="108">
        <f t="shared" si="463"/>
        <v>24.203151465194431</v>
      </c>
      <c r="AM108" s="4">
        <f t="shared" si="463"/>
        <v>23.891784240806054</v>
      </c>
      <c r="AN108" s="4">
        <f t="shared" si="463"/>
        <v>23.659825170506966</v>
      </c>
      <c r="AO108" s="4">
        <f t="shared" si="463"/>
        <v>25.349812682686036</v>
      </c>
      <c r="AP108" s="4">
        <f t="shared" si="463"/>
        <v>24.082322048551731</v>
      </c>
      <c r="AQ108" s="4">
        <f t="shared" si="463"/>
        <v>25.349812682686036</v>
      </c>
      <c r="AR108" s="4">
        <f t="shared" si="463"/>
        <v>25.349812682686032</v>
      </c>
      <c r="AS108" s="4">
        <f t="shared" si="463"/>
        <v>24.55452444166059</v>
      </c>
      <c r="AT108" s="4">
        <f t="shared" si="463"/>
        <v>26.095395408647395</v>
      </c>
      <c r="AU108" s="4">
        <f t="shared" si="463"/>
        <v>26.095395408647391</v>
      </c>
      <c r="AV108" s="4">
        <f t="shared" si="463"/>
        <v>24.790625638215015</v>
      </c>
      <c r="AW108" s="4">
        <f t="shared" si="463"/>
        <v>26.095395408647395</v>
      </c>
      <c r="AX108" s="108">
        <f t="shared" si="463"/>
        <v>26.095395408647391</v>
      </c>
      <c r="AY108" s="4">
        <f t="shared" si="463"/>
        <v>26.340692125488676</v>
      </c>
      <c r="AZ108" s="4">
        <f t="shared" si="463"/>
        <v>26.084957250483928</v>
      </c>
      <c r="BA108" s="4">
        <f t="shared" si="463"/>
        <v>27.948168482661359</v>
      </c>
      <c r="BB108" s="4">
        <f t="shared" si="463"/>
        <v>26.550760058528283</v>
      </c>
      <c r="BC108" s="4">
        <f t="shared" si="463"/>
        <v>27.948168482661355</v>
      </c>
      <c r="BD108" s="4">
        <f t="shared" si="463"/>
        <v>27.948168482661359</v>
      </c>
      <c r="BE108" s="4">
        <f t="shared" si="463"/>
        <v>27.0713631969308</v>
      </c>
      <c r="BF108" s="4">
        <f t="shared" si="463"/>
        <v>28.770173438033755</v>
      </c>
      <c r="BG108" s="4">
        <f t="shared" si="463"/>
        <v>28.770173438033755</v>
      </c>
      <c r="BH108" s="4">
        <f t="shared" si="463"/>
        <v>27.331664766132057</v>
      </c>
      <c r="BI108" s="4">
        <f t="shared" si="463"/>
        <v>28.770173438033751</v>
      </c>
      <c r="BJ108" s="108">
        <f t="shared" si="463"/>
        <v>28.770173438033755</v>
      </c>
      <c r="BK108" s="4">
        <f t="shared" si="463"/>
        <v>28.758767662608541</v>
      </c>
      <c r="BL108" s="4">
        <f t="shared" si="463"/>
        <v>28.479556326078367</v>
      </c>
      <c r="BM108" s="4">
        <f t="shared" si="463"/>
        <v>30.513810349369674</v>
      </c>
      <c r="BN108" s="4">
        <f t="shared" si="463"/>
        <v>28.988119831901191</v>
      </c>
      <c r="BO108" s="4">
        <f t="shared" si="463"/>
        <v>30.513810349369681</v>
      </c>
      <c r="BP108" s="4">
        <f t="shared" si="463"/>
        <v>30.513810349369674</v>
      </c>
      <c r="BQ108" s="4">
        <f t="shared" si="463"/>
        <v>29.556514338409052</v>
      </c>
      <c r="BR108" s="4">
        <f t="shared" si="463"/>
        <v>31.411275359645259</v>
      </c>
      <c r="BS108" s="4">
        <f t="shared" si="463"/>
        <v>31.411275359645263</v>
      </c>
      <c r="BT108" s="4">
        <f t="shared" si="463"/>
        <v>29.840711591662988</v>
      </c>
      <c r="BU108" s="4">
        <f t="shared" si="463"/>
        <v>31.411275359645259</v>
      </c>
      <c r="BV108" s="108">
        <f t="shared" si="463"/>
        <v>31.411275359645263</v>
      </c>
      <c r="BW108" s="4">
        <f t="shared" si="463"/>
        <v>32.301847838641933</v>
      </c>
      <c r="BX108" s="4">
        <f t="shared" si="463"/>
        <v>31.98823766545123</v>
      </c>
      <c r="BY108" s="4">
        <f t="shared" si="463"/>
        <v>34.273111784412038</v>
      </c>
      <c r="BZ108" s="4">
        <f t="shared" si="463"/>
        <v>32.55945619519143</v>
      </c>
      <c r="CA108" s="4">
        <f t="shared" si="463"/>
        <v>34.273111784412031</v>
      </c>
      <c r="CB108" s="4">
        <f t="shared" si="463"/>
        <v>34.273111784412031</v>
      </c>
      <c r="CC108" s="4">
        <f t="shared" si="463"/>
        <v>33.197876904901065</v>
      </c>
      <c r="CD108" s="4">
        <f t="shared" si="463"/>
        <v>35.281144483953568</v>
      </c>
      <c r="CE108" s="4">
        <f t="shared" si="463"/>
        <v>35.281144483953561</v>
      </c>
      <c r="CF108" s="4">
        <f t="shared" si="463"/>
        <v>33.517087259755883</v>
      </c>
      <c r="CG108" s="4">
        <f t="shared" si="463"/>
        <v>35.281144483953568</v>
      </c>
      <c r="CH108" s="108">
        <f t="shared" si="463"/>
        <v>35.281144483953568</v>
      </c>
      <c r="CI108" s="4">
        <f t="shared" si="463"/>
        <v>36.969464851325696</v>
      </c>
      <c r="CJ108" s="4">
        <f t="shared" si="463"/>
        <v>36.610538008108939</v>
      </c>
      <c r="CK108" s="4">
        <f t="shared" si="463"/>
        <v>39.225576437259576</v>
      </c>
      <c r="CL108" s="4">
        <f t="shared" si="463"/>
        <v>37.2642976153966</v>
      </c>
      <c r="CM108" s="4">
        <f t="shared" ref="CM108:CT108" si="464">IFERROR(CM27/CM53,"")</f>
        <v>39.225576437259583</v>
      </c>
      <c r="CN108" s="4">
        <f t="shared" si="464"/>
        <v>39.225576437259576</v>
      </c>
      <c r="CO108" s="4">
        <f t="shared" si="464"/>
        <v>37.994970117659278</v>
      </c>
      <c r="CP108" s="4">
        <f t="shared" si="464"/>
        <v>40.379269861884865</v>
      </c>
      <c r="CQ108" s="4">
        <f t="shared" si="464"/>
        <v>40.379269861884872</v>
      </c>
      <c r="CR108" s="4">
        <f t="shared" si="464"/>
        <v>38.360306368790617</v>
      </c>
      <c r="CS108" s="4">
        <f t="shared" si="464"/>
        <v>40.379269861884872</v>
      </c>
      <c r="CT108" s="108">
        <f t="shared" si="464"/>
        <v>40.379269861884872</v>
      </c>
    </row>
    <row r="109" spans="2:98" s="4" customFormat="1" x14ac:dyDescent="0.25">
      <c r="B109" t="s">
        <v>2</v>
      </c>
      <c r="C109" s="6">
        <f t="shared" ref="C109:S109" si="465">IFERROR(C28/C54,"")</f>
        <v>15.918952380952382</v>
      </c>
      <c r="D109" s="6">
        <f t="shared" si="465"/>
        <v>24.62290909090909</v>
      </c>
      <c r="E109" s="6">
        <f t="shared" si="465"/>
        <v>34.503062499999999</v>
      </c>
      <c r="F109" s="6">
        <f t="shared" si="465"/>
        <v>21.55777777777778</v>
      </c>
      <c r="G109" s="6">
        <f t="shared" si="465"/>
        <v>20.145057692307692</v>
      </c>
      <c r="H109" s="6">
        <f t="shared" si="465"/>
        <v>28.693166666666666</v>
      </c>
      <c r="I109" s="6">
        <f t="shared" si="465"/>
        <v>26.356875000000002</v>
      </c>
      <c r="J109" s="6">
        <f t="shared" si="465"/>
        <v>23.520133333333334</v>
      </c>
      <c r="K109" s="6">
        <f t="shared" si="465"/>
        <v>59.904573770491808</v>
      </c>
      <c r="L109" s="6">
        <f t="shared" si="465"/>
        <v>-23.358000000000001</v>
      </c>
      <c r="M109" s="6">
        <f t="shared" si="465"/>
        <v>33.29506338028169</v>
      </c>
      <c r="N109" s="102">
        <f t="shared" si="465"/>
        <v>49.529266666666558</v>
      </c>
      <c r="O109" s="6">
        <f t="shared" si="465"/>
        <v>22.110629629629628</v>
      </c>
      <c r="P109" s="6">
        <f t="shared" si="465"/>
        <v>49.588928571428575</v>
      </c>
      <c r="Q109" s="6">
        <f t="shared" si="465"/>
        <v>26.924105263157895</v>
      </c>
      <c r="R109" s="6">
        <f t="shared" si="465"/>
        <v>22.351518518518517</v>
      </c>
      <c r="S109" s="6">
        <f t="shared" si="465"/>
        <v>25.571736842105263</v>
      </c>
      <c r="T109" s="6">
        <f t="shared" ref="T109:V109" si="466">IFERROR(T28/T54,"")</f>
        <v>22.912306603773583</v>
      </c>
      <c r="U109" s="6">
        <f t="shared" si="466"/>
        <v>22.986405797101447</v>
      </c>
      <c r="V109" s="6">
        <f t="shared" si="466"/>
        <v>24.260074074074076</v>
      </c>
      <c r="W109" s="183">
        <f t="shared" ref="W109:Z109" si="467">IFERROR(W28/W54,"")</f>
        <v>27</v>
      </c>
      <c r="X109" s="183">
        <f t="shared" si="467"/>
        <v>25.2</v>
      </c>
      <c r="Y109" s="183">
        <f t="shared" si="467"/>
        <v>27.000000000000004</v>
      </c>
      <c r="Z109" s="184">
        <f t="shared" si="467"/>
        <v>28.800000000000004</v>
      </c>
      <c r="AA109" s="4">
        <f t="shared" ref="AA109:CL109" si="468">IFERROR(AA28/AA54,"")</f>
        <v>19.599999999999998</v>
      </c>
      <c r="AB109" s="4">
        <f t="shared" si="468"/>
        <v>19.599999999999998</v>
      </c>
      <c r="AC109" s="4">
        <f t="shared" si="468"/>
        <v>28.44104872900953</v>
      </c>
      <c r="AD109" s="4">
        <f t="shared" si="468"/>
        <v>27.018996292559049</v>
      </c>
      <c r="AE109" s="4">
        <f t="shared" si="468"/>
        <v>28.44104872900953</v>
      </c>
      <c r="AF109" s="4">
        <f t="shared" si="468"/>
        <v>28.44104872900953</v>
      </c>
      <c r="AG109" s="4">
        <f t="shared" si="468"/>
        <v>27.018996292559049</v>
      </c>
      <c r="AH109" s="4">
        <f t="shared" si="468"/>
        <v>28.44104872900953</v>
      </c>
      <c r="AI109" s="4">
        <f t="shared" si="468"/>
        <v>28.441048729009527</v>
      </c>
      <c r="AJ109" s="4">
        <f t="shared" si="468"/>
        <v>27.018996292559049</v>
      </c>
      <c r="AK109" s="4">
        <f t="shared" si="468"/>
        <v>28.441048729009527</v>
      </c>
      <c r="AL109" s="108">
        <f t="shared" si="468"/>
        <v>28.44104872900953</v>
      </c>
      <c r="AM109" s="4">
        <f t="shared" si="468"/>
        <v>27.45656215588518</v>
      </c>
      <c r="AN109" s="4">
        <f t="shared" si="468"/>
        <v>27.189993591264926</v>
      </c>
      <c r="AO109" s="4">
        <f t="shared" si="468"/>
        <v>29.132135990640997</v>
      </c>
      <c r="AP109" s="4">
        <f t="shared" si="468"/>
        <v>27.675529191108946</v>
      </c>
      <c r="AQ109" s="4">
        <f t="shared" si="468"/>
        <v>29.132135990640997</v>
      </c>
      <c r="AR109" s="4">
        <f t="shared" si="468"/>
        <v>29.132135990641</v>
      </c>
      <c r="AS109" s="4">
        <f t="shared" si="468"/>
        <v>28.218186626228729</v>
      </c>
      <c r="AT109" s="4">
        <f t="shared" si="468"/>
        <v>29.988963519777503</v>
      </c>
      <c r="AU109" s="4">
        <f t="shared" si="468"/>
        <v>29.988963519777503</v>
      </c>
      <c r="AV109" s="4">
        <f t="shared" si="468"/>
        <v>28.489515343788621</v>
      </c>
      <c r="AW109" s="4">
        <f t="shared" si="468"/>
        <v>29.988963519777503</v>
      </c>
      <c r="AX109" s="108">
        <f t="shared" si="468"/>
        <v>29.988963519777503</v>
      </c>
      <c r="AY109" s="4">
        <f t="shared" si="468"/>
        <v>30.270859776863407</v>
      </c>
      <c r="AZ109" s="4">
        <f t="shared" si="468"/>
        <v>29.976967934369586</v>
      </c>
      <c r="BA109" s="4">
        <f t="shared" si="468"/>
        <v>32.118179929681702</v>
      </c>
      <c r="BB109" s="4">
        <f t="shared" si="468"/>
        <v>30.512270933197609</v>
      </c>
      <c r="BC109" s="4">
        <f t="shared" si="468"/>
        <v>32.118179929681695</v>
      </c>
      <c r="BD109" s="4">
        <f t="shared" si="468"/>
        <v>32.118179929681695</v>
      </c>
      <c r="BE109" s="4">
        <f t="shared" si="468"/>
        <v>31.110550755417172</v>
      </c>
      <c r="BF109" s="4">
        <f t="shared" si="468"/>
        <v>33.062832280554694</v>
      </c>
      <c r="BG109" s="4">
        <f t="shared" si="468"/>
        <v>33.062832280554694</v>
      </c>
      <c r="BH109" s="4">
        <f t="shared" si="468"/>
        <v>31.409690666526949</v>
      </c>
      <c r="BI109" s="4">
        <f t="shared" si="468"/>
        <v>33.062832280554694</v>
      </c>
      <c r="BJ109" s="108">
        <f t="shared" si="468"/>
        <v>33.062832280554694</v>
      </c>
      <c r="BK109" s="4">
        <f t="shared" si="468"/>
        <v>33.049724704379464</v>
      </c>
      <c r="BL109" s="4">
        <f t="shared" si="468"/>
        <v>32.728853590744713</v>
      </c>
      <c r="BM109" s="4">
        <f t="shared" si="468"/>
        <v>35.066628847226475</v>
      </c>
      <c r="BN109" s="4">
        <f t="shared" si="468"/>
        <v>33.313297404865146</v>
      </c>
      <c r="BO109" s="4">
        <f t="shared" si="468"/>
        <v>35.066628847226475</v>
      </c>
      <c r="BP109" s="4">
        <f t="shared" si="468"/>
        <v>35.066628847226475</v>
      </c>
      <c r="BQ109" s="4">
        <f t="shared" si="468"/>
        <v>33.966499314764469</v>
      </c>
      <c r="BR109" s="4">
        <f t="shared" si="468"/>
        <v>36.09800028390962</v>
      </c>
      <c r="BS109" s="4">
        <f t="shared" si="468"/>
        <v>36.098000283909613</v>
      </c>
      <c r="BT109" s="4">
        <f t="shared" si="468"/>
        <v>34.293100269714124</v>
      </c>
      <c r="BU109" s="4">
        <f t="shared" si="468"/>
        <v>36.098000283909613</v>
      </c>
      <c r="BV109" s="108">
        <f t="shared" si="468"/>
        <v>36.098000283909613</v>
      </c>
      <c r="BW109" s="4">
        <f t="shared" si="468"/>
        <v>37.121450787959027</v>
      </c>
      <c r="BX109" s="4">
        <f t="shared" si="468"/>
        <v>36.761048353124472</v>
      </c>
      <c r="BY109" s="4">
        <f t="shared" si="468"/>
        <v>39.386837521204789</v>
      </c>
      <c r="BZ109" s="4">
        <f t="shared" si="468"/>
        <v>37.417495645144548</v>
      </c>
      <c r="CA109" s="4">
        <f t="shared" si="468"/>
        <v>39.386837521204789</v>
      </c>
      <c r="CB109" s="4">
        <f t="shared" si="468"/>
        <v>39.386837521204789</v>
      </c>
      <c r="CC109" s="4">
        <f t="shared" si="468"/>
        <v>38.15117203034346</v>
      </c>
      <c r="CD109" s="4">
        <f t="shared" si="468"/>
        <v>40.54527391888729</v>
      </c>
      <c r="CE109" s="4">
        <f t="shared" si="468"/>
        <v>40.54527391888729</v>
      </c>
      <c r="CF109" s="4">
        <f t="shared" si="468"/>
        <v>38.518010222942912</v>
      </c>
      <c r="CG109" s="4">
        <f t="shared" si="468"/>
        <v>40.545273918887283</v>
      </c>
      <c r="CH109" s="108">
        <f t="shared" si="468"/>
        <v>40.54527391888729</v>
      </c>
      <c r="CI109" s="4">
        <f t="shared" si="468"/>
        <v>42.485500426819108</v>
      </c>
      <c r="CJ109" s="4">
        <f t="shared" si="468"/>
        <v>42.073019840150963</v>
      </c>
      <c r="CK109" s="4">
        <f t="shared" si="468"/>
        <v>45.078235543018877</v>
      </c>
      <c r="CL109" s="4">
        <f t="shared" si="468"/>
        <v>42.824323765867923</v>
      </c>
      <c r="CM109" s="4">
        <f t="shared" ref="CM109:CT109" si="469">IFERROR(CM28/CM54,"")</f>
        <v>45.078235543018884</v>
      </c>
      <c r="CN109" s="4">
        <f t="shared" si="469"/>
        <v>45.078235543018884</v>
      </c>
      <c r="CO109" s="4">
        <f t="shared" si="469"/>
        <v>43.664016388728086</v>
      </c>
      <c r="CP109" s="4">
        <f t="shared" si="469"/>
        <v>46.404066000166502</v>
      </c>
      <c r="CQ109" s="4">
        <f t="shared" si="469"/>
        <v>46.404066000166509</v>
      </c>
      <c r="CR109" s="4">
        <f t="shared" si="469"/>
        <v>44.083862700158171</v>
      </c>
      <c r="CS109" s="4">
        <f t="shared" si="469"/>
        <v>46.404066000166509</v>
      </c>
      <c r="CT109" s="108">
        <f t="shared" si="469"/>
        <v>46.404066000166502</v>
      </c>
    </row>
    <row r="110" spans="2:98" s="5" customFormat="1" x14ac:dyDescent="0.25">
      <c r="B110" s="1" t="s">
        <v>3</v>
      </c>
      <c r="C110" s="7">
        <f t="shared" ref="C110:S110" si="470">IFERROR(C29/C55,"")</f>
        <v>17.726983050847458</v>
      </c>
      <c r="D110" s="7">
        <f t="shared" si="470"/>
        <v>21.821268722466957</v>
      </c>
      <c r="E110" s="7">
        <f t="shared" si="470"/>
        <v>35.515931372549019</v>
      </c>
      <c r="F110" s="7">
        <f t="shared" si="470"/>
        <v>35.042930000000005</v>
      </c>
      <c r="G110" s="7">
        <f t="shared" si="470"/>
        <v>24.37248068669528</v>
      </c>
      <c r="H110" s="7">
        <f t="shared" si="470"/>
        <v>34.591680733944933</v>
      </c>
      <c r="I110" s="7">
        <f t="shared" si="470"/>
        <v>32.135703488372087</v>
      </c>
      <c r="J110" s="7">
        <f t="shared" si="470"/>
        <v>23.889346793349166</v>
      </c>
      <c r="K110" s="7">
        <f t="shared" si="470"/>
        <v>36.658414023372274</v>
      </c>
      <c r="L110" s="7">
        <f t="shared" si="470"/>
        <v>27.986400809716578</v>
      </c>
      <c r="M110" s="7">
        <f t="shared" si="470"/>
        <v>35.4266704918033</v>
      </c>
      <c r="N110" s="103">
        <f t="shared" si="470"/>
        <v>45.135597368421017</v>
      </c>
      <c r="O110" s="7">
        <f t="shared" si="470"/>
        <v>25.155697095435681</v>
      </c>
      <c r="P110" s="7">
        <f t="shared" si="470"/>
        <v>29.182124463519184</v>
      </c>
      <c r="Q110" s="7">
        <f t="shared" si="470"/>
        <v>38.672197396963107</v>
      </c>
      <c r="R110" s="7">
        <f t="shared" si="470"/>
        <v>42.937786384976526</v>
      </c>
      <c r="S110" s="7">
        <f t="shared" si="470"/>
        <v>32.173642352941179</v>
      </c>
      <c r="T110" s="7">
        <f t="shared" ref="T110" si="471">IFERROR(T40/T88,"")</f>
        <v>1298.1770428015564</v>
      </c>
      <c r="U110" s="185">
        <f t="shared" ref="U110:Z110" si="472">IFERROR(U29/U55,"")</f>
        <v>31.63115625</v>
      </c>
      <c r="V110" s="185">
        <f t="shared" si="472"/>
        <v>32.755909090909093</v>
      </c>
      <c r="W110" s="185">
        <f t="shared" si="472"/>
        <v>37.723407772376042</v>
      </c>
      <c r="X110" s="185">
        <f t="shared" si="472"/>
        <v>34.231005390153726</v>
      </c>
      <c r="Y110" s="185">
        <f t="shared" si="472"/>
        <v>35.247006766488191</v>
      </c>
      <c r="Z110" s="186">
        <f t="shared" si="472"/>
        <v>36.349832810223866</v>
      </c>
      <c r="AA110" s="5">
        <f t="shared" ref="AA110:CL110" si="473">IFERROR(AA29/AA55,"")</f>
        <v>22.571852732595076</v>
      </c>
      <c r="AB110" s="5">
        <f t="shared" si="473"/>
        <v>22.648177229694507</v>
      </c>
      <c r="AC110" s="5">
        <f t="shared" si="473"/>
        <v>30.320979134159391</v>
      </c>
      <c r="AD110" s="5">
        <f t="shared" si="473"/>
        <v>28.428956285415929</v>
      </c>
      <c r="AE110" s="5">
        <f t="shared" si="473"/>
        <v>30.982511125541379</v>
      </c>
      <c r="AF110" s="5">
        <f t="shared" si="473"/>
        <v>30.512918768522482</v>
      </c>
      <c r="AG110" s="5">
        <f t="shared" si="473"/>
        <v>29.595512927287153</v>
      </c>
      <c r="AH110" s="5">
        <f t="shared" si="473"/>
        <v>31.516993331099172</v>
      </c>
      <c r="AI110" s="5">
        <f t="shared" si="473"/>
        <v>31.230041055496482</v>
      </c>
      <c r="AJ110" s="5">
        <f t="shared" si="473"/>
        <v>29.899881535078801</v>
      </c>
      <c r="AK110" s="5">
        <f t="shared" si="473"/>
        <v>31.382294010197889</v>
      </c>
      <c r="AL110" s="109">
        <f t="shared" si="473"/>
        <v>30.740592186096578</v>
      </c>
      <c r="AM110" s="5">
        <f t="shared" si="473"/>
        <v>26.532635168805182</v>
      </c>
      <c r="AN110" s="5">
        <f t="shared" si="473"/>
        <v>26.661452762191722</v>
      </c>
      <c r="AO110" s="5">
        <f t="shared" si="473"/>
        <v>30.795073086184605</v>
      </c>
      <c r="AP110" s="5">
        <f t="shared" si="473"/>
        <v>29.040420105068538</v>
      </c>
      <c r="AQ110" s="5">
        <f t="shared" si="473"/>
        <v>32.01300231329418</v>
      </c>
      <c r="AR110" s="5">
        <f t="shared" si="473"/>
        <v>31.700121838879635</v>
      </c>
      <c r="AS110" s="5">
        <f t="shared" si="473"/>
        <v>31.191462322603147</v>
      </c>
      <c r="AT110" s="5">
        <f t="shared" si="473"/>
        <v>33.494775715754372</v>
      </c>
      <c r="AU110" s="5">
        <f t="shared" si="473"/>
        <v>33.122219833041278</v>
      </c>
      <c r="AV110" s="5">
        <f t="shared" si="473"/>
        <v>31.547572570040632</v>
      </c>
      <c r="AW110" s="5">
        <f t="shared" si="473"/>
        <v>33.143969216486077</v>
      </c>
      <c r="AX110" s="109">
        <f t="shared" si="473"/>
        <v>32.843037124702782</v>
      </c>
      <c r="AY110" s="5">
        <f t="shared" si="473"/>
        <v>29.215790733792183</v>
      </c>
      <c r="AZ110" s="5">
        <f t="shared" si="473"/>
        <v>29.447030295243309</v>
      </c>
      <c r="BA110" s="5">
        <f t="shared" si="473"/>
        <v>34.11600471783143</v>
      </c>
      <c r="BB110" s="5">
        <f t="shared" si="473"/>
        <v>32.237349156398217</v>
      </c>
      <c r="BC110" s="5">
        <f t="shared" si="473"/>
        <v>35.472032313081961</v>
      </c>
      <c r="BD110" s="5">
        <f t="shared" si="473"/>
        <v>35.195826328540669</v>
      </c>
      <c r="BE110" s="5">
        <f t="shared" si="473"/>
        <v>34.585906575757363</v>
      </c>
      <c r="BF110" s="5">
        <f t="shared" si="473"/>
        <v>37.045470587656311</v>
      </c>
      <c r="BG110" s="5">
        <f t="shared" si="473"/>
        <v>36.612250473317857</v>
      </c>
      <c r="BH110" s="5">
        <f t="shared" si="473"/>
        <v>34.717354147895804</v>
      </c>
      <c r="BI110" s="5">
        <f t="shared" si="473"/>
        <v>36.415658642222624</v>
      </c>
      <c r="BJ110" s="109">
        <f t="shared" si="473"/>
        <v>36.08112548535177</v>
      </c>
      <c r="BK110" s="5">
        <f t="shared" si="473"/>
        <v>31.864691305428018</v>
      </c>
      <c r="BL110" s="5">
        <f t="shared" si="473"/>
        <v>32.038641726153571</v>
      </c>
      <c r="BM110" s="5">
        <f t="shared" si="473"/>
        <v>36.979074320399</v>
      </c>
      <c r="BN110" s="5">
        <f t="shared" si="473"/>
        <v>34.92441672347806</v>
      </c>
      <c r="BO110" s="5">
        <f t="shared" si="473"/>
        <v>38.416413476239939</v>
      </c>
      <c r="BP110" s="5">
        <f t="shared" si="473"/>
        <v>38.266542733655243</v>
      </c>
      <c r="BQ110" s="5">
        <f t="shared" si="473"/>
        <v>37.63898568135582</v>
      </c>
      <c r="BR110" s="5">
        <f t="shared" si="473"/>
        <v>40.356925730943132</v>
      </c>
      <c r="BS110" s="5">
        <f t="shared" si="473"/>
        <v>40.057533496289885</v>
      </c>
      <c r="BT110" s="5">
        <f t="shared" si="473"/>
        <v>38.019651069570386</v>
      </c>
      <c r="BU110" s="5">
        <f t="shared" si="473"/>
        <v>39.883512436885468</v>
      </c>
      <c r="BV110" s="109">
        <f t="shared" si="473"/>
        <v>39.574271394210101</v>
      </c>
      <c r="BW110" s="5">
        <f t="shared" si="473"/>
        <v>35.795595540749275</v>
      </c>
      <c r="BX110" s="5">
        <f t="shared" si="473"/>
        <v>35.948071007911594</v>
      </c>
      <c r="BY110" s="5">
        <f t="shared" si="473"/>
        <v>41.363807587943924</v>
      </c>
      <c r="BZ110" s="5">
        <f t="shared" si="473"/>
        <v>39.068656124206647</v>
      </c>
      <c r="CA110" s="5">
        <f t="shared" si="473"/>
        <v>43.234480699917349</v>
      </c>
      <c r="CB110" s="5">
        <f t="shared" si="473"/>
        <v>43.088855496491981</v>
      </c>
      <c r="CC110" s="5">
        <f t="shared" si="473"/>
        <v>42.367872813337968</v>
      </c>
      <c r="CD110" s="5">
        <f t="shared" si="473"/>
        <v>45.432393696017542</v>
      </c>
      <c r="CE110" s="5">
        <f t="shared" si="473"/>
        <v>45.086465292117481</v>
      </c>
      <c r="CF110" s="5">
        <f t="shared" si="473"/>
        <v>42.759833360096131</v>
      </c>
      <c r="CG110" s="5">
        <f t="shared" si="473"/>
        <v>44.848994699495734</v>
      </c>
      <c r="CH110" s="109">
        <f t="shared" si="473"/>
        <v>44.490879670551585</v>
      </c>
      <c r="CI110" s="5">
        <f t="shared" si="473"/>
        <v>40.894214837532935</v>
      </c>
      <c r="CJ110" s="5">
        <f t="shared" si="473"/>
        <v>41.065596631858625</v>
      </c>
      <c r="CK110" s="5">
        <f t="shared" si="473"/>
        <v>47.284104622777292</v>
      </c>
      <c r="CL110" s="5">
        <f t="shared" si="473"/>
        <v>44.643074517673263</v>
      </c>
      <c r="CM110" s="5">
        <f t="shared" ref="CM110:CT110" si="474">IFERROR(CM29/CM55,"")</f>
        <v>49.378728907805211</v>
      </c>
      <c r="CN110" s="5">
        <f t="shared" si="474"/>
        <v>49.200765260069005</v>
      </c>
      <c r="CO110" s="5">
        <f t="shared" si="474"/>
        <v>48.372208487231596</v>
      </c>
      <c r="CP110" s="5">
        <f t="shared" si="474"/>
        <v>51.882071165548879</v>
      </c>
      <c r="CQ110" s="5">
        <f t="shared" si="474"/>
        <v>51.489197772107495</v>
      </c>
      <c r="CR110" s="5">
        <f t="shared" si="474"/>
        <v>48.8308489460508</v>
      </c>
      <c r="CS110" s="5">
        <f t="shared" si="474"/>
        <v>51.218396016198689</v>
      </c>
      <c r="CT110" s="109">
        <f t="shared" si="474"/>
        <v>50.806096581677657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M5"/>
  <sheetViews>
    <sheetView zoomScale="80" zoomScaleNormal="80" workbookViewId="0">
      <selection activeCell="D5" sqref="D5"/>
    </sheetView>
  </sheetViews>
  <sheetFormatPr defaultRowHeight="15" x14ac:dyDescent="0.25"/>
  <sheetData>
    <row r="2" spans="2:13" x14ac:dyDescent="0.25">
      <c r="B2" s="21" t="s">
        <v>16</v>
      </c>
    </row>
    <row r="4" spans="2:13" x14ac:dyDescent="0.25">
      <c r="B4" s="22" t="s">
        <v>17</v>
      </c>
      <c r="C4" s="22" t="s">
        <v>18</v>
      </c>
      <c r="D4" s="22" t="s">
        <v>19</v>
      </c>
      <c r="E4" s="22" t="s">
        <v>20</v>
      </c>
      <c r="F4" s="22" t="s">
        <v>21</v>
      </c>
      <c r="G4" s="22" t="s">
        <v>22</v>
      </c>
      <c r="H4" s="22" t="s">
        <v>23</v>
      </c>
      <c r="I4" s="22" t="s">
        <v>24</v>
      </c>
      <c r="J4" s="22" t="s">
        <v>25</v>
      </c>
      <c r="K4" s="22" t="s">
        <v>26</v>
      </c>
      <c r="L4" s="22" t="s">
        <v>27</v>
      </c>
      <c r="M4" s="22" t="s">
        <v>28</v>
      </c>
    </row>
    <row r="5" spans="2:13" s="19" customFormat="1" x14ac:dyDescent="0.25">
      <c r="B5" s="23">
        <v>1</v>
      </c>
      <c r="C5" s="23">
        <v>1</v>
      </c>
      <c r="D5" s="23">
        <v>0.95</v>
      </c>
      <c r="E5" s="23">
        <v>0.8</v>
      </c>
      <c r="F5" s="23">
        <v>0.7</v>
      </c>
      <c r="G5" s="23">
        <v>0.6</v>
      </c>
      <c r="H5" s="23">
        <v>0.55000000000000004</v>
      </c>
      <c r="I5" s="23">
        <v>0.5</v>
      </c>
      <c r="J5" s="23">
        <v>0.45</v>
      </c>
      <c r="K5" s="23">
        <v>0.4</v>
      </c>
      <c r="L5" s="23">
        <v>0.35</v>
      </c>
      <c r="M5" s="23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42578125" customWidth="1" collapsed="1"/>
    <col min="2" max="2" width="27.42578125" bestFit="1" customWidth="1" collapsed="1"/>
    <col min="3" max="5" width="10.5703125" style="22" customWidth="1" collapsed="1"/>
    <col min="6" max="8" width="10.5703125" style="22" hidden="1" customWidth="1" collapsed="1"/>
    <col min="9" max="9" width="10.5703125" customWidth="1" collapsed="1"/>
    <col min="10" max="10" width="2.140625" style="25" customWidth="1" collapsed="1"/>
    <col min="11" max="11" width="10.5703125" style="79" customWidth="1" collapsed="1"/>
    <col min="12" max="12" width="27.5703125" style="79" customWidth="1" collapsed="1"/>
    <col min="13" max="13" width="10.5703125" style="79" customWidth="1" collapsed="1"/>
    <col min="14" max="14" width="10.5703125" customWidth="1" collapsed="1"/>
    <col min="16" max="18" width="0" hidden="1" customWidth="1" collapsed="1"/>
  </cols>
  <sheetData>
    <row r="2" spans="2:16" x14ac:dyDescent="0.25">
      <c r="B2" s="49" t="s">
        <v>52</v>
      </c>
      <c r="C2" s="50" t="s">
        <v>29</v>
      </c>
      <c r="D2" s="50" t="s">
        <v>30</v>
      </c>
      <c r="E2" s="50" t="s">
        <v>31</v>
      </c>
      <c r="F2" s="50" t="s">
        <v>32</v>
      </c>
      <c r="G2" s="50" t="s">
        <v>33</v>
      </c>
      <c r="H2" s="50" t="s">
        <v>34</v>
      </c>
      <c r="I2" s="51" t="s">
        <v>37</v>
      </c>
      <c r="J2" s="64"/>
      <c r="K2" s="69"/>
      <c r="L2" s="70"/>
      <c r="M2" s="70"/>
    </row>
    <row r="3" spans="2:16" x14ac:dyDescent="0.25">
      <c r="B3" s="31"/>
      <c r="C3" s="32"/>
      <c r="D3" s="32"/>
      <c r="E3" s="32"/>
      <c r="F3" s="32"/>
      <c r="G3" s="32"/>
      <c r="H3" s="32"/>
      <c r="I3" s="33"/>
      <c r="J3" s="65"/>
      <c r="K3" s="71"/>
      <c r="L3" s="71"/>
      <c r="M3" s="71"/>
    </row>
    <row r="4" spans="2:16" x14ac:dyDescent="0.25">
      <c r="B4" s="31" t="s">
        <v>36</v>
      </c>
      <c r="C4" s="34">
        <f t="shared" ref="C4:H5" si="0">C20+M20</f>
        <v>23431.534</v>
      </c>
      <c r="D4" s="34">
        <f t="shared" si="0"/>
        <v>23874.145000000011</v>
      </c>
      <c r="E4" s="34">
        <f t="shared" si="0"/>
        <v>40398.869600000005</v>
      </c>
      <c r="F4" s="34">
        <f t="shared" si="0"/>
        <v>37572.081442432638</v>
      </c>
      <c r="G4" s="34">
        <f t="shared" si="0"/>
        <v>49099.058098279813</v>
      </c>
      <c r="H4" s="34">
        <f t="shared" si="0"/>
        <v>67441.470771430235</v>
      </c>
      <c r="I4" s="35">
        <f>SUM(C4:E4)</f>
        <v>87704.548600000009</v>
      </c>
      <c r="J4" s="66"/>
      <c r="K4" s="72"/>
      <c r="L4" s="85"/>
      <c r="M4" s="72"/>
    </row>
    <row r="5" spans="2:16" x14ac:dyDescent="0.25">
      <c r="B5" s="31" t="s">
        <v>39</v>
      </c>
      <c r="C5" s="34">
        <f t="shared" si="0"/>
        <v>6581.7240000000102</v>
      </c>
      <c r="D5" s="34">
        <f t="shared" si="0"/>
        <v>7981.6760000000195</v>
      </c>
      <c r="E5" s="34">
        <f t="shared" si="0"/>
        <v>16814.400194321279</v>
      </c>
      <c r="F5" s="34">
        <f t="shared" si="0"/>
        <v>16752.485472311804</v>
      </c>
      <c r="G5" s="34">
        <f t="shared" si="0"/>
        <v>18821.36945289337</v>
      </c>
      <c r="H5" s="34">
        <f t="shared" si="0"/>
        <v>21188.314528184936</v>
      </c>
      <c r="I5" s="35">
        <f t="shared" ref="I5:I6" si="1">SUM(C5:E5)</f>
        <v>31377.800194321309</v>
      </c>
      <c r="J5" s="66"/>
      <c r="K5" s="72"/>
      <c r="L5" s="85"/>
      <c r="M5" s="72"/>
    </row>
    <row r="6" spans="2:16" x14ac:dyDescent="0.25">
      <c r="B6" s="39" t="s">
        <v>48</v>
      </c>
      <c r="C6" s="47">
        <f>SUM(C4:C5)</f>
        <v>30013.258000000009</v>
      </c>
      <c r="D6" s="47">
        <f t="shared" ref="D6:H6" si="2">SUM(D4:D5)</f>
        <v>31855.821000000033</v>
      </c>
      <c r="E6" s="47">
        <f t="shared" si="2"/>
        <v>57213.269794321284</v>
      </c>
      <c r="F6" s="47">
        <f t="shared" si="2"/>
        <v>54324.566914744442</v>
      </c>
      <c r="G6" s="47">
        <f t="shared" si="2"/>
        <v>67920.427551173183</v>
      </c>
      <c r="H6" s="47">
        <f t="shared" si="2"/>
        <v>88629.785299615178</v>
      </c>
      <c r="I6" s="48">
        <f t="shared" si="1"/>
        <v>119082.34879432133</v>
      </c>
      <c r="J6" s="67"/>
      <c r="K6" s="73"/>
      <c r="L6" s="73"/>
      <c r="M6" s="73"/>
      <c r="O6" s="62"/>
      <c r="P6" s="63"/>
    </row>
    <row r="7" spans="2:16" x14ac:dyDescent="0.25">
      <c r="B7" s="80" t="s">
        <v>53</v>
      </c>
      <c r="C7" s="61"/>
      <c r="D7" s="61"/>
      <c r="E7" s="61"/>
      <c r="F7" s="61"/>
      <c r="G7" s="61"/>
      <c r="H7" s="61"/>
      <c r="I7" s="81">
        <v>143327.04305496998</v>
      </c>
      <c r="J7" s="67"/>
      <c r="K7" s="73"/>
      <c r="L7" s="73"/>
      <c r="M7" s="73"/>
      <c r="O7" s="62"/>
      <c r="P7" s="63"/>
    </row>
    <row r="8" spans="2:16" x14ac:dyDescent="0.25">
      <c r="B8" s="83" t="s">
        <v>47</v>
      </c>
      <c r="C8" s="82">
        <f>C5/C6</f>
        <v>0.21929388672166175</v>
      </c>
      <c r="D8" s="82">
        <f t="shared" ref="D8:E8" si="3">D5/D6</f>
        <v>0.25055627980832801</v>
      </c>
      <c r="E8" s="82">
        <f t="shared" si="3"/>
        <v>0.29388986601828859</v>
      </c>
      <c r="F8" s="61"/>
      <c r="G8" s="61"/>
      <c r="H8" s="61"/>
      <c r="I8" s="81"/>
      <c r="J8" s="67"/>
      <c r="K8" s="73"/>
      <c r="L8" s="73"/>
      <c r="M8" s="73"/>
      <c r="O8" s="62"/>
      <c r="P8" s="63"/>
    </row>
    <row r="9" spans="2:16" x14ac:dyDescent="0.25">
      <c r="B9" s="39"/>
      <c r="C9" s="47"/>
      <c r="D9" s="47"/>
      <c r="E9" s="47"/>
      <c r="F9" s="47"/>
      <c r="G9" s="47"/>
      <c r="H9" s="47"/>
      <c r="I9" s="48"/>
      <c r="J9" s="67"/>
      <c r="K9" s="73"/>
      <c r="L9" s="73"/>
      <c r="M9" s="73"/>
    </row>
    <row r="10" spans="2:16" x14ac:dyDescent="0.25">
      <c r="B10" s="39" t="s">
        <v>51</v>
      </c>
      <c r="C10" s="59">
        <f t="shared" ref="C10:H10" si="4">C36+M36</f>
        <v>1122</v>
      </c>
      <c r="D10" s="59">
        <f t="shared" si="4"/>
        <v>1091.7</v>
      </c>
      <c r="E10" s="59">
        <f t="shared" si="4"/>
        <v>1123.8</v>
      </c>
      <c r="F10" s="59">
        <f t="shared" si="4"/>
        <v>902.64</v>
      </c>
      <c r="G10" s="59">
        <f t="shared" si="4"/>
        <v>928</v>
      </c>
      <c r="H10" s="59">
        <f t="shared" si="4"/>
        <v>702.6</v>
      </c>
      <c r="I10" s="48"/>
      <c r="J10" s="67"/>
      <c r="K10" s="73"/>
      <c r="L10" s="73"/>
      <c r="M10" s="73"/>
    </row>
    <row r="11" spans="2:16" x14ac:dyDescent="0.25">
      <c r="B11" s="39" t="s">
        <v>50</v>
      </c>
      <c r="C11" s="47"/>
      <c r="D11" s="47"/>
      <c r="E11" s="47"/>
      <c r="F11" s="47"/>
      <c r="G11" s="47"/>
      <c r="H11" s="47"/>
      <c r="I11" s="48"/>
      <c r="J11" s="67"/>
      <c r="K11" s="73"/>
      <c r="L11" s="73"/>
      <c r="M11" s="73"/>
    </row>
    <row r="12" spans="2:16" x14ac:dyDescent="0.25">
      <c r="B12" s="52" t="s">
        <v>11</v>
      </c>
      <c r="C12" s="53">
        <f>'Total Agency'!T66</f>
        <v>0.20678768745067089</v>
      </c>
      <c r="D12" s="53">
        <f>'Total Agency'!U66</f>
        <v>0.20373027259684362</v>
      </c>
      <c r="E12" s="53">
        <f>'Total Agency'!V66</f>
        <v>0.26279019478661403</v>
      </c>
      <c r="F12" s="53">
        <f>'Total Agency'!W66</f>
        <v>0.24953401788762281</v>
      </c>
      <c r="G12" s="53">
        <f>'Total Agency'!X66</f>
        <v>0.26767924978026625</v>
      </c>
      <c r="H12" s="53">
        <f>'Total Agency'!Y66</f>
        <v>0.28308565378501083</v>
      </c>
      <c r="I12" s="48"/>
      <c r="J12" s="67"/>
      <c r="K12" s="73"/>
      <c r="L12" s="73"/>
      <c r="M12" s="73"/>
    </row>
    <row r="13" spans="2:16" x14ac:dyDescent="0.25">
      <c r="B13" s="52" t="s">
        <v>35</v>
      </c>
      <c r="C13" s="54">
        <f>'Total Agency'!T88</f>
        <v>1.3503816793893131</v>
      </c>
      <c r="D13" s="54">
        <f>'Total Agency'!U88</f>
        <v>1.4003521126760563</v>
      </c>
      <c r="E13" s="54">
        <f>'Total Agency'!V88</f>
        <v>1.6262621347597379</v>
      </c>
      <c r="F13" s="54">
        <f>'Total Agency'!W88</f>
        <v>1.4646068691467766</v>
      </c>
      <c r="G13" s="54">
        <f>'Total Agency'!X88</f>
        <v>1.506974712157175</v>
      </c>
      <c r="H13" s="54">
        <f>'Total Agency'!Y88</f>
        <v>1.6606752970830632</v>
      </c>
      <c r="I13" s="48"/>
      <c r="J13" s="67"/>
      <c r="K13" s="73"/>
      <c r="L13" s="73"/>
      <c r="M13" s="73"/>
    </row>
    <row r="14" spans="2:16" x14ac:dyDescent="0.25">
      <c r="B14" s="52" t="s">
        <v>14</v>
      </c>
      <c r="C14" s="55">
        <f>'Total Agency'!T99</f>
        <v>16.966228377614478</v>
      </c>
      <c r="D14" s="55">
        <f>'Total Agency'!U99</f>
        <v>16.020025647472984</v>
      </c>
      <c r="E14" s="55">
        <f>'Total Agency'!V99</f>
        <v>16.851695826966417</v>
      </c>
      <c r="F14" s="55">
        <f>'Total Agency'!W99</f>
        <v>16.692780765276567</v>
      </c>
      <c r="G14" s="55">
        <f>'Total Agency'!X99</f>
        <v>16.833708865781581</v>
      </c>
      <c r="H14" s="55">
        <f>'Total Agency'!Y99</f>
        <v>16.625817842682306</v>
      </c>
      <c r="I14" s="48"/>
      <c r="J14" s="67"/>
      <c r="K14" s="73"/>
      <c r="L14" s="73"/>
      <c r="M14" s="73"/>
    </row>
    <row r="15" spans="2:16" x14ac:dyDescent="0.25">
      <c r="B15" s="60"/>
      <c r="C15" s="37"/>
      <c r="D15" s="37"/>
      <c r="E15" s="37"/>
      <c r="F15" s="37"/>
      <c r="G15" s="37"/>
      <c r="H15" s="37"/>
      <c r="I15" s="38"/>
      <c r="J15" s="68"/>
      <c r="K15" s="74"/>
      <c r="L15" s="74"/>
      <c r="M15" s="74"/>
    </row>
    <row r="18" spans="2:19" x14ac:dyDescent="0.25">
      <c r="B18" s="49" t="s">
        <v>38</v>
      </c>
      <c r="C18" s="50" t="s">
        <v>29</v>
      </c>
      <c r="D18" s="50" t="s">
        <v>30</v>
      </c>
      <c r="E18" s="50" t="s">
        <v>31</v>
      </c>
      <c r="F18" s="50" t="s">
        <v>32</v>
      </c>
      <c r="G18" s="50" t="s">
        <v>33</v>
      </c>
      <c r="H18" s="50" t="s">
        <v>34</v>
      </c>
      <c r="I18" s="51" t="s">
        <v>37</v>
      </c>
      <c r="J18" s="64"/>
      <c r="K18" s="69"/>
      <c r="L18" s="49" t="s">
        <v>49</v>
      </c>
      <c r="M18" s="50" t="s">
        <v>29</v>
      </c>
      <c r="N18" s="50" t="s">
        <v>30</v>
      </c>
      <c r="O18" s="50" t="s">
        <v>31</v>
      </c>
      <c r="P18" s="50" t="s">
        <v>32</v>
      </c>
      <c r="Q18" s="50" t="s">
        <v>33</v>
      </c>
      <c r="R18" s="50" t="s">
        <v>34</v>
      </c>
      <c r="S18" s="51" t="s">
        <v>37</v>
      </c>
    </row>
    <row r="19" spans="2:19" x14ac:dyDescent="0.25">
      <c r="B19" s="31"/>
      <c r="C19" s="32"/>
      <c r="D19" s="32"/>
      <c r="E19" s="32"/>
      <c r="F19" s="32"/>
      <c r="G19" s="32"/>
      <c r="H19" s="32"/>
      <c r="I19" s="33"/>
      <c r="J19" s="65"/>
      <c r="K19" s="71"/>
      <c r="L19" s="31"/>
      <c r="M19" s="32"/>
      <c r="N19" s="32"/>
      <c r="O19" s="32"/>
      <c r="P19" s="32"/>
      <c r="Q19" s="32"/>
      <c r="R19" s="32"/>
      <c r="S19" s="33"/>
    </row>
    <row r="20" spans="2:19" x14ac:dyDescent="0.25">
      <c r="B20" s="31" t="s">
        <v>36</v>
      </c>
      <c r="C20" s="34">
        <f>SUM('Agency North'!U22,'Agency North'!U24:U28)</f>
        <v>11081.561999999998</v>
      </c>
      <c r="D20" s="34">
        <f>SUM('Agency North'!V22,'Agency North'!V24:V28)</f>
        <v>12129.48900000001</v>
      </c>
      <c r="E20" s="34">
        <f>SUM('Agency North'!W22,'Agency North'!W24:W28)</f>
        <v>22323.2356</v>
      </c>
      <c r="F20" s="34">
        <f>SUM('Agency North'!X22,'Agency North'!X24:X28)</f>
        <v>20113.529273503998</v>
      </c>
      <c r="G20" s="34">
        <f>SUM('Agency North'!Y22,'Agency North'!Y24:Y28)</f>
        <v>23890.974922398076</v>
      </c>
      <c r="H20" s="34">
        <f>SUM('Agency North'!Z22,'Agency North'!Z24:Z28)</f>
        <v>32930.117466396288</v>
      </c>
      <c r="I20" s="35">
        <f t="shared" ref="I20:I22" si="5">SUM(C20:E20)</f>
        <v>45534.286600000007</v>
      </c>
      <c r="J20" s="66"/>
      <c r="K20" s="72"/>
      <c r="L20" s="31" t="s">
        <v>36</v>
      </c>
      <c r="M20" s="34">
        <f>SUM('Agency South'!U22,'Agency South'!U24:U28)</f>
        <v>12349.972</v>
      </c>
      <c r="N20" s="34">
        <f>SUM('Agency South'!V22,'Agency South'!V24:V28)</f>
        <v>11744.655999999999</v>
      </c>
      <c r="O20" s="34">
        <f>SUM('Agency South'!W22,'Agency South'!W24:W28)</f>
        <v>18075.634000000002</v>
      </c>
      <c r="P20" s="34">
        <f>SUM('Agency South'!X22,'Agency South'!X24:X28)</f>
        <v>17458.55216892864</v>
      </c>
      <c r="Q20" s="34">
        <f>SUM('Agency South'!Y22,'Agency South'!Y24:Y28)</f>
        <v>25208.083175881733</v>
      </c>
      <c r="R20" s="34">
        <f>SUM('Agency South'!Z22,'Agency South'!Z24:Z28)</f>
        <v>34511.353305033939</v>
      </c>
      <c r="S20" s="35">
        <f t="shared" ref="S20:S22" si="6">SUM(M20:O20)</f>
        <v>42170.262000000002</v>
      </c>
    </row>
    <row r="21" spans="2:19" x14ac:dyDescent="0.25">
      <c r="B21" s="31" t="s">
        <v>39</v>
      </c>
      <c r="C21" s="34">
        <f>'Agency North'!U23</f>
        <v>4760.9380000000101</v>
      </c>
      <c r="D21" s="34">
        <f>'Agency North'!V23</f>
        <v>5674.0470000000196</v>
      </c>
      <c r="E21" s="34">
        <f>'Agency North'!W23</f>
        <v>12353.975085599997</v>
      </c>
      <c r="F21" s="34">
        <f>'Agency North'!X23</f>
        <v>11728.072817855997</v>
      </c>
      <c r="G21" s="34">
        <f>'Agency North'!Y23</f>
        <v>12731.762990332798</v>
      </c>
      <c r="H21" s="34">
        <f>'Agency North'!Z23</f>
        <v>14738.950209311537</v>
      </c>
      <c r="I21" s="35">
        <f t="shared" si="5"/>
        <v>22788.960085600025</v>
      </c>
      <c r="J21" s="66"/>
      <c r="K21" s="72"/>
      <c r="L21" s="31" t="s">
        <v>39</v>
      </c>
      <c r="M21" s="34">
        <f>'Agency South'!U23</f>
        <v>1820.7860000000001</v>
      </c>
      <c r="N21" s="34">
        <f>'Agency South'!V23</f>
        <v>2307.6289999999999</v>
      </c>
      <c r="O21" s="34">
        <f>'Agency South'!W23</f>
        <v>4460.4251087212806</v>
      </c>
      <c r="P21" s="34">
        <f>'Agency South'!X23</f>
        <v>5024.4126544558076</v>
      </c>
      <c r="Q21" s="34">
        <f>'Agency South'!Y23</f>
        <v>6089.6064625605723</v>
      </c>
      <c r="R21" s="34">
        <f>'Agency South'!Z23</f>
        <v>6449.3643188733986</v>
      </c>
      <c r="S21" s="35">
        <f t="shared" si="6"/>
        <v>8588.8401087212806</v>
      </c>
    </row>
    <row r="22" spans="2:19" x14ac:dyDescent="0.25">
      <c r="B22" s="39" t="s">
        <v>48</v>
      </c>
      <c r="C22" s="47">
        <f t="shared" ref="C22:H22" si="7">C21+C20</f>
        <v>15842.500000000007</v>
      </c>
      <c r="D22" s="47">
        <f t="shared" si="7"/>
        <v>17803.536000000029</v>
      </c>
      <c r="E22" s="47">
        <f t="shared" si="7"/>
        <v>34677.210685599995</v>
      </c>
      <c r="F22" s="47">
        <f t="shared" si="7"/>
        <v>31841.602091359993</v>
      </c>
      <c r="G22" s="47">
        <f t="shared" si="7"/>
        <v>36622.737912730874</v>
      </c>
      <c r="H22" s="47">
        <f t="shared" si="7"/>
        <v>47669.067675707825</v>
      </c>
      <c r="I22" s="48">
        <f t="shared" si="5"/>
        <v>68323.246685600025</v>
      </c>
      <c r="J22" s="67"/>
      <c r="K22" s="73"/>
      <c r="L22" s="39" t="s">
        <v>48</v>
      </c>
      <c r="M22" s="47">
        <f t="shared" ref="M22:R22" si="8">M21+M20</f>
        <v>14170.758</v>
      </c>
      <c r="N22" s="47">
        <f t="shared" si="8"/>
        <v>14052.285</v>
      </c>
      <c r="O22" s="47">
        <f t="shared" si="8"/>
        <v>22536.059108721282</v>
      </c>
      <c r="P22" s="47">
        <f t="shared" si="8"/>
        <v>22482.964823384449</v>
      </c>
      <c r="Q22" s="47">
        <f t="shared" si="8"/>
        <v>31297.689638442305</v>
      </c>
      <c r="R22" s="47">
        <f t="shared" si="8"/>
        <v>40960.717623907338</v>
      </c>
      <c r="S22" s="48">
        <f t="shared" si="6"/>
        <v>50759.102108721279</v>
      </c>
    </row>
    <row r="23" spans="2:19" x14ac:dyDescent="0.25">
      <c r="B23" s="83" t="s">
        <v>47</v>
      </c>
      <c r="C23" s="82">
        <f>C21/C22</f>
        <v>0.30051683762032555</v>
      </c>
      <c r="D23" s="82">
        <f t="shared" ref="D23:E23" si="9">D21/D22</f>
        <v>0.31870337443078783</v>
      </c>
      <c r="E23" s="82">
        <f t="shared" si="9"/>
        <v>0.35625630900959659</v>
      </c>
      <c r="F23" s="82"/>
      <c r="G23" s="82"/>
      <c r="H23" s="82"/>
      <c r="I23" s="84">
        <f>I21/I22</f>
        <v>0.33354621144494123</v>
      </c>
      <c r="J23" s="67"/>
      <c r="K23" s="73"/>
      <c r="L23" s="83" t="s">
        <v>47</v>
      </c>
      <c r="M23" s="82">
        <f t="shared" ref="M23:O23" si="10">M21/M22</f>
        <v>0.1284889629757279</v>
      </c>
      <c r="N23" s="82">
        <f t="shared" si="10"/>
        <v>0.16421734970504798</v>
      </c>
      <c r="O23" s="82">
        <f t="shared" si="10"/>
        <v>0.19792391771794432</v>
      </c>
      <c r="P23" s="82"/>
      <c r="Q23" s="82"/>
      <c r="R23" s="82"/>
      <c r="S23" s="84">
        <f>S21/S22</f>
        <v>0.16920788098900535</v>
      </c>
    </row>
    <row r="24" spans="2:19" x14ac:dyDescent="0.25">
      <c r="B24" s="39"/>
      <c r="C24" s="47"/>
      <c r="D24" s="47"/>
      <c r="E24" s="47"/>
      <c r="F24" s="47"/>
      <c r="G24" s="47"/>
      <c r="H24" s="47"/>
      <c r="I24" s="48"/>
      <c r="J24" s="67"/>
      <c r="K24" s="73"/>
      <c r="L24" s="31"/>
      <c r="M24" s="32"/>
      <c r="N24" s="32"/>
      <c r="O24" s="32"/>
      <c r="P24" s="32"/>
      <c r="Q24" s="32"/>
      <c r="R24" s="32"/>
      <c r="S24" s="36"/>
    </row>
    <row r="25" spans="2:19" x14ac:dyDescent="0.25">
      <c r="B25" s="39" t="s">
        <v>50</v>
      </c>
      <c r="C25" s="47"/>
      <c r="D25" s="47"/>
      <c r="E25" s="47"/>
      <c r="F25" s="47"/>
      <c r="G25" s="47"/>
      <c r="H25" s="47"/>
      <c r="I25" s="48"/>
      <c r="J25" s="67"/>
      <c r="K25" s="73"/>
      <c r="L25" s="39" t="s">
        <v>50</v>
      </c>
      <c r="M25" s="32"/>
      <c r="N25" s="32"/>
      <c r="O25" s="32"/>
      <c r="P25" s="32"/>
      <c r="Q25" s="32"/>
      <c r="S25" s="36"/>
    </row>
    <row r="26" spans="2:19" x14ac:dyDescent="0.25">
      <c r="B26" s="52" t="s">
        <v>11</v>
      </c>
      <c r="C26" s="53">
        <f>'Agency North'!U66</f>
        <v>0.20621683093252463</v>
      </c>
      <c r="D26" s="53">
        <f>'Agency North'!V66</f>
        <v>0.21118568232662194</v>
      </c>
      <c r="E26" s="53">
        <f>'Agency North'!W66</f>
        <v>0.27587603313145342</v>
      </c>
      <c r="F26" s="53">
        <f>'Agency North'!X66</f>
        <v>0.25741570409914599</v>
      </c>
      <c r="G26" s="53">
        <f>'Agency North'!Y66</f>
        <v>0.26348230913346676</v>
      </c>
      <c r="H26" s="53">
        <f>'Agency North'!Z66</f>
        <v>0.27789457081740371</v>
      </c>
      <c r="I26" s="48"/>
      <c r="J26" s="67"/>
      <c r="K26" s="75"/>
      <c r="L26" s="52" t="s">
        <v>11</v>
      </c>
      <c r="M26" s="56">
        <f>'Agency South'!U66</f>
        <v>0.18839360807401179</v>
      </c>
      <c r="N26" s="56">
        <f>'Agency South'!V66</f>
        <v>0.1716</v>
      </c>
      <c r="O26" s="56">
        <f>'Agency South'!W66</f>
        <v>0.21834800815547215</v>
      </c>
      <c r="P26" s="56">
        <f>'Agency South'!X66</f>
        <v>0.21776131940533627</v>
      </c>
      <c r="Q26" s="56">
        <f>'Agency South'!Y66</f>
        <v>0.25904191669452858</v>
      </c>
      <c r="R26" s="56">
        <f>'Agency South'!Z66</f>
        <v>0.27811282409985272</v>
      </c>
      <c r="S26" s="36"/>
    </row>
    <row r="27" spans="2:19" x14ac:dyDescent="0.25">
      <c r="B27" s="52" t="s">
        <v>35</v>
      </c>
      <c r="C27" s="54">
        <f>'Agency North'!U88</f>
        <v>1.2892156862745099</v>
      </c>
      <c r="D27" s="54">
        <f>'Agency North'!V88</f>
        <v>1.3675847457627119</v>
      </c>
      <c r="E27" s="54">
        <f>'Agency North'!W88</f>
        <v>1.6368500937286776</v>
      </c>
      <c r="F27" s="54">
        <f>'Agency North'!X88</f>
        <v>1.427486364223542</v>
      </c>
      <c r="G27" s="54">
        <f>'Agency North'!Y88</f>
        <v>1.4364560437052709</v>
      </c>
      <c r="H27" s="54">
        <f>'Agency North'!Z88</f>
        <v>1.6043673552436939</v>
      </c>
      <c r="I27" s="48"/>
      <c r="J27" s="67"/>
      <c r="K27" s="76"/>
      <c r="L27" s="52" t="s">
        <v>35</v>
      </c>
      <c r="M27" s="57">
        <f>'Agency South'!U88</f>
        <v>1.6004464285714286</v>
      </c>
      <c r="N27" s="57">
        <f>'Agency South'!V88</f>
        <v>1.6258741258741258</v>
      </c>
      <c r="O27" s="57">
        <f>'Agency South'!W88</f>
        <v>1.7462722392691028</v>
      </c>
      <c r="P27" s="57">
        <f>'Agency South'!X88</f>
        <v>1.6604771225502102</v>
      </c>
      <c r="Q27" s="57">
        <f>'Agency South'!Y88</f>
        <v>1.7416214408321942</v>
      </c>
      <c r="R27" s="57">
        <f>'Agency South'!Z88</f>
        <v>1.8473217898412084</v>
      </c>
      <c r="S27" s="36"/>
    </row>
    <row r="28" spans="2:19" x14ac:dyDescent="0.25">
      <c r="B28" s="52" t="s">
        <v>14</v>
      </c>
      <c r="C28" s="55">
        <f>'Agency North'!U99</f>
        <v>15.059410646387843</v>
      </c>
      <c r="D28" s="55">
        <f>'Agency North'!V99</f>
        <v>13.790500387296692</v>
      </c>
      <c r="E28" s="55">
        <f>'Agency North'!W99</f>
        <v>14.744482230799994</v>
      </c>
      <c r="F28" s="55">
        <f>'Agency North'!X99</f>
        <v>14.715787234063798</v>
      </c>
      <c r="G28" s="55">
        <f>'Agency North'!Y99</f>
        <v>14.717923948390039</v>
      </c>
      <c r="H28" s="55">
        <f>'Agency North'!Z99</f>
        <v>14.671004340755898</v>
      </c>
      <c r="I28" s="48"/>
      <c r="J28" s="67"/>
      <c r="K28" s="72"/>
      <c r="L28" s="52" t="s">
        <v>14</v>
      </c>
      <c r="M28" s="58">
        <f>'Agency South'!U99</f>
        <v>19.763958158995816</v>
      </c>
      <c r="N28" s="58">
        <f>'Agency South'!V99</f>
        <v>20.146645161290323</v>
      </c>
      <c r="O28" s="58">
        <f>'Agency South'!W99</f>
        <v>21.60224902170183</v>
      </c>
      <c r="P28" s="58">
        <f>'Agency South'!X99</f>
        <v>20.615162308036339</v>
      </c>
      <c r="Q28" s="58">
        <f>'Agency South'!Y99</f>
        <v>20.238041367730414</v>
      </c>
      <c r="R28" s="58">
        <f>'Agency South'!Z99</f>
        <v>19.677044362340581</v>
      </c>
      <c r="S28" s="36"/>
    </row>
    <row r="29" spans="2:19" x14ac:dyDescent="0.25">
      <c r="B29" s="31"/>
      <c r="C29" s="32"/>
      <c r="D29" s="32"/>
      <c r="E29" s="32"/>
      <c r="F29" s="32"/>
      <c r="G29" s="32"/>
      <c r="H29" s="32"/>
      <c r="I29" s="36"/>
      <c r="J29" s="68"/>
      <c r="K29" s="74"/>
      <c r="L29" s="31"/>
      <c r="M29" s="32"/>
      <c r="N29" s="32"/>
      <c r="O29" s="32"/>
      <c r="P29" s="32"/>
      <c r="Q29" s="32"/>
      <c r="R29" s="32"/>
      <c r="S29" s="36"/>
    </row>
    <row r="30" spans="2:19" x14ac:dyDescent="0.25">
      <c r="B30" s="40" t="s">
        <v>40</v>
      </c>
      <c r="C30" s="32"/>
      <c r="D30" s="32"/>
      <c r="E30" s="32"/>
      <c r="F30" s="32"/>
      <c r="G30" s="32"/>
      <c r="H30" s="32"/>
      <c r="I30" s="36"/>
      <c r="J30" s="68"/>
      <c r="K30" s="74"/>
      <c r="L30" s="40" t="s">
        <v>40</v>
      </c>
      <c r="M30" s="32"/>
      <c r="N30" s="32"/>
      <c r="O30" s="32"/>
      <c r="P30" s="32"/>
      <c r="Q30" s="32"/>
      <c r="R30" s="32"/>
      <c r="S30" s="36"/>
    </row>
    <row r="31" spans="2:19" x14ac:dyDescent="0.25">
      <c r="B31" s="41" t="s">
        <v>41</v>
      </c>
      <c r="C31" s="43">
        <v>700</v>
      </c>
      <c r="D31" s="43">
        <f>C33</f>
        <v>720</v>
      </c>
      <c r="E31" s="43">
        <f t="shared" ref="E31:H31" si="11">D33</f>
        <v>740</v>
      </c>
      <c r="F31" s="43">
        <f t="shared" si="11"/>
        <v>760</v>
      </c>
      <c r="G31" s="43">
        <f t="shared" si="11"/>
        <v>780</v>
      </c>
      <c r="H31" s="43">
        <f t="shared" si="11"/>
        <v>800</v>
      </c>
      <c r="I31" s="36"/>
      <c r="J31" s="68"/>
      <c r="K31" s="74"/>
      <c r="L31" s="41" t="s">
        <v>41</v>
      </c>
      <c r="M31" s="43">
        <v>500</v>
      </c>
      <c r="N31" s="43">
        <f>M33</f>
        <v>520</v>
      </c>
      <c r="O31" s="43">
        <f>N33</f>
        <v>540</v>
      </c>
      <c r="P31" s="43">
        <f t="shared" ref="P31:R31" si="12">O33</f>
        <v>560</v>
      </c>
      <c r="Q31" s="43">
        <f t="shared" si="12"/>
        <v>580</v>
      </c>
      <c r="R31" s="43">
        <f t="shared" si="12"/>
        <v>600</v>
      </c>
      <c r="S31" s="36"/>
    </row>
    <row r="32" spans="2:19" x14ac:dyDescent="0.25">
      <c r="B32" s="41" t="s">
        <v>42</v>
      </c>
      <c r="C32" s="43">
        <v>20</v>
      </c>
      <c r="D32" s="43">
        <v>20</v>
      </c>
      <c r="E32" s="43">
        <v>20</v>
      </c>
      <c r="F32" s="43">
        <v>20</v>
      </c>
      <c r="G32" s="43">
        <v>20</v>
      </c>
      <c r="H32" s="43">
        <v>20</v>
      </c>
      <c r="I32" s="36"/>
      <c r="J32" s="68"/>
      <c r="K32" s="74"/>
      <c r="L32" s="41" t="s">
        <v>42</v>
      </c>
      <c r="M32" s="43">
        <v>20</v>
      </c>
      <c r="N32" s="43">
        <v>20</v>
      </c>
      <c r="O32" s="43">
        <v>20</v>
      </c>
      <c r="P32" s="43">
        <v>20</v>
      </c>
      <c r="Q32" s="43">
        <v>20</v>
      </c>
      <c r="R32" s="43">
        <v>20</v>
      </c>
      <c r="S32" s="36"/>
    </row>
    <row r="33" spans="2:19" x14ac:dyDescent="0.25">
      <c r="B33" s="41" t="s">
        <v>43</v>
      </c>
      <c r="C33" s="43">
        <f>C31+C32</f>
        <v>720</v>
      </c>
      <c r="D33" s="43">
        <f>D31+D32</f>
        <v>740</v>
      </c>
      <c r="E33" s="43">
        <f>E31+E32</f>
        <v>760</v>
      </c>
      <c r="F33" s="43">
        <f t="shared" ref="F33:H33" si="13">F31+F32</f>
        <v>780</v>
      </c>
      <c r="G33" s="43">
        <f t="shared" si="13"/>
        <v>800</v>
      </c>
      <c r="H33" s="43">
        <f t="shared" si="13"/>
        <v>820</v>
      </c>
      <c r="I33" s="36"/>
      <c r="J33" s="68"/>
      <c r="K33" s="74"/>
      <c r="L33" s="41" t="s">
        <v>43</v>
      </c>
      <c r="M33" s="43">
        <f>M31+M32</f>
        <v>520</v>
      </c>
      <c r="N33" s="43">
        <f>N31+N32</f>
        <v>540</v>
      </c>
      <c r="O33" s="43">
        <f>O31+O32</f>
        <v>560</v>
      </c>
      <c r="P33" s="43">
        <f t="shared" ref="P33" si="14">P31+P32</f>
        <v>580</v>
      </c>
      <c r="Q33" s="43">
        <f t="shared" ref="Q33" si="15">Q31+Q32</f>
        <v>600</v>
      </c>
      <c r="R33" s="43">
        <f t="shared" ref="R33" si="16">R31+R32</f>
        <v>620</v>
      </c>
      <c r="S33" s="36"/>
    </row>
    <row r="34" spans="2:19" x14ac:dyDescent="0.25">
      <c r="B34" s="41" t="s">
        <v>44</v>
      </c>
      <c r="C34" s="44">
        <v>0.45</v>
      </c>
      <c r="D34" s="44">
        <v>0.45</v>
      </c>
      <c r="E34" s="44">
        <v>0.45</v>
      </c>
      <c r="F34" s="44">
        <v>0.38</v>
      </c>
      <c r="G34" s="44">
        <v>0.38</v>
      </c>
      <c r="H34" s="44">
        <v>0.35</v>
      </c>
      <c r="I34" s="36"/>
      <c r="J34" s="68"/>
      <c r="K34" s="77"/>
      <c r="L34" s="41" t="s">
        <v>44</v>
      </c>
      <c r="M34" s="44">
        <v>0.3</v>
      </c>
      <c r="N34" s="44">
        <v>0.24</v>
      </c>
      <c r="O34" s="44">
        <v>0.24</v>
      </c>
      <c r="P34" s="44">
        <v>0.24</v>
      </c>
      <c r="Q34" s="44">
        <v>0.24</v>
      </c>
      <c r="R34" s="44">
        <v>0.2</v>
      </c>
      <c r="S34" s="36"/>
    </row>
    <row r="35" spans="2:19" x14ac:dyDescent="0.25">
      <c r="B35" s="41" t="s">
        <v>45</v>
      </c>
      <c r="C35" s="45">
        <v>2.5</v>
      </c>
      <c r="D35" s="45">
        <v>2.5</v>
      </c>
      <c r="E35" s="45">
        <v>2.5</v>
      </c>
      <c r="F35" s="45">
        <v>2.2000000000000002</v>
      </c>
      <c r="G35" s="45">
        <v>2.2000000000000002</v>
      </c>
      <c r="H35" s="45">
        <v>1.8</v>
      </c>
      <c r="I35" s="36"/>
      <c r="J35" s="68"/>
      <c r="K35" s="78"/>
      <c r="L35" s="41" t="s">
        <v>45</v>
      </c>
      <c r="M35" s="45">
        <v>2</v>
      </c>
      <c r="N35" s="45">
        <v>2</v>
      </c>
      <c r="O35" s="45">
        <v>2</v>
      </c>
      <c r="P35" s="45">
        <v>1.8</v>
      </c>
      <c r="Q35" s="45">
        <v>1.8</v>
      </c>
      <c r="R35" s="45">
        <v>1.5</v>
      </c>
      <c r="S35" s="36"/>
    </row>
    <row r="36" spans="2:19" x14ac:dyDescent="0.25">
      <c r="B36" s="42" t="s">
        <v>46</v>
      </c>
      <c r="C36" s="46">
        <f>C33*C34*C35</f>
        <v>810</v>
      </c>
      <c r="D36" s="46">
        <f t="shared" ref="D36:H36" si="17">D33*D34*D35</f>
        <v>832.5</v>
      </c>
      <c r="E36" s="46">
        <f t="shared" si="17"/>
        <v>855</v>
      </c>
      <c r="F36" s="46">
        <f t="shared" si="17"/>
        <v>652.08000000000004</v>
      </c>
      <c r="G36" s="46">
        <f t="shared" si="17"/>
        <v>668.80000000000007</v>
      </c>
      <c r="H36" s="46">
        <f t="shared" si="17"/>
        <v>516.6</v>
      </c>
      <c r="I36" s="38"/>
      <c r="J36" s="68"/>
      <c r="K36" s="74"/>
      <c r="L36" s="42" t="s">
        <v>46</v>
      </c>
      <c r="M36" s="46">
        <f>M33*M34*M35</f>
        <v>312</v>
      </c>
      <c r="N36" s="46">
        <f t="shared" ref="N36:O36" si="18">N33*N34*N35</f>
        <v>259.2</v>
      </c>
      <c r="O36" s="46">
        <f t="shared" si="18"/>
        <v>268.8</v>
      </c>
      <c r="P36" s="46">
        <f t="shared" ref="P36:R36" si="19">P33*P34*P35</f>
        <v>250.55999999999997</v>
      </c>
      <c r="Q36" s="46">
        <f t="shared" si="19"/>
        <v>259.2</v>
      </c>
      <c r="R36" s="46">
        <f t="shared" si="19"/>
        <v>186</v>
      </c>
      <c r="S36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71" t="s">
        <v>101</v>
      </c>
      <c r="D3" s="271">
        <v>2016</v>
      </c>
      <c r="E3" s="271">
        <v>2017</v>
      </c>
      <c r="F3" s="271">
        <v>2018</v>
      </c>
      <c r="G3" s="271">
        <v>2019</v>
      </c>
      <c r="H3" s="271">
        <v>2020</v>
      </c>
      <c r="I3" s="271">
        <v>2021</v>
      </c>
      <c r="J3" s="271">
        <v>2022</v>
      </c>
    </row>
    <row r="4" spans="3:10" x14ac:dyDescent="0.25">
      <c r="C4" s="215" t="s">
        <v>114</v>
      </c>
      <c r="D4" s="215">
        <v>20</v>
      </c>
      <c r="E4" s="215">
        <v>25</v>
      </c>
      <c r="F4" s="215">
        <v>25</v>
      </c>
      <c r="G4" s="215">
        <v>15</v>
      </c>
      <c r="H4" s="215">
        <v>15</v>
      </c>
      <c r="I4" s="215">
        <v>10</v>
      </c>
      <c r="J4" s="215">
        <v>10</v>
      </c>
    </row>
    <row r="5" spans="3:10" x14ac:dyDescent="0.25">
      <c r="C5" s="215" t="s">
        <v>115</v>
      </c>
      <c r="D5" s="215">
        <f>D4</f>
        <v>20</v>
      </c>
      <c r="E5" s="215">
        <f>D5+E4</f>
        <v>45</v>
      </c>
      <c r="F5" s="215">
        <f t="shared" ref="F5:J5" si="0">E5+F4</f>
        <v>70</v>
      </c>
      <c r="G5" s="215">
        <f t="shared" si="0"/>
        <v>85</v>
      </c>
      <c r="H5" s="215">
        <f t="shared" si="0"/>
        <v>100</v>
      </c>
      <c r="I5" s="215">
        <f t="shared" si="0"/>
        <v>110</v>
      </c>
      <c r="J5" s="215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F11" sqref="F11"/>
    </sheetView>
  </sheetViews>
  <sheetFormatPr defaultRowHeight="15" x14ac:dyDescent="0.25"/>
  <cols>
    <col min="3" max="3" width="10.42578125" bestFit="1" customWidth="1" collapsed="1"/>
  </cols>
  <sheetData>
    <row r="3" spans="2:3" x14ac:dyDescent="0.25">
      <c r="B3" s="300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"/>
  <sheetViews>
    <sheetView showGridLines="0" zoomScale="80" zoomScaleNormal="80" workbookViewId="0">
      <selection activeCell="J8" sqref="J8"/>
    </sheetView>
  </sheetViews>
  <sheetFormatPr defaultRowHeight="15" x14ac:dyDescent="0.25"/>
  <cols>
    <col min="1" max="1" width="4.42578125" customWidth="1" collapsed="1"/>
    <col min="5" max="7" width="11.140625" bestFit="1" customWidth="1" collapsed="1"/>
    <col min="8" max="9" width="12.5703125" bestFit="1" customWidth="1" collapsed="1"/>
    <col min="10" max="12" width="12.5703125" customWidth="1" collapsed="1"/>
  </cols>
  <sheetData>
    <row r="1" spans="2:14" ht="21" x14ac:dyDescent="0.35">
      <c r="B1" s="257" t="s">
        <v>112</v>
      </c>
      <c r="G1" s="19">
        <f>G2/G22</f>
        <v>0.41197432228278752</v>
      </c>
      <c r="H1" s="19">
        <f t="shared" ref="H1:L1" si="0">H2/H22</f>
        <v>0.5670389143601835</v>
      </c>
      <c r="I1" s="19">
        <f t="shared" si="0"/>
        <v>0.59742878854231141</v>
      </c>
      <c r="J1" s="19">
        <f t="shared" si="0"/>
        <v>0.64337419433225052</v>
      </c>
      <c r="K1" s="19">
        <f t="shared" si="0"/>
        <v>0.65800134023998846</v>
      </c>
      <c r="L1" s="19">
        <f t="shared" si="0"/>
        <v>0.69682962683669247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44" t="s">
        <v>101</v>
      </c>
      <c r="C3" s="245"/>
      <c r="D3" s="246"/>
      <c r="E3" s="247">
        <v>2015</v>
      </c>
      <c r="F3" s="247">
        <v>2016</v>
      </c>
      <c r="G3" s="247">
        <v>2017</v>
      </c>
      <c r="H3" s="247">
        <v>2018</v>
      </c>
      <c r="I3" s="247">
        <v>2019</v>
      </c>
      <c r="J3" s="247">
        <v>2020</v>
      </c>
      <c r="K3" s="247">
        <v>2021</v>
      </c>
      <c r="L3" s="247">
        <v>2022</v>
      </c>
    </row>
    <row r="4" spans="2:14" s="25" customFormat="1" ht="18" customHeight="1" x14ac:dyDescent="0.25">
      <c r="B4" s="262" t="s">
        <v>113</v>
      </c>
      <c r="C4" s="248"/>
      <c r="D4" s="248"/>
      <c r="E4" s="385"/>
      <c r="F4" s="385"/>
      <c r="G4" s="387">
        <f>G13/F13-1</f>
        <v>0.52097509168291367</v>
      </c>
      <c r="H4" s="385"/>
      <c r="I4" s="385"/>
      <c r="J4" s="385"/>
      <c r="K4" s="385"/>
      <c r="L4" s="386"/>
    </row>
    <row r="5" spans="2:14" s="163" customFormat="1" ht="18" customHeight="1" x14ac:dyDescent="0.25">
      <c r="B5" s="263" t="s">
        <v>114</v>
      </c>
      <c r="C5" s="264"/>
      <c r="D5" s="264"/>
      <c r="E5" s="265"/>
      <c r="F5" s="265">
        <v>20</v>
      </c>
      <c r="G5" s="265">
        <v>25</v>
      </c>
      <c r="H5" s="265">
        <v>25</v>
      </c>
      <c r="I5" s="265">
        <v>15</v>
      </c>
      <c r="J5" s="265">
        <f>SUM('Total Agency'!BJ3:BU3)</f>
        <v>8</v>
      </c>
      <c r="K5" s="265">
        <f>SUM('Total Agency'!BV3:CG3)</f>
        <v>6</v>
      </c>
      <c r="L5" s="266">
        <f>SUM('Total Agency'!CH3:CS3)</f>
        <v>6</v>
      </c>
    </row>
    <row r="6" spans="2:14" s="163" customFormat="1" ht="18" customHeight="1" x14ac:dyDescent="0.25">
      <c r="B6" s="267" t="s">
        <v>115</v>
      </c>
      <c r="C6" s="264"/>
      <c r="D6" s="264"/>
      <c r="E6" s="265"/>
      <c r="F6" s="265">
        <f>F5</f>
        <v>20</v>
      </c>
      <c r="G6" s="265">
        <f>F6+G5</f>
        <v>45</v>
      </c>
      <c r="H6" s="265">
        <f t="shared" ref="H6:I6" si="1">G6+H5</f>
        <v>70</v>
      </c>
      <c r="I6" s="265">
        <f t="shared" si="1"/>
        <v>85</v>
      </c>
      <c r="J6" s="265">
        <f t="shared" ref="J6:L6" si="2">I6+J5</f>
        <v>93</v>
      </c>
      <c r="K6" s="265">
        <f t="shared" si="2"/>
        <v>99</v>
      </c>
      <c r="L6" s="265">
        <f t="shared" si="2"/>
        <v>105</v>
      </c>
    </row>
    <row r="7" spans="2:14" ht="18" customHeight="1" x14ac:dyDescent="0.25">
      <c r="B7" s="253" t="s">
        <v>107</v>
      </c>
      <c r="C7" s="248"/>
      <c r="D7" s="248"/>
      <c r="E7" s="248"/>
      <c r="F7" s="248"/>
      <c r="G7" s="248"/>
      <c r="H7" s="248"/>
      <c r="I7" s="248"/>
      <c r="J7" s="248"/>
      <c r="K7" s="248"/>
      <c r="L7" s="249"/>
    </row>
    <row r="8" spans="2:14" ht="18" customHeight="1" x14ac:dyDescent="0.25">
      <c r="B8" s="250" t="s">
        <v>65</v>
      </c>
      <c r="C8" s="241"/>
      <c r="D8" s="242"/>
      <c r="E8" s="238">
        <f>'Data_KPIs Trend'!C3</f>
        <v>994</v>
      </c>
      <c r="F8" s="238">
        <f>'Data_KPIs Trend'!D3</f>
        <v>2259.9598674997997</v>
      </c>
      <c r="G8" s="238">
        <f>'Data_KPIs Trend'!E3</f>
        <v>2873.559784660923</v>
      </c>
      <c r="H8" s="238">
        <f>'Data_KPIs Trend'!F3</f>
        <v>3353.7298012678511</v>
      </c>
      <c r="I8" s="238">
        <f>'Data_KPIs Trend'!G3</f>
        <v>4046.1070756529316</v>
      </c>
      <c r="J8" s="238">
        <f>'Data_KPIs Trend'!H3</f>
        <v>4401.0677586778456</v>
      </c>
      <c r="K8" s="238">
        <f>'Data_KPIs Trend'!I3</f>
        <v>5069.5038453837387</v>
      </c>
      <c r="L8" s="238">
        <f>'Data_KPIs Trend'!J3</f>
        <v>5784.8259870654183</v>
      </c>
    </row>
    <row r="9" spans="2:14" ht="18" customHeight="1" x14ac:dyDescent="0.25">
      <c r="B9" s="251" t="s">
        <v>71</v>
      </c>
      <c r="C9" s="241"/>
      <c r="D9" s="242"/>
      <c r="E9" s="240">
        <f>'Data_KPIs Trend'!C4</f>
        <v>0.30862733471686926</v>
      </c>
      <c r="F9" s="240">
        <f>'Data_KPIs Trend'!D4</f>
        <v>0.32208801559271766</v>
      </c>
      <c r="G9" s="240">
        <f>'Data_KPIs Trend'!E4</f>
        <v>0.29608359359540898</v>
      </c>
      <c r="H9" s="240">
        <f>'Data_KPIs Trend'!F4</f>
        <v>0.30394763157368559</v>
      </c>
      <c r="I9" s="240">
        <f>'Data_KPIs Trend'!G4</f>
        <v>0.30236042312583861</v>
      </c>
      <c r="J9" s="240">
        <f>'Data_KPIs Trend'!H4</f>
        <v>0.30111648049823642</v>
      </c>
      <c r="K9" s="240">
        <f>'Data_KPIs Trend'!I4</f>
        <v>0.30190325826888154</v>
      </c>
      <c r="L9" s="240">
        <f>'Data_KPIs Trend'!J4</f>
        <v>0.30196695504388138</v>
      </c>
    </row>
    <row r="10" spans="2:14" ht="18" customHeight="1" x14ac:dyDescent="0.25">
      <c r="B10" s="251" t="s">
        <v>103</v>
      </c>
      <c r="C10" s="241"/>
      <c r="D10" s="242"/>
      <c r="E10" s="237">
        <f>'Data_KPIs Trend'!C5</f>
        <v>1.6916426512968299</v>
      </c>
      <c r="F10" s="237">
        <f>'Data_KPIs Trend'!D5</f>
        <v>1.9992650319317022</v>
      </c>
      <c r="G10" s="237">
        <f>'Data_KPIs Trend'!E5</f>
        <v>1.9812059475782493</v>
      </c>
      <c r="H10" s="237">
        <f>'Data_KPIs Trend'!F5</f>
        <v>1.9629241837593188</v>
      </c>
      <c r="I10" s="237">
        <f>'Data_KPIs Trend'!G5</f>
        <v>1.9879861488436847</v>
      </c>
      <c r="J10" s="237">
        <f>'Data_KPIs Trend'!H5</f>
        <v>1.9747193666777512</v>
      </c>
      <c r="K10" s="237">
        <f>'Data_KPIs Trend'!I5</f>
        <v>1.9768693882956521</v>
      </c>
      <c r="L10" s="237">
        <f>'Data_KPIs Trend'!J5</f>
        <v>1.977529126516369</v>
      </c>
    </row>
    <row r="11" spans="2:14" ht="18" customHeight="1" x14ac:dyDescent="0.25">
      <c r="B11" s="251" t="s">
        <v>109</v>
      </c>
      <c r="C11" s="241"/>
      <c r="D11" s="242"/>
      <c r="E11" s="238">
        <v>807</v>
      </c>
      <c r="F11" s="238">
        <f>VLOOKUP(F3,'Yearly Summary'!$B$3:$D$10,3,0)</f>
        <v>1432</v>
      </c>
      <c r="G11" s="238">
        <f>VLOOKUP(G3,'Yearly Summary'!$B$3:$D$10,3,0)</f>
        <v>550</v>
      </c>
      <c r="H11" s="238">
        <f>VLOOKUP(H3,'Yearly Summary'!$B$3:$D$10,3,0)</f>
        <v>600</v>
      </c>
      <c r="I11" s="238">
        <f>VLOOKUP(I3,'Yearly Summary'!$B$3:$D$10,3,0)</f>
        <v>460</v>
      </c>
      <c r="J11" s="238">
        <f>VLOOKUP(J3,'Yearly Summary'!$B$3:$D$10,3,0)</f>
        <v>240</v>
      </c>
      <c r="K11" s="238">
        <f>VLOOKUP(K3,'Yearly Summary'!$B$3:$D$10,3,0)</f>
        <v>240</v>
      </c>
      <c r="L11" s="238">
        <f>VLOOKUP(L3,'Yearly Summary'!$B$3:$D$10,3,0)</f>
        <v>240</v>
      </c>
    </row>
    <row r="12" spans="2:14" ht="18" customHeight="1" x14ac:dyDescent="0.25">
      <c r="B12" s="251" t="s">
        <v>108</v>
      </c>
      <c r="C12" s="241"/>
      <c r="D12" s="242"/>
      <c r="E12" s="239">
        <f>'Data_KPIs Trend'!C6</f>
        <v>7797</v>
      </c>
      <c r="F12" s="239">
        <f>'Data_KPIs Trend'!D6</f>
        <v>12275.620805066597</v>
      </c>
      <c r="G12" s="239">
        <f>'Data_KPIs Trend'!E6</f>
        <v>17815.542912521076</v>
      </c>
      <c r="H12" s="239">
        <f>'Data_KPIs Trend'!F6</f>
        <v>21892.383913602949</v>
      </c>
      <c r="I12" s="239">
        <f>'Data_KPIs Trend'!G6</f>
        <v>26574.371224014649</v>
      </c>
      <c r="J12" s="239">
        <f>'Data_KPIs Trend'!H6</f>
        <v>29547.145631399904</v>
      </c>
      <c r="K12" s="239">
        <f>'Data_KPIs Trend'!I6</f>
        <v>33571.297164928248</v>
      </c>
      <c r="L12" s="239">
        <f>'Data_KPIs Trend'!J6</f>
        <v>38393.885077621802</v>
      </c>
      <c r="M12" s="29"/>
    </row>
    <row r="13" spans="2:14" ht="18" customHeight="1" x14ac:dyDescent="0.25">
      <c r="B13" s="251" t="s">
        <v>9</v>
      </c>
      <c r="C13" s="241"/>
      <c r="D13" s="242"/>
      <c r="E13" s="239">
        <f>'Data_KPIs Trend'!C7</f>
        <v>4117</v>
      </c>
      <c r="F13" s="239">
        <f>'Data_KPIs Trend'!D7</f>
        <v>11339.504901872999</v>
      </c>
      <c r="G13" s="239">
        <f>'Data_KPIs Trend'!E7</f>
        <v>17247.104507765132</v>
      </c>
      <c r="H13" s="239">
        <f>'Data_KPIs Trend'!F7</f>
        <v>20105.605584833036</v>
      </c>
      <c r="I13" s="239">
        <f>'Data_KPIs Trend'!G7</f>
        <v>24583.727107172712</v>
      </c>
      <c r="J13" s="239">
        <f>'Data_KPIs Trend'!H7</f>
        <v>27671.970146694344</v>
      </c>
      <c r="K13" s="239">
        <f>'Data_KPIs Trend'!I7</f>
        <v>31327.535788949652</v>
      </c>
      <c r="L13" s="239">
        <f>'Data_KPIs Trend'!J7</f>
        <v>35875.378174731268</v>
      </c>
      <c r="M13" s="28"/>
      <c r="N13" s="29"/>
    </row>
    <row r="14" spans="2:14" ht="18" customHeight="1" x14ac:dyDescent="0.25">
      <c r="B14" s="243"/>
      <c r="C14" s="241"/>
      <c r="D14" s="242"/>
      <c r="E14" s="293">
        <f>E13/E8</f>
        <v>4.1418511066398391</v>
      </c>
      <c r="F14" s="293">
        <f t="shared" ref="F14:I14" si="3">F13/F8</f>
        <v>5.0175691457821889</v>
      </c>
      <c r="G14" s="293">
        <f t="shared" si="3"/>
        <v>6.0019995407195861</v>
      </c>
      <c r="H14" s="293">
        <f t="shared" si="3"/>
        <v>5.9949986362146017</v>
      </c>
      <c r="I14" s="293">
        <f t="shared" si="3"/>
        <v>6.075896323926516</v>
      </c>
      <c r="J14" s="293">
        <f t="shared" ref="J14" si="4">J13/J8</f>
        <v>6.2875583072157619</v>
      </c>
      <c r="K14" s="293">
        <f t="shared" ref="K14" si="5">K13/K8</f>
        <v>6.1796058834192085</v>
      </c>
      <c r="L14" s="293">
        <f t="shared" ref="L14" si="6">L13/L8</f>
        <v>6.2016348036996822</v>
      </c>
    </row>
    <row r="15" spans="2:14" ht="18" customHeight="1" x14ac:dyDescent="0.25">
      <c r="B15" s="252" t="s">
        <v>110</v>
      </c>
      <c r="C15" s="241"/>
      <c r="D15" s="242"/>
      <c r="E15" s="239"/>
      <c r="F15" s="239"/>
      <c r="G15" s="239"/>
      <c r="H15" s="239"/>
      <c r="I15" s="239"/>
      <c r="J15" s="239"/>
      <c r="K15" s="239"/>
      <c r="L15" s="239"/>
    </row>
    <row r="16" spans="2:14" ht="18" customHeight="1" x14ac:dyDescent="0.25">
      <c r="B16" s="251" t="s">
        <v>10</v>
      </c>
      <c r="C16" s="241"/>
      <c r="D16" s="242"/>
      <c r="E16" s="239">
        <f>'Data_KPIs Trend'!C8</f>
        <v>5648</v>
      </c>
      <c r="F16" s="239">
        <f>'Data_KPIs Trend'!D8</f>
        <v>19012.145871484354</v>
      </c>
      <c r="G16" s="239">
        <f>'Data_KPIs Trend'!E8</f>
        <v>34097.160840229539</v>
      </c>
      <c r="H16" s="239">
        <f>'Data_KPIs Trend'!F8</f>
        <v>43458.727377523741</v>
      </c>
      <c r="I16" s="239">
        <f>'Data_KPIs Trend'!G8</f>
        <v>54511.319688466509</v>
      </c>
      <c r="J16" s="239">
        <f>'Data_KPIs Trend'!H8</f>
        <v>64711.225601883729</v>
      </c>
      <c r="K16" s="239">
        <f>'Data_KPIs Trend'!I8</f>
        <v>74804.626087348035</v>
      </c>
      <c r="L16" s="239">
        <f>'Data_KPIs Trend'!J8</f>
        <v>85897.307929065457</v>
      </c>
    </row>
    <row r="17" spans="2:12" ht="18" customHeight="1" x14ac:dyDescent="0.25">
      <c r="B17" s="251" t="s">
        <v>11</v>
      </c>
      <c r="C17" s="241"/>
      <c r="D17" s="242"/>
      <c r="E17" s="240">
        <f>'Data_KPIs Trend'!C9</f>
        <v>0.29070695112849682</v>
      </c>
      <c r="F17" s="240">
        <f>'Data_KPIs Trend'!D9</f>
        <v>0.23975352036714415</v>
      </c>
      <c r="G17" s="240">
        <f>'Data_KPIs Trend'!E9</f>
        <v>0.2097639133603531</v>
      </c>
      <c r="H17" s="240">
        <f>'Data_KPIs Trend'!F9</f>
        <v>0.20830536310907261</v>
      </c>
      <c r="I17" s="240">
        <f>'Data_KPIs Trend'!G9</f>
        <v>0.21872428648810993</v>
      </c>
      <c r="J17" s="240">
        <f>'Data_KPIs Trend'!H9</f>
        <v>0.21991245706434484</v>
      </c>
      <c r="K17" s="240">
        <f>'Data_KPIs Trend'!I9</f>
        <v>0.22609566345353155</v>
      </c>
      <c r="L17" s="240">
        <f>'Data_KPIs Trend'!J9</f>
        <v>0.22752938000292006</v>
      </c>
    </row>
    <row r="18" spans="2:12" ht="18" customHeight="1" x14ac:dyDescent="0.25">
      <c r="B18" s="251" t="s">
        <v>35</v>
      </c>
      <c r="C18" s="241"/>
      <c r="D18" s="242"/>
      <c r="E18" s="237">
        <f>'Data_KPIs Trend'!C10</f>
        <v>1.6303116147308783</v>
      </c>
      <c r="F18" s="237">
        <f>'Data_KPIs Trend'!D10</f>
        <v>1.5320006078631341</v>
      </c>
      <c r="G18" s="237">
        <f>'Data_KPIs Trend'!E10</f>
        <v>1.4742661937863444</v>
      </c>
      <c r="H18" s="237">
        <f>'Data_KPIs Trend'!F10</f>
        <v>1.550338276738076</v>
      </c>
      <c r="I18" s="237">
        <f>'Data_KPIs Trend'!G10</f>
        <v>1.6224328804952979</v>
      </c>
      <c r="J18" s="237">
        <f>'Data_KPIs Trend'!H10</f>
        <v>1.6571977406193492</v>
      </c>
      <c r="K18" s="237">
        <f>'Data_KPIs Trend'!I10</f>
        <v>1.7154870391090931</v>
      </c>
      <c r="L18" s="237">
        <f>'Data_KPIs Trend'!J10</f>
        <v>1.7804858736581959</v>
      </c>
    </row>
    <row r="19" spans="2:12" ht="18" customHeight="1" x14ac:dyDescent="0.25">
      <c r="B19" s="251" t="s">
        <v>14</v>
      </c>
      <c r="C19" s="241"/>
      <c r="D19" s="242"/>
      <c r="E19" s="237">
        <f>'Data_KPIs Trend'!C11</f>
        <v>19.940748262380538</v>
      </c>
      <c r="F19" s="237">
        <f>'Data_KPIs Trend'!D11</f>
        <v>16.889198365973961</v>
      </c>
      <c r="G19" s="237">
        <f>'Data_KPIs Trend'!E11</f>
        <v>15.774763361547739</v>
      </c>
      <c r="H19" s="237">
        <f>'Data_KPIs Trend'!F11</f>
        <v>16.414991449956755</v>
      </c>
      <c r="I19" s="237">
        <f>'Data_KPIs Trend'!G11</f>
        <v>17.233734002679885</v>
      </c>
      <c r="J19" s="237">
        <f>'Data_KPIs Trend'!H11</f>
        <v>18.378343138541897</v>
      </c>
      <c r="K19" s="237">
        <f>'Data_KPIs Trend'!I11</f>
        <v>19.905265082743945</v>
      </c>
      <c r="L19" s="237">
        <f>'Data_KPIs Trend'!J11</f>
        <v>21.677741601565991</v>
      </c>
    </row>
    <row r="20" spans="2:12" ht="18" customHeight="1" x14ac:dyDescent="0.25">
      <c r="B20" s="251" t="s">
        <v>104</v>
      </c>
      <c r="C20" s="241"/>
      <c r="D20" s="242"/>
      <c r="E20" s="237">
        <f>'Data_KPIs Trend'!C12</f>
        <v>32.509633498583568</v>
      </c>
      <c r="F20" s="237">
        <f>'Data_KPIs Trend'!D12</f>
        <v>25.874262162993158</v>
      </c>
      <c r="G20" s="237">
        <f>'Data_KPIs Trend'!E12</f>
        <v>23.256200338909267</v>
      </c>
      <c r="H20" s="237">
        <f>'Data_KPIs Trend'!F12</f>
        <v>25.448789557196211</v>
      </c>
      <c r="I20" s="237">
        <f>'Data_KPIs Trend'!G12</f>
        <v>27.96057669965769</v>
      </c>
      <c r="J20" s="237">
        <f>'Data_KPIs Trend'!H12</f>
        <v>30.456548725518751</v>
      </c>
      <c r="K20" s="237">
        <f>'Data_KPIs Trend'!I12</f>
        <v>34.147224259478023</v>
      </c>
      <c r="L20" s="237">
        <f>'Data_KPIs Trend'!J12</f>
        <v>38.596912694400842</v>
      </c>
    </row>
    <row r="21" spans="2:12" ht="18" customHeight="1" x14ac:dyDescent="0.25">
      <c r="B21" s="251" t="s">
        <v>66</v>
      </c>
      <c r="C21" s="241"/>
      <c r="D21" s="242"/>
      <c r="E21" s="237">
        <f>'Data_KPIs Trend'!C13</f>
        <v>9.4507764366780762</v>
      </c>
      <c r="F21" s="237">
        <f>'Data_KPIs Trend'!D13</f>
        <v>6.2034454404800075</v>
      </c>
      <c r="G21" s="237">
        <f>'Data_KPIs Trend'!E13</f>
        <v>4.8783115929819774</v>
      </c>
      <c r="H21" s="237">
        <f>'Data_KPIs Trend'!F13</f>
        <v>5.3011193493981317</v>
      </c>
      <c r="I21" s="237">
        <f>'Data_KPIs Trend'!G13</f>
        <v>6.1156571884286999</v>
      </c>
      <c r="J21" s="237">
        <f>'Data_KPIs Trend'!H13</f>
        <v>6.6977744639287691</v>
      </c>
      <c r="K21" s="237">
        <f>'Data_KPIs Trend'!I13</f>
        <v>7.7205393240432105</v>
      </c>
      <c r="L21" s="237">
        <f>'Data_KPIs Trend'!J13</f>
        <v>8.7819316153838578</v>
      </c>
    </row>
    <row r="22" spans="2:12" ht="18" customHeight="1" x14ac:dyDescent="0.25">
      <c r="B22" s="254" t="s">
        <v>0</v>
      </c>
      <c r="C22" s="255"/>
      <c r="D22" s="256"/>
      <c r="E22" s="268">
        <v>319929.83399999997</v>
      </c>
      <c r="F22" s="268">
        <f>VLOOKUP(F3,'Yearly Summary'!$B$3:$S$10,18,0)</f>
        <v>491925.24655985419</v>
      </c>
      <c r="G22" s="268">
        <f>VLOOKUP(G3,'Yearly Summary'!$B$3:$S$10,18,0)</f>
        <v>792970.40348838991</v>
      </c>
      <c r="H22" s="268">
        <f>VLOOKUP(H3,'Yearly Summary'!$B$3:$S$10,18,0)</f>
        <v>1105972.0074541632</v>
      </c>
      <c r="I22" s="268">
        <f>VLOOKUP(I3,'Yearly Summary'!$B$3:$S$10,18,0)</f>
        <v>1524167.9351489281</v>
      </c>
      <c r="J22" s="268">
        <f>VLOOKUP(J3,'Yearly Summary'!$B$3:$S$10,18,0)</f>
        <v>1970880.5956318083</v>
      </c>
      <c r="K22" s="268">
        <f>VLOOKUP(K3,'Yearly Summary'!$B$3:$S$10,18,0)</f>
        <v>2554370.3426510734</v>
      </c>
      <c r="L22" s="268">
        <f>VLOOKUP(L3,'Yearly Summary'!$B$3:$S$10,18,0)</f>
        <v>3315370.8948222045</v>
      </c>
    </row>
    <row r="23" spans="2:12" ht="18" customHeight="1" x14ac:dyDescent="0.25">
      <c r="B23" s="254" t="s">
        <v>97</v>
      </c>
      <c r="C23" s="255"/>
      <c r="D23" s="256"/>
      <c r="E23" s="269"/>
      <c r="F23" s="270">
        <f>F22/E22-1</f>
        <v>0.53760354390661247</v>
      </c>
      <c r="G23" s="270">
        <f>G22/F22-1</f>
        <v>0.61197338220352249</v>
      </c>
      <c r="H23" s="270">
        <f t="shared" ref="H23:L23" si="7">H22/G22-1</f>
        <v>0.39472041149182191</v>
      </c>
      <c r="I23" s="270">
        <f t="shared" si="7"/>
        <v>0.37812523723580505</v>
      </c>
      <c r="J23" s="270">
        <f t="shared" si="7"/>
        <v>0.2930862473755107</v>
      </c>
      <c r="K23" s="270">
        <f t="shared" si="7"/>
        <v>0.29605535125389726</v>
      </c>
      <c r="L23" s="270">
        <f t="shared" si="7"/>
        <v>0.2979209942522747</v>
      </c>
    </row>
    <row r="24" spans="2:12" ht="18" customHeight="1" x14ac:dyDescent="0.25">
      <c r="B24" s="251" t="s">
        <v>111</v>
      </c>
      <c r="C24" s="241"/>
      <c r="D24" s="242"/>
      <c r="E24" s="240">
        <f>'Data_KPIs Trend'!C39</f>
        <v>0.16912469626074336</v>
      </c>
      <c r="F24" s="240">
        <f>'Data_KPIs Trend'!D39</f>
        <v>0.25608309093439435</v>
      </c>
      <c r="G24" s="240">
        <f>'Data_KPIs Trend'!E39</f>
        <v>0.16134480539133864</v>
      </c>
      <c r="H24" s="240">
        <f>'Data_KPIs Trend'!F39</f>
        <v>0.15048967731555871</v>
      </c>
      <c r="I24" s="240">
        <f>'Data_KPIs Trend'!G39</f>
        <v>0.15196408756940633</v>
      </c>
      <c r="J24" s="240">
        <f>'Data_KPIs Trend'!H39</f>
        <v>0.1434700032242418</v>
      </c>
      <c r="K24" s="240">
        <f>'Data_KPIs Trend'!I39</f>
        <v>0.14448285103151998</v>
      </c>
      <c r="L24" s="240">
        <f>'Data_KPIs Trend'!J39</f>
        <v>0.14467916725585445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9"/>
      <c r="G26" s="15"/>
      <c r="H26" s="15"/>
      <c r="I26" s="15"/>
      <c r="J26" s="19"/>
      <c r="K26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J45"/>
  <sheetViews>
    <sheetView showGridLines="0" topLeftCell="A25" zoomScale="90" zoomScaleNormal="90" workbookViewId="0">
      <selection activeCell="C15" sqref="C15"/>
    </sheetView>
  </sheetViews>
  <sheetFormatPr defaultRowHeight="15" x14ac:dyDescent="0.25"/>
  <cols>
    <col min="1" max="1" width="5.42578125" customWidth="1" collapsed="1"/>
    <col min="2" max="2" width="25.140625" bestFit="1" customWidth="1" collapsed="1"/>
    <col min="3" max="3" width="11.140625" bestFit="1" customWidth="1" collapsed="1"/>
    <col min="4" max="4" width="12.42578125" customWidth="1" collapsed="1"/>
    <col min="5" max="5" width="12.140625" customWidth="1" collapsed="1"/>
    <col min="6" max="6" width="11.140625" bestFit="1" customWidth="1" collapsed="1"/>
    <col min="7" max="10" width="12.5703125" bestFit="1" customWidth="1" collapsed="1"/>
  </cols>
  <sheetData>
    <row r="2" spans="2:10" x14ac:dyDescent="0.25">
      <c r="B2" s="234" t="s">
        <v>101</v>
      </c>
      <c r="C2" s="234">
        <v>2015</v>
      </c>
      <c r="D2" s="234">
        <v>2016</v>
      </c>
      <c r="E2" s="234">
        <v>2017</v>
      </c>
      <c r="F2" s="234">
        <v>2018</v>
      </c>
      <c r="G2" s="234">
        <v>2019</v>
      </c>
      <c r="H2" s="234">
        <v>2020</v>
      </c>
      <c r="I2" s="234">
        <v>2021</v>
      </c>
      <c r="J2" s="234">
        <v>2022</v>
      </c>
    </row>
    <row r="3" spans="2:10" s="25" customFormat="1" x14ac:dyDescent="0.25">
      <c r="B3" s="236" t="s">
        <v>106</v>
      </c>
      <c r="C3" s="236">
        <v>994</v>
      </c>
      <c r="D3" s="216">
        <f>VLOOKUP(D$2,'Yearly Summary'!$B$3:$U$10,11,0)</f>
        <v>2259.9598674997997</v>
      </c>
      <c r="E3" s="216">
        <f>VLOOKUP(E$2,'Yearly Summary'!$B$3:$U$10,11,0)</f>
        <v>2873.559784660923</v>
      </c>
      <c r="F3" s="216">
        <f>VLOOKUP(F$2,'Yearly Summary'!$B$3:$U$10,11,0)</f>
        <v>3353.7298012678511</v>
      </c>
      <c r="G3" s="216">
        <f>VLOOKUP(G$2,'Yearly Summary'!$B$3:$U$10,11,0)</f>
        <v>4046.1070756529316</v>
      </c>
      <c r="H3" s="216">
        <f>VLOOKUP(H$2,'Yearly Summary'!$B$3:$U$10,11,0)</f>
        <v>4401.0677586778456</v>
      </c>
      <c r="I3" s="216">
        <f>VLOOKUP(I$2,'Yearly Summary'!$B$3:$U$10,11,0)</f>
        <v>5069.5038453837387</v>
      </c>
      <c r="J3" s="216">
        <f>VLOOKUP(J$2,'Yearly Summary'!$B$3:$U$10,11,0)</f>
        <v>5784.8259870654183</v>
      </c>
    </row>
    <row r="4" spans="2:10" x14ac:dyDescent="0.25">
      <c r="B4" s="215" t="s">
        <v>71</v>
      </c>
      <c r="C4" s="217">
        <v>0.30862733471686926</v>
      </c>
      <c r="D4" s="217">
        <f>VLOOKUP(D$2,'Yearly Summary'!$B$3:$U$10,6,0)</f>
        <v>0.32208801559271766</v>
      </c>
      <c r="E4" s="217">
        <f>VLOOKUP(E$2,'Yearly Summary'!$B$3:$U$10,6,0)</f>
        <v>0.29608359359540898</v>
      </c>
      <c r="F4" s="217">
        <f>VLOOKUP(F$2,'Yearly Summary'!$B$3:$U$10,6,0)</f>
        <v>0.30394763157368559</v>
      </c>
      <c r="G4" s="217">
        <f>VLOOKUP(G$2,'Yearly Summary'!$B$3:$U$10,6,0)</f>
        <v>0.30236042312583861</v>
      </c>
      <c r="H4" s="217">
        <f>VLOOKUP(H$2,'Yearly Summary'!$B$3:$U$10,6,0)</f>
        <v>0.30111648049823642</v>
      </c>
      <c r="I4" s="217">
        <f>VLOOKUP(I$2,'Yearly Summary'!$B$3:$U$10,6,0)</f>
        <v>0.30190325826888154</v>
      </c>
      <c r="J4" s="217">
        <f>VLOOKUP(J$2,'Yearly Summary'!$B$3:$U$10,6,0)</f>
        <v>0.30196695504388138</v>
      </c>
    </row>
    <row r="5" spans="2:10" x14ac:dyDescent="0.25">
      <c r="B5" s="215" t="s">
        <v>103</v>
      </c>
      <c r="C5" s="218">
        <v>1.6916426512968299</v>
      </c>
      <c r="D5" s="219">
        <f>VLOOKUP(D$2,'Yearly Summary'!$B$3:$U$10,7,0)</f>
        <v>1.9992650319317022</v>
      </c>
      <c r="E5" s="219">
        <f>VLOOKUP(E$2,'Yearly Summary'!$B$3:$U$10,7,0)</f>
        <v>1.9812059475782493</v>
      </c>
      <c r="F5" s="219">
        <f>VLOOKUP(F$2,'Yearly Summary'!$B$3:$U$10,7,0)</f>
        <v>1.9629241837593188</v>
      </c>
      <c r="G5" s="219">
        <f>VLOOKUP(G$2,'Yearly Summary'!$B$3:$U$10,7,0)</f>
        <v>1.9879861488436847</v>
      </c>
      <c r="H5" s="219">
        <f>VLOOKUP(H$2,'Yearly Summary'!$B$3:$U$10,7,0)</f>
        <v>1.9747193666777512</v>
      </c>
      <c r="I5" s="219">
        <f>VLOOKUP(I$2,'Yearly Summary'!$B$3:$U$10,7,0)</f>
        <v>1.9768693882956521</v>
      </c>
      <c r="J5" s="219">
        <f>VLOOKUP(J$2,'Yearly Summary'!$B$3:$U$10,7,0)</f>
        <v>1.977529126516369</v>
      </c>
    </row>
    <row r="6" spans="2:10" x14ac:dyDescent="0.25">
      <c r="B6" s="215" t="s">
        <v>102</v>
      </c>
      <c r="C6" s="216">
        <v>7797</v>
      </c>
      <c r="D6" s="216">
        <f>VLOOKUP(D$2,'Yearly Summary'!$B$3:$U$10,8,0)</f>
        <v>12275.620805066597</v>
      </c>
      <c r="E6" s="216">
        <f>VLOOKUP(E$2,'Yearly Summary'!$B$3:$U$10,8,0)</f>
        <v>17815.542912521076</v>
      </c>
      <c r="F6" s="216">
        <f>VLOOKUP(F$2,'Yearly Summary'!$B$3:$U$10,8,0)</f>
        <v>21892.383913602949</v>
      </c>
      <c r="G6" s="216">
        <f>VLOOKUP(G$2,'Yearly Summary'!$B$3:$U$10,8,0)</f>
        <v>26574.371224014649</v>
      </c>
      <c r="H6" s="216">
        <f>VLOOKUP(H$2,'Yearly Summary'!$B$3:$U$10,8,0)</f>
        <v>29547.145631399904</v>
      </c>
      <c r="I6" s="216">
        <f>VLOOKUP(I$2,'Yearly Summary'!$B$3:$U$10,8,0)</f>
        <v>33571.297164928248</v>
      </c>
      <c r="J6" s="216">
        <f>VLOOKUP(J$2,'Yearly Summary'!$B$3:$U$10,8,0)</f>
        <v>38393.885077621802</v>
      </c>
    </row>
    <row r="7" spans="2:10" x14ac:dyDescent="0.25">
      <c r="B7" s="215" t="s">
        <v>9</v>
      </c>
      <c r="C7" s="216">
        <v>4117</v>
      </c>
      <c r="D7" s="216">
        <f>VLOOKUP(D$2,'Yearly Summary'!$B$3:$U$10,12,0)</f>
        <v>11339.504901872999</v>
      </c>
      <c r="E7" s="216">
        <f>VLOOKUP(E$2,'Yearly Summary'!$B$3:$U$10,12,0)</f>
        <v>17247.104507765132</v>
      </c>
      <c r="F7" s="216">
        <f>VLOOKUP(F$2,'Yearly Summary'!$B$3:$U$10,12,0)</f>
        <v>20105.605584833036</v>
      </c>
      <c r="G7" s="216">
        <f>VLOOKUP(G$2,'Yearly Summary'!$B$3:$U$10,12,0)</f>
        <v>24583.727107172712</v>
      </c>
      <c r="H7" s="216">
        <f>VLOOKUP(H$2,'Yearly Summary'!$B$3:$U$10,12,0)</f>
        <v>27671.970146694344</v>
      </c>
      <c r="I7" s="216">
        <f>VLOOKUP(I$2,'Yearly Summary'!$B$3:$U$10,12,0)</f>
        <v>31327.535788949652</v>
      </c>
      <c r="J7" s="216">
        <f>VLOOKUP(J$2,'Yearly Summary'!$B$3:$U$10,12,0)</f>
        <v>35875.378174731268</v>
      </c>
    </row>
    <row r="8" spans="2:10" x14ac:dyDescent="0.25">
      <c r="B8" s="215" t="s">
        <v>10</v>
      </c>
      <c r="C8" s="216">
        <v>5648</v>
      </c>
      <c r="D8" s="216">
        <f>VLOOKUP(D$2,'Yearly Summary'!$B$3:$U$10,13,0)</f>
        <v>19012.145871484354</v>
      </c>
      <c r="E8" s="216">
        <f>VLOOKUP(E$2,'Yearly Summary'!$B$3:$U$10,13,0)</f>
        <v>34097.160840229539</v>
      </c>
      <c r="F8" s="216">
        <f>VLOOKUP(F$2,'Yearly Summary'!$B$3:$U$10,13,0)</f>
        <v>43458.727377523741</v>
      </c>
      <c r="G8" s="216">
        <f>VLOOKUP(G$2,'Yearly Summary'!$B$3:$U$10,13,0)</f>
        <v>54511.319688466509</v>
      </c>
      <c r="H8" s="216">
        <f>VLOOKUP(H$2,'Yearly Summary'!$B$3:$U$10,13,0)</f>
        <v>64711.225601883729</v>
      </c>
      <c r="I8" s="216">
        <f>VLOOKUP(I$2,'Yearly Summary'!$B$3:$U$10,13,0)</f>
        <v>74804.626087348035</v>
      </c>
      <c r="J8" s="216">
        <f>VLOOKUP(J$2,'Yearly Summary'!$B$3:$U$10,13,0)</f>
        <v>85897.307929065457</v>
      </c>
    </row>
    <row r="9" spans="2:10" x14ac:dyDescent="0.25">
      <c r="B9" s="215" t="s">
        <v>11</v>
      </c>
      <c r="C9" s="217">
        <v>0.29070695112849682</v>
      </c>
      <c r="D9" s="217">
        <f>VLOOKUP(D$2,'Yearly Summary'!$B$3:$U$10,14,0)</f>
        <v>0.23975352036714415</v>
      </c>
      <c r="E9" s="217">
        <f>VLOOKUP(E$2,'Yearly Summary'!$B$3:$U$10,14,0)</f>
        <v>0.2097639133603531</v>
      </c>
      <c r="F9" s="217">
        <f>VLOOKUP(F$2,'Yearly Summary'!$B$3:$U$10,14,0)</f>
        <v>0.20830536310907261</v>
      </c>
      <c r="G9" s="217">
        <f>VLOOKUP(G$2,'Yearly Summary'!$B$3:$U$10,14,0)</f>
        <v>0.21872428648810993</v>
      </c>
      <c r="H9" s="217">
        <f>VLOOKUP(H$2,'Yearly Summary'!$B$3:$U$10,14,0)</f>
        <v>0.21991245706434484</v>
      </c>
      <c r="I9" s="217">
        <f>VLOOKUP(I$2,'Yearly Summary'!$B$3:$U$10,14,0)</f>
        <v>0.22609566345353155</v>
      </c>
      <c r="J9" s="217">
        <f>VLOOKUP(J$2,'Yearly Summary'!$B$3:$U$10,14,0)</f>
        <v>0.22752938000292006</v>
      </c>
    </row>
    <row r="10" spans="2:10" x14ac:dyDescent="0.25">
      <c r="B10" s="215" t="s">
        <v>35</v>
      </c>
      <c r="C10" s="218">
        <v>1.6303116147308783</v>
      </c>
      <c r="D10" s="218">
        <f>VLOOKUP(D$2,'Yearly Summary'!$B$3:$U$10,15,0)</f>
        <v>1.5320006078631341</v>
      </c>
      <c r="E10" s="218">
        <f>VLOOKUP(E$2,'Yearly Summary'!$B$3:$U$10,15,0)</f>
        <v>1.4742661937863444</v>
      </c>
      <c r="F10" s="218">
        <f>VLOOKUP(F$2,'Yearly Summary'!$B$3:$U$10,15,0)</f>
        <v>1.550338276738076</v>
      </c>
      <c r="G10" s="218">
        <f>VLOOKUP(G$2,'Yearly Summary'!$B$3:$U$10,15,0)</f>
        <v>1.6224328804952979</v>
      </c>
      <c r="H10" s="218">
        <f>VLOOKUP(H$2,'Yearly Summary'!$B$3:$U$10,15,0)</f>
        <v>1.6571977406193492</v>
      </c>
      <c r="I10" s="218">
        <f>VLOOKUP(I$2,'Yearly Summary'!$B$3:$U$10,15,0)</f>
        <v>1.7154870391090931</v>
      </c>
      <c r="J10" s="218">
        <f>VLOOKUP(J$2,'Yearly Summary'!$B$3:$U$10,15,0)</f>
        <v>1.7804858736581959</v>
      </c>
    </row>
    <row r="11" spans="2:10" x14ac:dyDescent="0.25">
      <c r="B11" s="215" t="s">
        <v>14</v>
      </c>
      <c r="C11" s="219">
        <v>19.940748262380538</v>
      </c>
      <c r="D11" s="219">
        <f>VLOOKUP(D$2,'Yearly Summary'!$B$3:$U$10,17,0)</f>
        <v>16.889198365973961</v>
      </c>
      <c r="E11" s="219">
        <f>VLOOKUP(E$2,'Yearly Summary'!$B$3:$U$10,17,0)</f>
        <v>15.774763361547739</v>
      </c>
      <c r="F11" s="219">
        <f>VLOOKUP(F$2,'Yearly Summary'!$B$3:$U$10,17,0)</f>
        <v>16.414991449956755</v>
      </c>
      <c r="G11" s="219">
        <f>VLOOKUP(G$2,'Yearly Summary'!$B$3:$U$10,17,0)</f>
        <v>17.233734002679885</v>
      </c>
      <c r="H11" s="219">
        <f>VLOOKUP(H$2,'Yearly Summary'!$B$3:$U$10,17,0)</f>
        <v>18.378343138541897</v>
      </c>
      <c r="I11" s="219">
        <f>VLOOKUP(I$2,'Yearly Summary'!$B$3:$U$10,17,0)</f>
        <v>19.905265082743945</v>
      </c>
      <c r="J11" s="219">
        <f>VLOOKUP(J$2,'Yearly Summary'!$B$3:$U$10,17,0)</f>
        <v>21.677741601565991</v>
      </c>
    </row>
    <row r="12" spans="2:10" x14ac:dyDescent="0.25">
      <c r="B12" s="215" t="s">
        <v>104</v>
      </c>
      <c r="C12" s="219">
        <v>32.509633498583568</v>
      </c>
      <c r="D12" s="219">
        <f>VLOOKUP(D$2,'Yearly Summary'!$B$3:$U$10,19,0)</f>
        <v>25.874262162993158</v>
      </c>
      <c r="E12" s="219">
        <f>VLOOKUP(E$2,'Yearly Summary'!$B$3:$U$10,19,0)</f>
        <v>23.256200338909267</v>
      </c>
      <c r="F12" s="219">
        <f>VLOOKUP(F$2,'Yearly Summary'!$B$3:$U$10,19,0)</f>
        <v>25.448789557196211</v>
      </c>
      <c r="G12" s="219">
        <f>VLOOKUP(G$2,'Yearly Summary'!$B$3:$U$10,19,0)</f>
        <v>27.96057669965769</v>
      </c>
      <c r="H12" s="219">
        <f>VLOOKUP(H$2,'Yearly Summary'!$B$3:$U$10,19,0)</f>
        <v>30.456548725518751</v>
      </c>
      <c r="I12" s="219">
        <f>VLOOKUP(I$2,'Yearly Summary'!$B$3:$U$10,19,0)</f>
        <v>34.147224259478023</v>
      </c>
      <c r="J12" s="219">
        <f>VLOOKUP(J$2,'Yearly Summary'!$B$3:$U$10,19,0)</f>
        <v>38.596912694400842</v>
      </c>
    </row>
    <row r="13" spans="2:10" x14ac:dyDescent="0.25">
      <c r="B13" s="215" t="s">
        <v>66</v>
      </c>
      <c r="C13" s="219">
        <v>9.4507764366780762</v>
      </c>
      <c r="D13" s="219">
        <f>VLOOKUP(D$2,'Yearly Summary'!$B$3:$U$10,20,0)</f>
        <v>6.2034454404800075</v>
      </c>
      <c r="E13" s="219">
        <f>VLOOKUP(E$2,'Yearly Summary'!$B$3:$U$10,20,0)</f>
        <v>4.8783115929819774</v>
      </c>
      <c r="F13" s="219">
        <f>VLOOKUP(F$2,'Yearly Summary'!$B$3:$U$10,20,0)</f>
        <v>5.3011193493981317</v>
      </c>
      <c r="G13" s="219">
        <f>VLOOKUP(G$2,'Yearly Summary'!$B$3:$U$10,20,0)</f>
        <v>6.1156571884286999</v>
      </c>
      <c r="H13" s="219">
        <f>VLOOKUP(H$2,'Yearly Summary'!$B$3:$U$10,20,0)</f>
        <v>6.6977744639287691</v>
      </c>
      <c r="I13" s="219">
        <f>VLOOKUP(I$2,'Yearly Summary'!$B$3:$U$10,20,0)</f>
        <v>7.7205393240432105</v>
      </c>
      <c r="J13" s="219">
        <f>VLOOKUP(J$2,'Yearly Summary'!$B$3:$U$10,20,0)</f>
        <v>8.7819316153838578</v>
      </c>
    </row>
    <row r="15" spans="2:10" x14ac:dyDescent="0.25">
      <c r="C15" s="29">
        <f>C17*1000</f>
        <v>319929.83399999997</v>
      </c>
    </row>
    <row r="16" spans="2:10" x14ac:dyDescent="0.25">
      <c r="B16" s="234"/>
      <c r="C16" s="234">
        <v>2015</v>
      </c>
      <c r="D16" s="234">
        <v>2016</v>
      </c>
      <c r="E16" s="234">
        <v>2017</v>
      </c>
      <c r="F16" s="234">
        <v>2018</v>
      </c>
      <c r="G16" s="234">
        <v>2019</v>
      </c>
      <c r="H16" s="234">
        <v>2020</v>
      </c>
      <c r="I16" s="234">
        <v>2021</v>
      </c>
      <c r="J16" s="234">
        <v>2022</v>
      </c>
    </row>
    <row r="17" spans="2:10" x14ac:dyDescent="0.25">
      <c r="B17" s="215" t="s">
        <v>93</v>
      </c>
      <c r="C17" s="235">
        <f>C35/1000</f>
        <v>319.92983399999997</v>
      </c>
      <c r="D17" s="216">
        <f>VLOOKUP(D16,'Yearly Summary'!$B$2:$S$10,18,0)/1000</f>
        <v>491.9252465598542</v>
      </c>
      <c r="E17" s="216">
        <f>VLOOKUP(E16,'Yearly Summary'!$B$2:$S$10,18,0)/1000</f>
        <v>792.97040348838993</v>
      </c>
      <c r="F17" s="216">
        <f>VLOOKUP(F16,'Yearly Summary'!$B$2:$S$10,18,0)/1000</f>
        <v>1105.9720074541631</v>
      </c>
      <c r="G17" s="216">
        <f>VLOOKUP(G16,'Yearly Summary'!$B$2:$S$10,18,0)/1000</f>
        <v>1524.1679351489281</v>
      </c>
      <c r="H17" s="216">
        <f>VLOOKUP(H16,'Yearly Summary'!$B$2:$S$10,18,0)/1000</f>
        <v>1970.8805956318083</v>
      </c>
      <c r="I17" s="216">
        <f>VLOOKUP(I16,'Yearly Summary'!$B$2:$S$10,18,0)/1000</f>
        <v>2554.3703426510733</v>
      </c>
      <c r="J17" s="216">
        <f>VLOOKUP(J16,'Yearly Summary'!$B$2:$S$10,18,0)/1000</f>
        <v>3315.3708948222043</v>
      </c>
    </row>
    <row r="18" spans="2:10" x14ac:dyDescent="0.25">
      <c r="B18" s="215" t="s">
        <v>105</v>
      </c>
      <c r="C18" s="215"/>
      <c r="D18" s="217">
        <f>D17/C17-1</f>
        <v>0.53760354390661247</v>
      </c>
      <c r="E18" s="217">
        <f t="shared" ref="E18:J18" si="0">E17/D17-1</f>
        <v>0.61197338220352249</v>
      </c>
      <c r="F18" s="217">
        <f t="shared" si="0"/>
        <v>0.39472041149182169</v>
      </c>
      <c r="G18" s="217">
        <f t="shared" si="0"/>
        <v>0.37812523723580505</v>
      </c>
      <c r="H18" s="217">
        <f t="shared" si="0"/>
        <v>0.2930862473755107</v>
      </c>
      <c r="I18" s="217">
        <f t="shared" si="0"/>
        <v>0.29605535125389704</v>
      </c>
      <c r="J18" s="217">
        <f t="shared" si="0"/>
        <v>0.29792099425227447</v>
      </c>
    </row>
    <row r="20" spans="2:10" x14ac:dyDescent="0.25">
      <c r="B20" s="234" t="s">
        <v>96</v>
      </c>
      <c r="C20" s="234">
        <v>2015</v>
      </c>
      <c r="D20" s="234">
        <v>2016</v>
      </c>
      <c r="E20" s="234">
        <v>2017</v>
      </c>
      <c r="F20" s="234">
        <v>2018</v>
      </c>
      <c r="G20" s="234">
        <v>2019</v>
      </c>
      <c r="H20" s="234">
        <v>2020</v>
      </c>
      <c r="I20" s="234">
        <v>2021</v>
      </c>
      <c r="J20" s="234">
        <v>2022</v>
      </c>
    </row>
    <row r="21" spans="2:10" x14ac:dyDescent="0.25">
      <c r="B21" s="215" t="s">
        <v>97</v>
      </c>
      <c r="C21" s="215"/>
      <c r="D21" s="221">
        <f>D18</f>
        <v>0.53760354390661247</v>
      </c>
      <c r="E21" s="221">
        <f t="shared" ref="E21:J21" si="1">E18</f>
        <v>0.61197338220352249</v>
      </c>
      <c r="F21" s="221">
        <f t="shared" si="1"/>
        <v>0.39472041149182169</v>
      </c>
      <c r="G21" s="221">
        <f t="shared" si="1"/>
        <v>0.37812523723580505</v>
      </c>
      <c r="H21" s="221">
        <f t="shared" si="1"/>
        <v>0.2930862473755107</v>
      </c>
      <c r="I21" s="221">
        <f t="shared" si="1"/>
        <v>0.29605535125389704</v>
      </c>
      <c r="J21" s="221">
        <f t="shared" si="1"/>
        <v>0.29792099425227447</v>
      </c>
    </row>
    <row r="22" spans="2:10" x14ac:dyDescent="0.25">
      <c r="B22" s="215" t="s">
        <v>98</v>
      </c>
      <c r="C22" s="215"/>
      <c r="D22" s="217">
        <f>D11/C11-1</f>
        <v>-0.15303086204460625</v>
      </c>
      <c r="E22" s="217">
        <f t="shared" ref="E22:J22" si="2">E11/D11-1</f>
        <v>-6.5985074026451818E-2</v>
      </c>
      <c r="F22" s="217">
        <f t="shared" si="2"/>
        <v>4.0585590651053716E-2</v>
      </c>
      <c r="G22" s="217">
        <f t="shared" si="2"/>
        <v>4.9877732511721007E-2</v>
      </c>
      <c r="H22" s="217">
        <f t="shared" si="2"/>
        <v>6.641678093000758E-2</v>
      </c>
      <c r="I22" s="217">
        <f t="shared" si="2"/>
        <v>8.3082676860020355E-2</v>
      </c>
      <c r="J22" s="217">
        <f t="shared" si="2"/>
        <v>8.9045612377130379E-2</v>
      </c>
    </row>
    <row r="23" spans="2:10" x14ac:dyDescent="0.25">
      <c r="B23" s="215" t="s">
        <v>99</v>
      </c>
      <c r="C23" s="215"/>
      <c r="D23" s="217">
        <f>D8/C8-1</f>
        <v>2.3661731358860401</v>
      </c>
      <c r="E23" s="217">
        <f t="shared" ref="E23:J23" si="3">E8/D8-1</f>
        <v>0.79344094405306809</v>
      </c>
      <c r="F23" s="217">
        <f t="shared" si="3"/>
        <v>0.27455560247846078</v>
      </c>
      <c r="G23" s="217">
        <f t="shared" si="3"/>
        <v>0.25432388332335321</v>
      </c>
      <c r="H23" s="217">
        <f t="shared" si="3"/>
        <v>0.18711537294840652</v>
      </c>
      <c r="I23" s="217">
        <f t="shared" si="3"/>
        <v>0.15597603648493541</v>
      </c>
      <c r="J23" s="217">
        <f t="shared" si="3"/>
        <v>0.14828871450763881</v>
      </c>
    </row>
    <row r="24" spans="2:10" x14ac:dyDescent="0.25">
      <c r="B24" s="215" t="s">
        <v>100</v>
      </c>
      <c r="C24" s="215"/>
      <c r="D24" s="217">
        <f>D10/C10-1</f>
        <v>-6.0301972935384307E-2</v>
      </c>
      <c r="E24" s="217">
        <f t="shared" ref="E24:J24" si="4">E10/D10-1</f>
        <v>-3.7685633922377337E-2</v>
      </c>
      <c r="F24" s="217">
        <f t="shared" si="4"/>
        <v>5.1599964288916E-2</v>
      </c>
      <c r="G24" s="217">
        <f t="shared" si="4"/>
        <v>4.6502498737829967E-2</v>
      </c>
      <c r="H24" s="217">
        <f t="shared" si="4"/>
        <v>2.1427610683924403E-2</v>
      </c>
      <c r="I24" s="217">
        <f t="shared" si="4"/>
        <v>3.5173411754688466E-2</v>
      </c>
      <c r="J24" s="217">
        <f t="shared" si="4"/>
        <v>3.7889434934383903E-2</v>
      </c>
    </row>
    <row r="27" spans="2:10" x14ac:dyDescent="0.25">
      <c r="B27" s="234" t="s">
        <v>94</v>
      </c>
      <c r="C27" s="234">
        <v>2015</v>
      </c>
      <c r="D27" s="234">
        <v>2016</v>
      </c>
      <c r="E27" s="234">
        <v>2017</v>
      </c>
      <c r="F27" s="234">
        <v>2018</v>
      </c>
      <c r="G27" s="234">
        <v>2019</v>
      </c>
      <c r="H27" s="234">
        <v>2020</v>
      </c>
      <c r="I27" s="234">
        <v>2021</v>
      </c>
      <c r="J27" s="234">
        <v>2022</v>
      </c>
    </row>
    <row r="28" spans="2:10" x14ac:dyDescent="0.25">
      <c r="B28" s="215" t="s">
        <v>5</v>
      </c>
      <c r="C28" s="216">
        <f>SUM('Total Agency'!B23:M23)</f>
        <v>54108.036000000036</v>
      </c>
      <c r="D28" s="216">
        <f>SUM('Total Agency'!N23:Y23)</f>
        <v>125973.7376477115</v>
      </c>
      <c r="E28" s="216">
        <f>SUM('Total Agency'!Z23:AK23)</f>
        <v>127941.65543192554</v>
      </c>
      <c r="F28" s="216">
        <f>SUM('Total Agency'!AL23:AW23)</f>
        <v>166437.37052181771</v>
      </c>
      <c r="G28" s="216">
        <f>SUM('Total Agency'!AX23:BI23)</f>
        <v>231618.78956745294</v>
      </c>
      <c r="H28" s="216">
        <f>SUM('Total Agency'!BJ23:BU23)</f>
        <v>282762.24540989118</v>
      </c>
      <c r="I28" s="216">
        <f>SUM('Total Agency'!BV23:CG23)</f>
        <v>369062.70969658764</v>
      </c>
      <c r="J28" s="216">
        <f>SUM('Total Agency'!CH23:CS23)</f>
        <v>479665.10020717356</v>
      </c>
    </row>
    <row r="29" spans="2:10" x14ac:dyDescent="0.25">
      <c r="B29" s="215" t="s">
        <v>6</v>
      </c>
      <c r="C29" s="216">
        <f>SUM('Total Agency'!B24:M24)</f>
        <v>43519.103500000005</v>
      </c>
      <c r="D29" s="216">
        <f>SUM('Total Agency'!N24:Y24)</f>
        <v>69977.630768871677</v>
      </c>
      <c r="E29" s="216">
        <f>SUM('Total Agency'!Z24:AK24)</f>
        <v>86851.78503918869</v>
      </c>
      <c r="F29" s="216">
        <f>SUM('Total Agency'!AL24:AW24)</f>
        <v>116041.88373965421</v>
      </c>
      <c r="G29" s="216">
        <f>SUM('Total Agency'!AX24:BI24)</f>
        <v>159679.16384963959</v>
      </c>
      <c r="H29" s="216">
        <f>SUM('Total Agency'!BJ24:BU24)</f>
        <v>197245.29420841977</v>
      </c>
      <c r="I29" s="216">
        <f>SUM('Total Agency'!BV24:CG24)</f>
        <v>256399.05707852665</v>
      </c>
      <c r="J29" s="216">
        <f>SUM('Total Agency'!CH24:CS24)</f>
        <v>333423.22633274464</v>
      </c>
    </row>
    <row r="30" spans="2:10" x14ac:dyDescent="0.25">
      <c r="B30" s="215" t="s">
        <v>7</v>
      </c>
      <c r="C30" s="216">
        <f>SUM('Total Agency'!B25:M25)</f>
        <v>51220.436499999982</v>
      </c>
      <c r="D30" s="216">
        <f>SUM('Total Agency'!N25:Y25)</f>
        <v>66884.799553923338</v>
      </c>
      <c r="E30" s="216">
        <f>SUM('Total Agency'!Z25:AK25)</f>
        <v>77418.525456235133</v>
      </c>
      <c r="F30" s="216">
        <f>SUM('Total Agency'!AL25:AW25)</f>
        <v>105274.99959051018</v>
      </c>
      <c r="G30" s="216">
        <f>SUM('Total Agency'!AX25:BI25)</f>
        <v>145227.90674962156</v>
      </c>
      <c r="H30" s="216">
        <f>SUM('Total Agency'!BJ25:BU25)</f>
        <v>180513.96525280297</v>
      </c>
      <c r="I30" s="216">
        <f>SUM('Total Agency'!BV25:CG25)</f>
        <v>233864.20523788317</v>
      </c>
      <c r="J30" s="216">
        <f>SUM('Total Agency'!CH25:CS25)</f>
        <v>304376.8938745315</v>
      </c>
    </row>
    <row r="31" spans="2:10" x14ac:dyDescent="0.25">
      <c r="B31" s="215" t="s">
        <v>8</v>
      </c>
      <c r="C31" s="216">
        <f>SUM('Total Agency'!B26:M26)</f>
        <v>44020.06299999998</v>
      </c>
      <c r="D31" s="216">
        <f>SUM('Total Agency'!N26:Y26)</f>
        <v>66357.582105574402</v>
      </c>
      <c r="E31" s="216">
        <f>SUM('Total Agency'!Z26:AK26)</f>
        <v>122684.53619489921</v>
      </c>
      <c r="F31" s="216">
        <f>SUM('Total Agency'!AL26:AW26)</f>
        <v>170017.54758338805</v>
      </c>
      <c r="G31" s="216">
        <f>SUM('Total Agency'!AX26:BI26)</f>
        <v>234106.59100538172</v>
      </c>
      <c r="H31" s="216">
        <f>SUM('Total Agency'!BJ26:BU26)</f>
        <v>296526.03983788064</v>
      </c>
      <c r="I31" s="216">
        <f>SUM('Total Agency'!BV26:CG26)</f>
        <v>379404.60101159738</v>
      </c>
      <c r="J31" s="216">
        <f>SUM('Total Agency'!CH26:CS26)</f>
        <v>494503.91223250207</v>
      </c>
    </row>
    <row r="32" spans="2:10" x14ac:dyDescent="0.25">
      <c r="B32" s="215" t="s">
        <v>1</v>
      </c>
      <c r="C32" s="216">
        <f>SUM('Total Agency'!B27:M27)</f>
        <v>48216.125000000015</v>
      </c>
      <c r="D32" s="216">
        <f>SUM('Total Agency'!N27:Y27)</f>
        <v>64697.370700000014</v>
      </c>
      <c r="E32" s="216">
        <f>SUM('Total Agency'!Z27:AK27)</f>
        <v>202207.12588872574</v>
      </c>
      <c r="F32" s="216">
        <f>SUM('Total Agency'!AL27:AW27)</f>
        <v>267987.27878489962</v>
      </c>
      <c r="G32" s="216">
        <f>SUM('Total Agency'!AX27:BI27)</f>
        <v>355784.56518225675</v>
      </c>
      <c r="H32" s="216">
        <f>SUM('Total Agency'!BJ27:BU27)</f>
        <v>485455.16602367803</v>
      </c>
      <c r="I32" s="216">
        <f>SUM('Total Agency'!BV27:CG27)</f>
        <v>622216.04234527878</v>
      </c>
      <c r="J32" s="216">
        <f>SUM('Total Agency'!CH27:CS27)</f>
        <v>815937.26003065857</v>
      </c>
    </row>
    <row r="33" spans="2:10" x14ac:dyDescent="0.25">
      <c r="B33" s="215" t="s">
        <v>2</v>
      </c>
      <c r="C33" s="216">
        <f>SUM('Total Agency'!B28:M28)</f>
        <v>21055.80049999999</v>
      </c>
      <c r="D33" s="216">
        <f>SUM('Total Agency'!N28:Y28)</f>
        <v>47203.516790000001</v>
      </c>
      <c r="E33" s="216">
        <f>SUM('Total Agency'!Z28:AK28)</f>
        <v>124751.89020060391</v>
      </c>
      <c r="F33" s="216">
        <f>SUM('Total Agency'!AL28:AW28)</f>
        <v>208793.36064497885</v>
      </c>
      <c r="G33" s="216">
        <f>SUM('Total Agency'!AX28:BI28)</f>
        <v>295114.87500973133</v>
      </c>
      <c r="H33" s="216">
        <f>SUM('Total Agency'!BJ28:BU28)</f>
        <v>393219.56306065491</v>
      </c>
      <c r="I33" s="216">
        <f>SUM('Total Agency'!BV28:CG28)</f>
        <v>513146.68056494667</v>
      </c>
      <c r="J33" s="216">
        <f>SUM('Total Agency'!CH28:CS28)</f>
        <v>653999.25793691771</v>
      </c>
    </row>
    <row r="34" spans="2:10" x14ac:dyDescent="0.25">
      <c r="B34" s="215" t="s">
        <v>4</v>
      </c>
      <c r="C34" s="216">
        <f>SUM('Total Agency'!B22:M22)</f>
        <v>57790.26949999998</v>
      </c>
      <c r="D34" s="216">
        <f>SUM('Total Agency'!N22:Y22)</f>
        <v>50830.608993773239</v>
      </c>
      <c r="E34" s="216">
        <f>SUM('Total Agency'!Z22:AK22)</f>
        <v>51114.885276811641</v>
      </c>
      <c r="F34" s="216">
        <f>SUM('Total Agency'!AL22:AW22)</f>
        <v>71419.566588914691</v>
      </c>
      <c r="G34" s="216">
        <f>SUM('Total Agency'!AX22:BI22)</f>
        <v>102636.04378484454</v>
      </c>
      <c r="H34" s="216">
        <f>SUM('Total Agency'!BJ22:BU22)</f>
        <v>135158.32183848083</v>
      </c>
      <c r="I34" s="216">
        <f>SUM('Total Agency'!BV22:CG22)</f>
        <v>180277.04671625319</v>
      </c>
      <c r="J34" s="216">
        <f>SUM('Total Agency'!CH22:CS22)</f>
        <v>233465.24420767638</v>
      </c>
    </row>
    <row r="35" spans="2:10" x14ac:dyDescent="0.25">
      <c r="B35" s="215" t="s">
        <v>95</v>
      </c>
      <c r="C35" s="220">
        <f>SUM(C28:C34)</f>
        <v>319929.83399999997</v>
      </c>
      <c r="D35" s="220">
        <f t="shared" ref="D35:J35" si="5">SUM(D28:D34)</f>
        <v>491925.24655985419</v>
      </c>
      <c r="E35" s="220">
        <f t="shared" si="5"/>
        <v>792970.40348838991</v>
      </c>
      <c r="F35" s="220">
        <f t="shared" si="5"/>
        <v>1105972.0074541632</v>
      </c>
      <c r="G35" s="220">
        <f t="shared" si="5"/>
        <v>1524167.9351489283</v>
      </c>
      <c r="H35" s="220">
        <f t="shared" si="5"/>
        <v>1970880.5956318085</v>
      </c>
      <c r="I35" s="220">
        <f t="shared" si="5"/>
        <v>2554370.3426510734</v>
      </c>
      <c r="J35" s="220">
        <f t="shared" si="5"/>
        <v>3315370.8948222045</v>
      </c>
    </row>
    <row r="37" spans="2:10" x14ac:dyDescent="0.25">
      <c r="C37" s="28"/>
    </row>
    <row r="38" spans="2:10" x14ac:dyDescent="0.25">
      <c r="B38" s="234" t="s">
        <v>94</v>
      </c>
      <c r="C38" s="234">
        <v>2015</v>
      </c>
      <c r="D38" s="234">
        <v>2016</v>
      </c>
      <c r="E38" s="234">
        <v>2017</v>
      </c>
      <c r="F38" s="234">
        <v>2018</v>
      </c>
      <c r="G38" s="234">
        <v>2019</v>
      </c>
      <c r="H38" s="234">
        <v>2020</v>
      </c>
      <c r="I38" s="234">
        <v>2021</v>
      </c>
      <c r="J38" s="234">
        <v>2022</v>
      </c>
    </row>
    <row r="39" spans="2:10" x14ac:dyDescent="0.25">
      <c r="B39" s="215" t="s">
        <v>5</v>
      </c>
      <c r="C39" s="217">
        <f t="shared" ref="C39:J39" si="6">C28/C$35</f>
        <v>0.16912469626074336</v>
      </c>
      <c r="D39" s="217">
        <f t="shared" si="6"/>
        <v>0.25608309093439435</v>
      </c>
      <c r="E39" s="217">
        <f t="shared" si="6"/>
        <v>0.16134480539133864</v>
      </c>
      <c r="F39" s="217">
        <f t="shared" si="6"/>
        <v>0.15048967731555871</v>
      </c>
      <c r="G39" s="217">
        <f t="shared" si="6"/>
        <v>0.15196408756940633</v>
      </c>
      <c r="H39" s="217">
        <f t="shared" si="6"/>
        <v>0.1434700032242418</v>
      </c>
      <c r="I39" s="217">
        <f t="shared" si="6"/>
        <v>0.14448285103151998</v>
      </c>
      <c r="J39" s="217">
        <f t="shared" si="6"/>
        <v>0.14467916725585445</v>
      </c>
    </row>
    <row r="40" spans="2:10" x14ac:dyDescent="0.25">
      <c r="B40" s="215" t="s">
        <v>6</v>
      </c>
      <c r="C40" s="217">
        <f t="shared" ref="C40:J40" si="7">C29/C$35</f>
        <v>0.13602702491321897</v>
      </c>
      <c r="D40" s="217">
        <f t="shared" si="7"/>
        <v>0.14225257040219275</v>
      </c>
      <c r="E40" s="217">
        <f t="shared" si="7"/>
        <v>0.10952714585199561</v>
      </c>
      <c r="F40" s="217">
        <f t="shared" si="7"/>
        <v>0.1049229844494627</v>
      </c>
      <c r="G40" s="217">
        <f t="shared" si="7"/>
        <v>0.10476480981345218</v>
      </c>
      <c r="H40" s="217">
        <f t="shared" si="7"/>
        <v>0.10007977887934327</v>
      </c>
      <c r="I40" s="217">
        <f t="shared" si="7"/>
        <v>0.10037661837727918</v>
      </c>
      <c r="J40" s="217">
        <f t="shared" si="7"/>
        <v>0.10056890674086265</v>
      </c>
    </row>
    <row r="41" spans="2:10" x14ac:dyDescent="0.25">
      <c r="B41" s="215" t="s">
        <v>7</v>
      </c>
      <c r="C41" s="217">
        <f t="shared" ref="C41:J41" si="8">C30/C$35</f>
        <v>0.16009896876325697</v>
      </c>
      <c r="D41" s="217">
        <f t="shared" si="8"/>
        <v>0.13596537283187649</v>
      </c>
      <c r="E41" s="217">
        <f t="shared" si="8"/>
        <v>9.763104034609614E-2</v>
      </c>
      <c r="F41" s="217">
        <f t="shared" si="8"/>
        <v>9.5187761427020831E-2</v>
      </c>
      <c r="G41" s="217">
        <f t="shared" si="8"/>
        <v>9.5283402439135523E-2</v>
      </c>
      <c r="H41" s="217">
        <f t="shared" si="8"/>
        <v>9.1590513221799369E-2</v>
      </c>
      <c r="I41" s="217">
        <f t="shared" si="8"/>
        <v>9.1554541380701029E-2</v>
      </c>
      <c r="J41" s="217">
        <f t="shared" si="8"/>
        <v>9.1807795728041611E-2</v>
      </c>
    </row>
    <row r="42" spans="2:10" x14ac:dyDescent="0.25">
      <c r="B42" s="215" t="s">
        <v>8</v>
      </c>
      <c r="C42" s="217">
        <f t="shared" ref="C42:J42" si="9">C31/C$35</f>
        <v>0.13759286669088819</v>
      </c>
      <c r="D42" s="217">
        <f t="shared" si="9"/>
        <v>0.13489362981393649</v>
      </c>
      <c r="E42" s="217">
        <f t="shared" si="9"/>
        <v>0.15471515160615382</v>
      </c>
      <c r="F42" s="217">
        <f t="shared" si="9"/>
        <v>0.15372680903086455</v>
      </c>
      <c r="G42" s="217">
        <f t="shared" si="9"/>
        <v>0.15359632334904544</v>
      </c>
      <c r="H42" s="217">
        <f t="shared" si="9"/>
        <v>0.15045357922498739</v>
      </c>
      <c r="I42" s="217">
        <f t="shared" si="9"/>
        <v>0.1485315557719126</v>
      </c>
      <c r="J42" s="217">
        <f t="shared" si="9"/>
        <v>0.14915492954492537</v>
      </c>
    </row>
    <row r="43" spans="2:10" x14ac:dyDescent="0.25">
      <c r="B43" s="215" t="s">
        <v>1</v>
      </c>
      <c r="C43" s="217">
        <f t="shared" ref="C43:J43" si="10">C32/C$35</f>
        <v>0.15070843627543662</v>
      </c>
      <c r="D43" s="217">
        <f t="shared" si="10"/>
        <v>0.13151870360881765</v>
      </c>
      <c r="E43" s="217">
        <f t="shared" si="10"/>
        <v>0.2549995876254495</v>
      </c>
      <c r="F43" s="217">
        <f t="shared" si="10"/>
        <v>0.24230927815413658</v>
      </c>
      <c r="G43" s="217">
        <f t="shared" si="10"/>
        <v>0.23342871672962506</v>
      </c>
      <c r="H43" s="217">
        <f t="shared" si="10"/>
        <v>0.24631383915373872</v>
      </c>
      <c r="I43" s="217">
        <f t="shared" si="10"/>
        <v>0.24358881402432311</v>
      </c>
      <c r="J43" s="217">
        <f t="shared" si="10"/>
        <v>0.24610738463830767</v>
      </c>
    </row>
    <row r="44" spans="2:10" x14ac:dyDescent="0.25">
      <c r="B44" s="215" t="s">
        <v>2</v>
      </c>
      <c r="C44" s="217">
        <f t="shared" ref="C44:J44" si="11">C33/C$35</f>
        <v>6.5813807473797489E-2</v>
      </c>
      <c r="D44" s="217">
        <f t="shared" si="11"/>
        <v>9.5956686752926373E-2</v>
      </c>
      <c r="E44" s="217">
        <f t="shared" si="11"/>
        <v>0.15732225269922126</v>
      </c>
      <c r="F44" s="217">
        <f t="shared" si="11"/>
        <v>0.18878720188009121</v>
      </c>
      <c r="G44" s="217">
        <f t="shared" si="11"/>
        <v>0.1936235950147418</v>
      </c>
      <c r="H44" s="217">
        <f t="shared" si="11"/>
        <v>0.1995146554957074</v>
      </c>
      <c r="I44" s="217">
        <f t="shared" si="11"/>
        <v>0.20088969559221131</v>
      </c>
      <c r="J44" s="217">
        <f t="shared" si="11"/>
        <v>0.19726277351300395</v>
      </c>
    </row>
    <row r="45" spans="2:10" x14ac:dyDescent="0.25">
      <c r="B45" s="215" t="s">
        <v>4</v>
      </c>
      <c r="C45" s="217">
        <f t="shared" ref="C45:J45" si="12">C34/C$35</f>
        <v>0.18063419962265848</v>
      </c>
      <c r="D45" s="217">
        <f t="shared" si="12"/>
        <v>0.10332994565585588</v>
      </c>
      <c r="E45" s="217">
        <f t="shared" si="12"/>
        <v>6.4460016479744975E-2</v>
      </c>
      <c r="F45" s="217">
        <f t="shared" si="12"/>
        <v>6.4576287742865557E-2</v>
      </c>
      <c r="G45" s="217">
        <f t="shared" si="12"/>
        <v>6.7339065084593752E-2</v>
      </c>
      <c r="H45" s="217">
        <f t="shared" si="12"/>
        <v>6.8577630800181935E-2</v>
      </c>
      <c r="I45" s="217">
        <f t="shared" si="12"/>
        <v>7.0575923822052855E-2</v>
      </c>
      <c r="J45" s="217">
        <f t="shared" si="12"/>
        <v>7.041904257900429E-2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17"/>
  <sheetViews>
    <sheetView showGridLines="0" zoomScale="70" zoomScaleNormal="70" workbookViewId="0">
      <selection activeCell="N4" sqref="N4"/>
    </sheetView>
  </sheetViews>
  <sheetFormatPr defaultRowHeight="15" x14ac:dyDescent="0.25"/>
  <cols>
    <col min="1" max="1" width="8" customWidth="1" collapsed="1"/>
    <col min="2" max="2" width="10.42578125" style="129" customWidth="1" collapsed="1"/>
    <col min="3" max="6" width="9.5703125" style="208" customWidth="1" collapsed="1"/>
    <col min="7" max="7" width="9.5703125" style="210" customWidth="1" collapsed="1"/>
    <col min="8" max="8" width="9.5703125" style="206" customWidth="1" collapsed="1"/>
    <col min="9" max="9" width="9.5703125" style="208" customWidth="1" collapsed="1"/>
    <col min="10" max="10" width="12.42578125" style="208" bestFit="1" customWidth="1" collapsed="1"/>
    <col min="11" max="11" width="9.5703125" style="210" customWidth="1" collapsed="1"/>
    <col min="12" max="14" width="9.5703125" style="208" customWidth="1" collapsed="1"/>
    <col min="15" max="15" width="9.5703125" style="210" customWidth="1" collapsed="1"/>
    <col min="16" max="16" width="9.5703125" style="214" customWidth="1" collapsed="1"/>
    <col min="17" max="17" width="9.5703125" style="208" customWidth="1" collapsed="1"/>
    <col min="18" max="18" width="9.5703125" style="206" customWidth="1" collapsed="1"/>
    <col min="19" max="19" width="11.85546875" style="208" customWidth="1" collapsed="1"/>
    <col min="20" max="20" width="10.140625" style="206" bestFit="1" customWidth="1" collapsed="1"/>
    <col min="21" max="21" width="10.28515625" style="206" bestFit="1" customWidth="1" collapsed="1"/>
    <col min="22" max="22" width="17.140625" style="224" bestFit="1" customWidth="1" collapsed="1"/>
    <col min="23" max="23" width="17.140625" style="224" customWidth="1" collapsed="1"/>
    <col min="24" max="24" width="10.28515625" style="226" customWidth="1" collapsed="1"/>
    <col min="26" max="26" width="13.42578125" bestFit="1" customWidth="1" collapsed="1"/>
    <col min="27" max="27" width="11" bestFit="1" customWidth="1" collapsed="1"/>
  </cols>
  <sheetData>
    <row r="1" spans="1:28" x14ac:dyDescent="0.25">
      <c r="J1" s="214"/>
      <c r="S1" s="208">
        <f>700000-S5</f>
        <v>-92970.403488389915</v>
      </c>
    </row>
    <row r="2" spans="1:28" x14ac:dyDescent="0.25">
      <c r="B2" s="129">
        <v>1</v>
      </c>
      <c r="C2" s="208">
        <v>2</v>
      </c>
      <c r="D2" s="129">
        <v>3</v>
      </c>
      <c r="E2" s="208">
        <v>4</v>
      </c>
      <c r="F2" s="129">
        <v>5</v>
      </c>
      <c r="G2" s="208">
        <v>6</v>
      </c>
      <c r="H2" s="129">
        <v>7</v>
      </c>
      <c r="I2" s="208">
        <v>8</v>
      </c>
      <c r="J2" s="129">
        <v>9</v>
      </c>
      <c r="K2" s="208">
        <v>10</v>
      </c>
      <c r="L2" s="129">
        <v>11</v>
      </c>
      <c r="M2" s="208">
        <v>12</v>
      </c>
      <c r="N2" s="129">
        <v>13</v>
      </c>
      <c r="O2" s="208">
        <v>14</v>
      </c>
      <c r="P2" s="129">
        <v>15</v>
      </c>
      <c r="Q2" s="208">
        <v>16</v>
      </c>
      <c r="R2" s="129">
        <v>17</v>
      </c>
      <c r="S2" s="208">
        <v>18</v>
      </c>
      <c r="T2" s="129">
        <v>19</v>
      </c>
      <c r="U2" s="208">
        <v>20</v>
      </c>
      <c r="X2" s="381"/>
      <c r="AA2" s="28">
        <f>Z3-S4</f>
        <v>-20448.058974024199</v>
      </c>
    </row>
    <row r="3" spans="1:28" ht="38.25" x14ac:dyDescent="0.25">
      <c r="B3" s="131" t="s">
        <v>91</v>
      </c>
      <c r="C3" s="207" t="s">
        <v>76</v>
      </c>
      <c r="D3" s="207" t="s">
        <v>77</v>
      </c>
      <c r="E3" s="207" t="s">
        <v>78</v>
      </c>
      <c r="F3" s="207" t="s">
        <v>70</v>
      </c>
      <c r="G3" s="209" t="s">
        <v>71</v>
      </c>
      <c r="H3" s="205" t="s">
        <v>88</v>
      </c>
      <c r="I3" s="207" t="s">
        <v>84</v>
      </c>
      <c r="J3" s="207" t="s">
        <v>85</v>
      </c>
      <c r="K3" s="209" t="s">
        <v>87</v>
      </c>
      <c r="L3" s="207" t="s">
        <v>79</v>
      </c>
      <c r="M3" s="207" t="s">
        <v>80</v>
      </c>
      <c r="N3" s="207" t="s">
        <v>81</v>
      </c>
      <c r="O3" s="209" t="s">
        <v>11</v>
      </c>
      <c r="P3" s="211" t="s">
        <v>82</v>
      </c>
      <c r="Q3" s="207" t="s">
        <v>83</v>
      </c>
      <c r="R3" s="205" t="s">
        <v>14</v>
      </c>
      <c r="S3" s="207" t="s">
        <v>0</v>
      </c>
      <c r="T3" s="205" t="s">
        <v>15</v>
      </c>
      <c r="U3" s="205" t="s">
        <v>86</v>
      </c>
      <c r="V3" s="382"/>
      <c r="W3" s="382"/>
      <c r="X3" s="225"/>
      <c r="Z3" s="15">
        <v>471477.18758582999</v>
      </c>
      <c r="AA3" s="28">
        <f>Z3-S4</f>
        <v>-20448.058974024199</v>
      </c>
    </row>
    <row r="4" spans="1:28" x14ac:dyDescent="0.25">
      <c r="B4" s="130">
        <v>2016</v>
      </c>
      <c r="C4" s="137">
        <f>C27</f>
        <v>10002.30119334848</v>
      </c>
      <c r="D4" s="137">
        <f t="shared" ref="D4:U4" si="0">D27</f>
        <v>1432</v>
      </c>
      <c r="E4" s="137">
        <f t="shared" si="0"/>
        <v>11161.545836115743</v>
      </c>
      <c r="F4" s="137">
        <f t="shared" si="0"/>
        <v>5582.8245169332995</v>
      </c>
      <c r="G4" s="138">
        <f t="shared" si="0"/>
        <v>0.32208801559271766</v>
      </c>
      <c r="H4" s="136">
        <f t="shared" si="0"/>
        <v>1.9992650319317022</v>
      </c>
      <c r="I4" s="137">
        <f t="shared" si="0"/>
        <v>12275.620805066597</v>
      </c>
      <c r="J4" s="137">
        <f t="shared" si="0"/>
        <v>5053.1159031935995</v>
      </c>
      <c r="K4" s="138">
        <f t="shared" si="0"/>
        <v>7.010795875401736E-2</v>
      </c>
      <c r="L4" s="137">
        <f>L27</f>
        <v>2259.9598674997997</v>
      </c>
      <c r="M4" s="137">
        <f t="shared" si="0"/>
        <v>11339.504901872999</v>
      </c>
      <c r="N4" s="137">
        <f t="shared" si="0"/>
        <v>19012.145871484354</v>
      </c>
      <c r="O4" s="138">
        <f t="shared" si="0"/>
        <v>0.23975352036714415</v>
      </c>
      <c r="P4" s="212">
        <f t="shared" si="0"/>
        <v>1.5320006078631341</v>
      </c>
      <c r="Q4" s="137">
        <f t="shared" si="0"/>
        <v>29126.619031896604</v>
      </c>
      <c r="R4" s="136">
        <f t="shared" si="0"/>
        <v>16.889198365973961</v>
      </c>
      <c r="S4" s="137">
        <f t="shared" si="0"/>
        <v>491925.24655985419</v>
      </c>
      <c r="T4" s="136">
        <f t="shared" si="0"/>
        <v>25.874262162993158</v>
      </c>
      <c r="U4" s="136">
        <f t="shared" si="0"/>
        <v>6.2034454404800075</v>
      </c>
      <c r="V4" s="390"/>
      <c r="W4" s="381"/>
      <c r="X4" s="226">
        <f>M4/L4</f>
        <v>5.0175691457821889</v>
      </c>
      <c r="Y4" s="228"/>
      <c r="Z4" s="143">
        <v>450048.71032794175</v>
      </c>
      <c r="AA4" s="28">
        <f>Z4-S4</f>
        <v>-41876.53623191244</v>
      </c>
    </row>
    <row r="5" spans="1:28" x14ac:dyDescent="0.25">
      <c r="A5" s="15"/>
      <c r="B5" s="130">
        <v>2017</v>
      </c>
      <c r="C5" s="137">
        <f>C42</f>
        <v>16041.637548830004</v>
      </c>
      <c r="D5" s="137">
        <f t="shared" ref="D5:U5" si="1">D42</f>
        <v>550</v>
      </c>
      <c r="E5" s="137">
        <f t="shared" si="1"/>
        <v>17265.542912521076</v>
      </c>
      <c r="F5" s="137">
        <f t="shared" si="1"/>
        <v>8714.6633764277849</v>
      </c>
      <c r="G5" s="138">
        <f t="shared" si="1"/>
        <v>0.29608359359540898</v>
      </c>
      <c r="H5" s="136">
        <f t="shared" si="1"/>
        <v>1.9812059475782493</v>
      </c>
      <c r="I5" s="137">
        <f t="shared" si="1"/>
        <v>17815.542912521076</v>
      </c>
      <c r="J5" s="137">
        <f t="shared" si="1"/>
        <v>11907.943306628938</v>
      </c>
      <c r="K5" s="138">
        <f t="shared" si="1"/>
        <v>7.6019838612192817E-2</v>
      </c>
      <c r="L5" s="137">
        <f t="shared" si="1"/>
        <v>2873.559784660923</v>
      </c>
      <c r="M5" s="137">
        <f t="shared" si="1"/>
        <v>17247.104507765132</v>
      </c>
      <c r="N5" s="137">
        <f t="shared" si="1"/>
        <v>34097.160840229539</v>
      </c>
      <c r="O5" s="138">
        <f t="shared" si="1"/>
        <v>0.2097639133603531</v>
      </c>
      <c r="P5" s="212">
        <f t="shared" si="1"/>
        <v>1.4742661937863444</v>
      </c>
      <c r="Q5" s="137">
        <f t="shared" si="1"/>
        <v>50268.291530845992</v>
      </c>
      <c r="R5" s="136">
        <f t="shared" si="1"/>
        <v>15.774763361547739</v>
      </c>
      <c r="S5" s="137">
        <f t="shared" si="1"/>
        <v>792970.40348838991</v>
      </c>
      <c r="T5" s="136">
        <f t="shared" si="1"/>
        <v>23.256200338909267</v>
      </c>
      <c r="U5" s="136">
        <f t="shared" si="1"/>
        <v>4.8783115929819774</v>
      </c>
      <c r="V5" s="390">
        <f>5.9-4.8</f>
        <v>1.1000000000000005</v>
      </c>
      <c r="W5" s="381"/>
      <c r="X5" s="226">
        <f t="shared" ref="X5:X10" si="2">M5/L5</f>
        <v>6.0019995407195861</v>
      </c>
      <c r="Y5" s="228">
        <f>S5/S4-1</f>
        <v>0.61197338220352249</v>
      </c>
      <c r="Z5" s="143">
        <v>721970.33417667029</v>
      </c>
      <c r="AA5" s="28">
        <f t="shared" ref="AA5:AA10" si="3">Z5-S5</f>
        <v>-71000.069311719621</v>
      </c>
      <c r="AB5" s="19">
        <v>0.5</v>
      </c>
    </row>
    <row r="6" spans="1:28" x14ac:dyDescent="0.25">
      <c r="A6" s="15"/>
      <c r="B6" s="130">
        <v>2018</v>
      </c>
      <c r="C6" s="137">
        <f>C57</f>
        <v>19412.642215590142</v>
      </c>
      <c r="D6" s="137">
        <f t="shared" ref="D6:U6" si="4">D57</f>
        <v>600</v>
      </c>
      <c r="E6" s="137">
        <f t="shared" si="4"/>
        <v>21292.383913602949</v>
      </c>
      <c r="F6" s="137">
        <f t="shared" si="4"/>
        <v>10847.277795938391</v>
      </c>
      <c r="G6" s="138">
        <f t="shared" si="4"/>
        <v>0.30394763157368559</v>
      </c>
      <c r="H6" s="136">
        <f t="shared" si="4"/>
        <v>1.9629241837593188</v>
      </c>
      <c r="I6" s="137">
        <f t="shared" si="4"/>
        <v>21892.383913602949</v>
      </c>
      <c r="J6" s="137">
        <f t="shared" si="4"/>
        <v>19033.882836535042</v>
      </c>
      <c r="K6" s="138">
        <f t="shared" si="4"/>
        <v>9.2500137539935148E-2</v>
      </c>
      <c r="L6" s="137">
        <f t="shared" si="4"/>
        <v>3353.7298012678511</v>
      </c>
      <c r="M6" s="137">
        <f t="shared" si="4"/>
        <v>20105.605584833036</v>
      </c>
      <c r="N6" s="137">
        <f t="shared" si="4"/>
        <v>43458.727377523741</v>
      </c>
      <c r="O6" s="138">
        <f t="shared" si="4"/>
        <v>0.20830536310907261</v>
      </c>
      <c r="P6" s="212">
        <f t="shared" si="4"/>
        <v>1.550338276738076</v>
      </c>
      <c r="Q6" s="137">
        <f t="shared" si="4"/>
        <v>67375.728511699999</v>
      </c>
      <c r="R6" s="136">
        <f t="shared" si="4"/>
        <v>16.414991449956755</v>
      </c>
      <c r="S6" s="137">
        <f t="shared" si="4"/>
        <v>1105972.0074541632</v>
      </c>
      <c r="T6" s="136">
        <f t="shared" si="4"/>
        <v>25.448789557196211</v>
      </c>
      <c r="U6" s="136">
        <f t="shared" si="4"/>
        <v>5.3011193493981317</v>
      </c>
      <c r="V6" s="383"/>
      <c r="W6" s="381"/>
      <c r="X6" s="226">
        <f t="shared" si="2"/>
        <v>5.9949986362146017</v>
      </c>
      <c r="Y6" s="228">
        <f t="shared" ref="Y6:Y10" si="5">S6/S5-1</f>
        <v>0.39472041149182191</v>
      </c>
      <c r="Z6" s="143">
        <v>1083092.045304813</v>
      </c>
      <c r="AA6" s="28">
        <f t="shared" si="3"/>
        <v>-22879.962149350205</v>
      </c>
      <c r="AB6" s="19">
        <v>0.5</v>
      </c>
    </row>
    <row r="7" spans="1:28" x14ac:dyDescent="0.25">
      <c r="A7" s="15"/>
      <c r="B7" s="130">
        <v>2019</v>
      </c>
      <c r="C7" s="137">
        <f>C72</f>
        <v>23766.865777057792</v>
      </c>
      <c r="D7" s="137">
        <f t="shared" ref="D7:U7" si="6">D72</f>
        <v>460</v>
      </c>
      <c r="E7" s="137">
        <f t="shared" si="6"/>
        <v>26114.371224014649</v>
      </c>
      <c r="F7" s="137">
        <f t="shared" si="6"/>
        <v>13136.093145922629</v>
      </c>
      <c r="G7" s="138">
        <f t="shared" si="6"/>
        <v>0.30236042312583861</v>
      </c>
      <c r="H7" s="136">
        <f t="shared" si="6"/>
        <v>1.9879861488436847</v>
      </c>
      <c r="I7" s="137">
        <f t="shared" si="6"/>
        <v>26574.371224014649</v>
      </c>
      <c r="J7" s="137">
        <f t="shared" si="6"/>
        <v>22096.249701674977</v>
      </c>
      <c r="K7" s="138">
        <f t="shared" si="6"/>
        <v>9.0282454901701517E-2</v>
      </c>
      <c r="L7" s="137">
        <f t="shared" si="6"/>
        <v>4046.1070756529316</v>
      </c>
      <c r="M7" s="137">
        <f t="shared" si="6"/>
        <v>24583.727107172712</v>
      </c>
      <c r="N7" s="137">
        <f t="shared" si="6"/>
        <v>54511.319688466509</v>
      </c>
      <c r="O7" s="138">
        <f>O72</f>
        <v>0.21872428648810993</v>
      </c>
      <c r="P7" s="212">
        <f t="shared" si="6"/>
        <v>1.6224328804952979</v>
      </c>
      <c r="Q7" s="137">
        <f t="shared" si="6"/>
        <v>88440.957421758765</v>
      </c>
      <c r="R7" s="136">
        <f t="shared" si="6"/>
        <v>17.233734002679885</v>
      </c>
      <c r="S7" s="137">
        <f t="shared" si="6"/>
        <v>1524167.9351489281</v>
      </c>
      <c r="T7" s="136">
        <f t="shared" si="6"/>
        <v>27.96057669965769</v>
      </c>
      <c r="U7" s="136">
        <f t="shared" si="6"/>
        <v>6.1156571884286999</v>
      </c>
      <c r="V7" s="391"/>
      <c r="W7" s="381"/>
      <c r="X7" s="226">
        <f t="shared" si="2"/>
        <v>6.075896323926516</v>
      </c>
      <c r="Y7" s="228">
        <f t="shared" si="5"/>
        <v>0.37812523723580505</v>
      </c>
      <c r="Z7" s="143">
        <v>1514852.8884563446</v>
      </c>
      <c r="AA7" s="28">
        <f t="shared" si="3"/>
        <v>-9315.0466925834771</v>
      </c>
      <c r="AB7" s="19">
        <v>0.4</v>
      </c>
    </row>
    <row r="8" spans="1:28" x14ac:dyDescent="0.25">
      <c r="B8" s="130">
        <v>2020</v>
      </c>
      <c r="C8" s="137">
        <f>C87</f>
        <v>26922.966647724606</v>
      </c>
      <c r="D8" s="137">
        <f t="shared" ref="D8:U8" si="7">D87</f>
        <v>240</v>
      </c>
      <c r="E8" s="137">
        <f t="shared" si="7"/>
        <v>29307.145631399904</v>
      </c>
      <c r="F8" s="137">
        <f t="shared" si="7"/>
        <v>14841.169902894082</v>
      </c>
      <c r="G8" s="138">
        <f t="shared" si="7"/>
        <v>0.30111648049823642</v>
      </c>
      <c r="H8" s="136">
        <f t="shared" si="7"/>
        <v>1.9747193666777512</v>
      </c>
      <c r="I8" s="137">
        <f t="shared" si="7"/>
        <v>29547.145631399904</v>
      </c>
      <c r="J8" s="137">
        <f t="shared" si="7"/>
        <v>26458.902591878265</v>
      </c>
      <c r="K8" s="138">
        <f t="shared" si="7"/>
        <v>9.0870733141981228E-2</v>
      </c>
      <c r="L8" s="137">
        <f t="shared" si="7"/>
        <v>4401.0677586778456</v>
      </c>
      <c r="M8" s="137">
        <f t="shared" si="7"/>
        <v>27671.970146694344</v>
      </c>
      <c r="N8" s="137">
        <f t="shared" si="7"/>
        <v>64711.225601883729</v>
      </c>
      <c r="O8" s="138">
        <f t="shared" si="7"/>
        <v>0.21991245706434484</v>
      </c>
      <c r="P8" s="212">
        <f t="shared" si="7"/>
        <v>1.6571977406193492</v>
      </c>
      <c r="Q8" s="137">
        <f t="shared" si="7"/>
        <v>107239.2968601507</v>
      </c>
      <c r="R8" s="136">
        <f t="shared" si="7"/>
        <v>18.378343138541897</v>
      </c>
      <c r="S8" s="137">
        <f t="shared" si="7"/>
        <v>1970880.5956318083</v>
      </c>
      <c r="T8" s="136">
        <f t="shared" si="7"/>
        <v>30.456548725518751</v>
      </c>
      <c r="U8" s="136">
        <f t="shared" si="7"/>
        <v>6.6977744639287691</v>
      </c>
      <c r="V8" s="383"/>
      <c r="W8" s="381"/>
      <c r="X8" s="226">
        <f t="shared" si="2"/>
        <v>6.2875583072157619</v>
      </c>
      <c r="Y8" s="228">
        <f t="shared" si="5"/>
        <v>0.2930862473755107</v>
      </c>
      <c r="Z8" s="143">
        <v>2066525.2717666051</v>
      </c>
      <c r="AA8" s="28">
        <f t="shared" si="3"/>
        <v>95644.676134796813</v>
      </c>
      <c r="AB8" s="19">
        <v>0.3</v>
      </c>
    </row>
    <row r="9" spans="1:28" x14ac:dyDescent="0.25">
      <c r="B9" s="130">
        <v>2021</v>
      </c>
      <c r="C9" s="137">
        <f>C102</f>
        <v>30426.297051873247</v>
      </c>
      <c r="D9" s="137">
        <f t="shared" ref="D9:U9" si="8">D102</f>
        <v>240</v>
      </c>
      <c r="E9" s="137">
        <f t="shared" si="8"/>
        <v>33331.297164928248</v>
      </c>
      <c r="F9" s="137">
        <f t="shared" si="8"/>
        <v>16860.647123310791</v>
      </c>
      <c r="G9" s="138">
        <f t="shared" si="8"/>
        <v>0.30190325826888154</v>
      </c>
      <c r="H9" s="136">
        <f t="shared" si="8"/>
        <v>1.9768693882956521</v>
      </c>
      <c r="I9" s="137">
        <f t="shared" si="8"/>
        <v>33571.297164928248</v>
      </c>
      <c r="J9" s="137">
        <f t="shared" si="8"/>
        <v>29915.731522672944</v>
      </c>
      <c r="K9" s="138">
        <f t="shared" si="8"/>
        <v>9.142997009193736E-2</v>
      </c>
      <c r="L9" s="137">
        <f t="shared" si="8"/>
        <v>5069.5038453837387</v>
      </c>
      <c r="M9" s="137">
        <f t="shared" si="8"/>
        <v>31327.535788949652</v>
      </c>
      <c r="N9" s="137">
        <f t="shared" si="8"/>
        <v>74804.626087348035</v>
      </c>
      <c r="O9" s="138">
        <f t="shared" si="8"/>
        <v>0.22609566345353155</v>
      </c>
      <c r="P9" s="212">
        <f t="shared" si="8"/>
        <v>1.7154870391090931</v>
      </c>
      <c r="Q9" s="137">
        <f t="shared" si="8"/>
        <v>128326.36651824749</v>
      </c>
      <c r="R9" s="136">
        <f t="shared" si="8"/>
        <v>19.905265082743945</v>
      </c>
      <c r="S9" s="137">
        <f t="shared" si="8"/>
        <v>2554370.3426510734</v>
      </c>
      <c r="T9" s="136">
        <f t="shared" si="8"/>
        <v>34.147224259478023</v>
      </c>
      <c r="U9" s="136">
        <f t="shared" si="8"/>
        <v>7.7205393240432105</v>
      </c>
      <c r="V9" s="383"/>
      <c r="W9" s="381"/>
      <c r="X9" s="226">
        <f t="shared" si="2"/>
        <v>6.1796058834192085</v>
      </c>
      <c r="Y9" s="228">
        <f t="shared" si="5"/>
        <v>0.29605535125389726</v>
      </c>
      <c r="Z9" s="143">
        <v>2696278.0786708733</v>
      </c>
      <c r="AA9" s="28">
        <f t="shared" si="3"/>
        <v>141907.73601979995</v>
      </c>
      <c r="AB9" s="19">
        <v>0.3</v>
      </c>
    </row>
    <row r="10" spans="1:28" x14ac:dyDescent="0.25">
      <c r="B10" s="130">
        <v>2022</v>
      </c>
      <c r="C10" s="137">
        <f>C117</f>
        <v>34829.997259322357</v>
      </c>
      <c r="D10" s="137">
        <f t="shared" ref="D10:U10" si="9">D117</f>
        <v>240</v>
      </c>
      <c r="E10" s="137">
        <f t="shared" si="9"/>
        <v>38153.885077621802</v>
      </c>
      <c r="F10" s="137">
        <f t="shared" si="9"/>
        <v>19293.715862903111</v>
      </c>
      <c r="G10" s="138">
        <f t="shared" si="9"/>
        <v>0.30196695504388138</v>
      </c>
      <c r="H10" s="136">
        <f t="shared" si="9"/>
        <v>1.977529126516369</v>
      </c>
      <c r="I10" s="137">
        <f t="shared" si="9"/>
        <v>38393.885077621802</v>
      </c>
      <c r="J10" s="137">
        <f t="shared" si="9"/>
        <v>33846.042691840194</v>
      </c>
      <c r="K10" s="138">
        <f t="shared" si="9"/>
        <v>9.0746389322525475E-2</v>
      </c>
      <c r="L10" s="137">
        <f t="shared" si="9"/>
        <v>5784.8259870654183</v>
      </c>
      <c r="M10" s="137">
        <f t="shared" si="9"/>
        <v>35875.378174731268</v>
      </c>
      <c r="N10" s="137">
        <f t="shared" si="9"/>
        <v>85897.307929065457</v>
      </c>
      <c r="O10" s="138">
        <f t="shared" si="9"/>
        <v>0.22752938000292006</v>
      </c>
      <c r="P10" s="212">
        <f t="shared" si="9"/>
        <v>1.7804858736581959</v>
      </c>
      <c r="Q10" s="137">
        <f t="shared" si="9"/>
        <v>152938.94335296919</v>
      </c>
      <c r="R10" s="136">
        <f t="shared" si="9"/>
        <v>21.677741601565991</v>
      </c>
      <c r="S10" s="137">
        <f t="shared" si="9"/>
        <v>3315370.8948222045</v>
      </c>
      <c r="T10" s="136">
        <f t="shared" si="9"/>
        <v>38.596912694400842</v>
      </c>
      <c r="U10" s="136">
        <f t="shared" si="9"/>
        <v>8.7819316153838578</v>
      </c>
      <c r="V10" s="383"/>
      <c r="W10" s="381"/>
      <c r="X10" s="226">
        <f t="shared" si="2"/>
        <v>6.2016348036996822</v>
      </c>
      <c r="Y10" s="228">
        <f t="shared" si="5"/>
        <v>0.2979209942522747</v>
      </c>
      <c r="Z10" s="143">
        <v>3308770.2414658391</v>
      </c>
      <c r="AA10" s="28">
        <f t="shared" si="3"/>
        <v>-6600.6533563653938</v>
      </c>
      <c r="AB10" s="19">
        <v>0.3</v>
      </c>
    </row>
    <row r="11" spans="1:28" x14ac:dyDescent="0.25">
      <c r="D11" s="214"/>
    </row>
    <row r="14" spans="1:28" ht="38.25" x14ac:dyDescent="0.25">
      <c r="B14" s="131">
        <v>2016</v>
      </c>
      <c r="C14" s="207" t="s">
        <v>76</v>
      </c>
      <c r="D14" s="207" t="s">
        <v>77</v>
      </c>
      <c r="E14" s="207" t="s">
        <v>78</v>
      </c>
      <c r="F14" s="207" t="s">
        <v>70</v>
      </c>
      <c r="G14" s="209" t="s">
        <v>71</v>
      </c>
      <c r="H14" s="205" t="s">
        <v>88</v>
      </c>
      <c r="I14" s="207" t="s">
        <v>84</v>
      </c>
      <c r="J14" s="207" t="s">
        <v>85</v>
      </c>
      <c r="K14" s="209" t="s">
        <v>87</v>
      </c>
      <c r="L14" s="207" t="s">
        <v>79</v>
      </c>
      <c r="M14" s="207" t="s">
        <v>80</v>
      </c>
      <c r="N14" s="207" t="s">
        <v>81</v>
      </c>
      <c r="O14" s="209" t="s">
        <v>11</v>
      </c>
      <c r="P14" s="211" t="s">
        <v>82</v>
      </c>
      <c r="Q14" s="207" t="s">
        <v>83</v>
      </c>
      <c r="R14" s="205" t="s">
        <v>14</v>
      </c>
      <c r="S14" s="207" t="s">
        <v>0</v>
      </c>
      <c r="T14" s="205" t="s">
        <v>15</v>
      </c>
      <c r="U14" s="205" t="s">
        <v>86</v>
      </c>
      <c r="V14" s="382"/>
      <c r="W14" s="382"/>
      <c r="X14" s="225"/>
    </row>
    <row r="15" spans="1:28" x14ac:dyDescent="0.25">
      <c r="A15" s="135">
        <v>1</v>
      </c>
      <c r="B15" s="130">
        <v>1</v>
      </c>
      <c r="C15" s="137">
        <f>INDEX('Total Agency'!$N$42:$CS$42,1,A15)</f>
        <v>4117</v>
      </c>
      <c r="D15" s="137">
        <f>INDEX('Total Agency'!$N$8:$CS$8,1,'Yearly Summary'!A15)</f>
        <v>14</v>
      </c>
      <c r="E15" s="137">
        <f>INDEX('Total Agency'!$N$15:$CS$15,1,'Yearly Summary'!A15)</f>
        <v>192</v>
      </c>
      <c r="F15" s="137">
        <f>INDEX('Total Agency'!$N$13:$CS$13,1,'Yearly Summary'!A15)</f>
        <v>145</v>
      </c>
      <c r="G15" s="138">
        <f>INDEX('Total Agency'!$N$12:$CS$12,1,'Yearly Summary'!A15)</f>
        <v>0.14471057884231536</v>
      </c>
      <c r="H15" s="136">
        <f>INDEX('Total Agency'!$N$14:$CS$14,1,'Yearly Summary'!A15)</f>
        <v>1.3241379310344827</v>
      </c>
      <c r="I15" s="137">
        <f>INDEX('Total Agency'!$N$34:$CS$34,1,'Yearly Summary'!A15)</f>
        <v>205</v>
      </c>
      <c r="J15" s="137">
        <f>INDEX('Total Agency'!$N$43:$CS$43,1,'Yearly Summary'!A15)</f>
        <v>166</v>
      </c>
      <c r="K15" s="138">
        <f>INDEX('Total Agency'!$N$44:$CS$44,1,'Yearly Summary'!A15)</f>
        <v>4.0320621811999031E-2</v>
      </c>
      <c r="L15" s="137">
        <f>INDEX('Total Agency'!$N$11:$CS$11,1,'Yearly Summary'!A15)</f>
        <v>1002</v>
      </c>
      <c r="M15" s="137">
        <f>INDEX('Total Agency'!$N$40:$CS$40,1,'Yearly Summary'!A15)</f>
        <v>4156</v>
      </c>
      <c r="N15" s="137">
        <f>INDEX('Total Agency'!$N$55:$CS$55,1,'Yearly Summary'!A15)</f>
        <v>635</v>
      </c>
      <c r="O15" s="138">
        <f>INDEX('Total Agency'!$N$66:$CS$66,1,'Yearly Summary'!A15)</f>
        <v>0.15279114533205004</v>
      </c>
      <c r="P15" s="212">
        <f>INDEX('Total Agency'!$N$88:$CS$88,1,'Yearly Summary'!A15)</f>
        <v>1.2598425196850394</v>
      </c>
      <c r="Q15" s="137">
        <f>INDEX('Total Agency'!$N$77:$CS$77,1,'Yearly Summary'!A15)</f>
        <v>800</v>
      </c>
      <c r="R15" s="136">
        <f>INDEX('Total Agency'!$N$99:$CS$99,1,'Yearly Summary'!A15)</f>
        <v>16.047856249999999</v>
      </c>
      <c r="S15" s="137">
        <f>INDEX('Total Agency'!$N$29:$CS$29,1,'Yearly Summary'!A15)</f>
        <v>12838.284999999998</v>
      </c>
      <c r="T15" s="136">
        <f>INDEX('Total Agency'!$N$110:$CS$110,1,'Yearly Summary'!A15)</f>
        <v>20.217771653543306</v>
      </c>
      <c r="U15" s="136">
        <f>INDEX('Total Agency'!$N$121:$CS$121,1,'Yearly Summary'!A15)</f>
        <v>3.0890964870067368</v>
      </c>
      <c r="V15" s="381"/>
      <c r="W15" s="381"/>
    </row>
    <row r="16" spans="1:28" x14ac:dyDescent="0.25">
      <c r="A16" s="135">
        <v>2</v>
      </c>
      <c r="B16" s="130">
        <v>2</v>
      </c>
      <c r="C16" s="137">
        <f>INDEX('Total Agency'!$N$42:$CS$42,1,A16)</f>
        <v>4156</v>
      </c>
      <c r="D16" s="137">
        <f>INDEX('Total Agency'!$N$8:$CS$8,1,'Yearly Summary'!A16)</f>
        <v>10</v>
      </c>
      <c r="E16" s="137">
        <f>INDEX('Total Agency'!$N$15:$CS$15,1,'Yearly Summary'!A16)</f>
        <v>186</v>
      </c>
      <c r="F16" s="137">
        <f>INDEX('Total Agency'!$N$13:$CS$13,1,'Yearly Summary'!A16)</f>
        <v>123</v>
      </c>
      <c r="G16" s="138">
        <f>INDEX('Total Agency'!$N$12:$CS$12,1,'Yearly Summary'!A16)</f>
        <v>0.12386706948640483</v>
      </c>
      <c r="H16" s="136">
        <f>INDEX('Total Agency'!$N$14:$CS$14,1,'Yearly Summary'!A16)</f>
        <v>1.5121951219512195</v>
      </c>
      <c r="I16" s="137">
        <f>INDEX('Total Agency'!$N$34:$CS$34,1,'Yearly Summary'!A16)</f>
        <v>196</v>
      </c>
      <c r="J16" s="137">
        <f>INDEX('Total Agency'!$N$43:$CS$43,1,'Yearly Summary'!A16)</f>
        <v>285</v>
      </c>
      <c r="K16" s="138">
        <f>INDEX('Total Agency'!$N$44:$CS$44,1,'Yearly Summary'!A16)</f>
        <v>6.8575553416746871E-2</v>
      </c>
      <c r="L16" s="137">
        <f>INDEX('Total Agency'!$N$11:$CS$11,1,'Yearly Summary'!A16)</f>
        <v>993</v>
      </c>
      <c r="M16" s="137">
        <f>INDEX('Total Agency'!$N$40:$CS$40,1,'Yearly Summary'!A16)</f>
        <v>4067</v>
      </c>
      <c r="N16" s="137">
        <f>INDEX('Total Agency'!$N$55:$CS$55,1,'Yearly Summary'!A16)</f>
        <v>620</v>
      </c>
      <c r="O16" s="138">
        <f>INDEX('Total Agency'!$N$66:$CS$66,1,'Yearly Summary'!A16)</f>
        <v>0.15244652077698551</v>
      </c>
      <c r="P16" s="212">
        <f>INDEX('Total Agency'!$N$88:$CS$88,1,'Yearly Summary'!A16)</f>
        <v>1.2983870967741935</v>
      </c>
      <c r="Q16" s="137">
        <f>INDEX('Total Agency'!$N$77:$CS$77,1,'Yearly Summary'!A16)</f>
        <v>805</v>
      </c>
      <c r="R16" s="136">
        <f>INDEX('Total Agency'!$N$99:$CS$99,1,'Yearly Summary'!A16)</f>
        <v>17.109705590062077</v>
      </c>
      <c r="S16" s="137">
        <f>INDEX('Total Agency'!$N$29:$CS$29,1,'Yearly Summary'!A16)</f>
        <v>13773.312999999971</v>
      </c>
      <c r="T16" s="136">
        <f>INDEX('Total Agency'!$N$110:$CS$110,1,'Yearly Summary'!A16)</f>
        <v>22.215020967741889</v>
      </c>
      <c r="U16" s="136">
        <f>INDEX('Total Agency'!$N$121:$CS$121,1,'Yearly Summary'!A16)</f>
        <v>3.3866026555200324</v>
      </c>
      <c r="V16" s="381"/>
      <c r="W16" s="381"/>
    </row>
    <row r="17" spans="1:24" x14ac:dyDescent="0.25">
      <c r="A17" s="135">
        <v>3</v>
      </c>
      <c r="B17" s="130">
        <v>3</v>
      </c>
      <c r="C17" s="137">
        <f>INDEX('Total Agency'!$N$42:$CS$42,1,A17)</f>
        <v>4067</v>
      </c>
      <c r="D17" s="137">
        <f>INDEX('Total Agency'!$N$8:$CS$8,1,'Yearly Summary'!A17)</f>
        <v>65</v>
      </c>
      <c r="E17" s="137">
        <f>INDEX('Total Agency'!$N$15:$CS$15,1,'Yearly Summary'!A17)</f>
        <v>620</v>
      </c>
      <c r="F17" s="137">
        <f>INDEX('Total Agency'!$N$13:$CS$13,1,'Yearly Summary'!A17)</f>
        <v>338</v>
      </c>
      <c r="G17" s="138">
        <f>INDEX('Total Agency'!$N$12:$CS$12,1,'Yearly Summary'!A17)</f>
        <v>0.32344497607655504</v>
      </c>
      <c r="H17" s="136">
        <f>INDEX('Total Agency'!$N$14:$CS$14,1,'Yearly Summary'!A17)</f>
        <v>1.834319526627219</v>
      </c>
      <c r="I17" s="137">
        <f>INDEX('Total Agency'!$N$34:$CS$34,1,'Yearly Summary'!A17)</f>
        <v>683</v>
      </c>
      <c r="J17" s="137">
        <f>INDEX('Total Agency'!$N$43:$CS$43,1,'Yearly Summary'!A17)</f>
        <v>424</v>
      </c>
      <c r="K17" s="138">
        <f>INDEX('Total Agency'!$N$44:$CS$44,1,'Yearly Summary'!A17)</f>
        <v>0.10425374969264814</v>
      </c>
      <c r="L17" s="137">
        <f>INDEX('Total Agency'!$N$11:$CS$11,1,'Yearly Summary'!A17)</f>
        <v>1045</v>
      </c>
      <c r="M17" s="137">
        <f>INDEX('Total Agency'!$N$40:$CS$40,1,'Yearly Summary'!A17)</f>
        <v>4326</v>
      </c>
      <c r="N17" s="137">
        <f>INDEX('Total Agency'!$N$55:$CS$55,1,'Yearly Summary'!A17)</f>
        <v>1116</v>
      </c>
      <c r="O17" s="138">
        <f>INDEX('Total Agency'!$N$66:$CS$66,1,'Yearly Summary'!A17)</f>
        <v>0.2579750346740638</v>
      </c>
      <c r="P17" s="212">
        <f>INDEX('Total Agency'!$N$88:$CS$88,1,'Yearly Summary'!A17)</f>
        <v>1.7114695340501793</v>
      </c>
      <c r="Q17" s="137">
        <f>INDEX('Total Agency'!$N$77:$CS$77,1,'Yearly Summary'!A17)</f>
        <v>1910</v>
      </c>
      <c r="R17" s="136">
        <f>INDEX('Total Agency'!$N$99:$CS$99,1,'Yearly Summary'!A17)</f>
        <v>17.897929842931934</v>
      </c>
      <c r="S17" s="137">
        <f>INDEX('Total Agency'!$N$29:$CS$29,1,'Yearly Summary'!A17)</f>
        <v>34185.045999999995</v>
      </c>
      <c r="T17" s="136">
        <f>INDEX('Total Agency'!$N$110:$CS$110,1,'Yearly Summary'!A17)</f>
        <v>30.631761648745513</v>
      </c>
      <c r="U17" s="136">
        <f>INDEX('Total Agency'!$N$121:$CS$121,1,'Yearly Summary'!A17)</f>
        <v>7.902229773462782</v>
      </c>
      <c r="V17" s="381"/>
      <c r="W17" s="381"/>
    </row>
    <row r="18" spans="1:24" x14ac:dyDescent="0.25">
      <c r="A18" s="135">
        <v>4</v>
      </c>
      <c r="B18" s="130">
        <v>4</v>
      </c>
      <c r="C18" s="137">
        <f>INDEX('Total Agency'!$N$42:$CS$42,1,A18)</f>
        <v>4326</v>
      </c>
      <c r="D18" s="137">
        <f>INDEX('Total Agency'!$N$8:$CS$8,1,'Yearly Summary'!A18)</f>
        <v>74</v>
      </c>
      <c r="E18" s="137">
        <f>INDEX('Total Agency'!$N$15:$CS$15,1,'Yearly Summary'!A18)</f>
        <v>471</v>
      </c>
      <c r="F18" s="137">
        <f>INDEX('Total Agency'!$N$13:$CS$13,1,'Yearly Summary'!A18)</f>
        <v>266</v>
      </c>
      <c r="G18" s="138">
        <f>INDEX('Total Agency'!$N$12:$CS$12,1,'Yearly Summary'!A18)</f>
        <v>0.23560673162090345</v>
      </c>
      <c r="H18" s="136">
        <f>INDEX('Total Agency'!$N$14:$CS$14,1,'Yearly Summary'!A18)</f>
        <v>1.7706766917293233</v>
      </c>
      <c r="I18" s="137">
        <f>INDEX('Total Agency'!$N$34:$CS$34,1,'Yearly Summary'!A18)</f>
        <v>545</v>
      </c>
      <c r="J18" s="137">
        <f>INDEX('Total Agency'!$N$43:$CS$43,1,'Yearly Summary'!A18)</f>
        <v>366</v>
      </c>
      <c r="K18" s="138">
        <f>INDEX('Total Agency'!$N$44:$CS$44,1,'Yearly Summary'!A18)</f>
        <v>8.4604715672676842E-2</v>
      </c>
      <c r="L18" s="137">
        <f>INDEX('Total Agency'!$N$11:$CS$11,1,'Yearly Summary'!A18)</f>
        <v>1129</v>
      </c>
      <c r="M18" s="137">
        <f>INDEX('Total Agency'!$N$40:$CS$40,1,'Yearly Summary'!A18)</f>
        <v>4505</v>
      </c>
      <c r="N18" s="137">
        <f>INDEX('Total Agency'!$N$55:$CS$55,1,'Yearly Summary'!A18)</f>
        <v>979</v>
      </c>
      <c r="O18" s="138">
        <f>INDEX('Total Agency'!$N$66:$CS$66,1,'Yearly Summary'!A18)</f>
        <v>0.21731409544950056</v>
      </c>
      <c r="P18" s="212">
        <f>INDEX('Total Agency'!$N$88:$CS$88,1,'Yearly Summary'!A18)</f>
        <v>1.5117466802860062</v>
      </c>
      <c r="Q18" s="137">
        <f>INDEX('Total Agency'!$N$77:$CS$77,1,'Yearly Summary'!A18)</f>
        <v>1480</v>
      </c>
      <c r="R18" s="136">
        <f>INDEX('Total Agency'!$N$99:$CS$99,1,'Yearly Summary'!A18)</f>
        <v>20.842603378378385</v>
      </c>
      <c r="S18" s="137">
        <f>INDEX('Total Agency'!$N$29:$CS$29,1,'Yearly Summary'!A18)</f>
        <v>30847.053000000011</v>
      </c>
      <c r="T18" s="136">
        <f>INDEX('Total Agency'!$N$110:$CS$110,1,'Yearly Summary'!A18)</f>
        <v>31.508736465781421</v>
      </c>
      <c r="U18" s="136">
        <f>INDEX('Total Agency'!$N$121:$CS$121,1,'Yearly Summary'!A18)</f>
        <v>6.847292563817982</v>
      </c>
      <c r="V18" s="381"/>
      <c r="W18" s="381"/>
    </row>
    <row r="19" spans="1:24" x14ac:dyDescent="0.25">
      <c r="A19" s="135">
        <v>5</v>
      </c>
      <c r="B19" s="130">
        <v>5</v>
      </c>
      <c r="C19" s="137">
        <f>INDEX('Total Agency'!$N$42:$CS$42,1,A19)</f>
        <v>4505</v>
      </c>
      <c r="D19" s="137">
        <f>INDEX('Total Agency'!$N$8:$CS$8,1,'Yearly Summary'!A19)</f>
        <v>131</v>
      </c>
      <c r="E19" s="137">
        <f>INDEX('Total Agency'!$N$15:$CS$15,1,'Yearly Summary'!A19)</f>
        <v>619</v>
      </c>
      <c r="F19" s="137">
        <f>INDEX('Total Agency'!$N$13:$CS$13,1,'Yearly Summary'!A19)</f>
        <v>333</v>
      </c>
      <c r="G19" s="138">
        <f>INDEX('Total Agency'!$N$12:$CS$12,1,'Yearly Summary'!A19)</f>
        <v>0.27475247524752477</v>
      </c>
      <c r="H19" s="136">
        <f>INDEX('Total Agency'!$N$14:$CS$14,1,'Yearly Summary'!A19)</f>
        <v>1.8588588588588588</v>
      </c>
      <c r="I19" s="137">
        <f>INDEX('Total Agency'!$N$34:$CS$34,1,'Yearly Summary'!A19)</f>
        <v>748</v>
      </c>
      <c r="J19" s="137">
        <f>INDEX('Total Agency'!$N$43:$CS$43,1,'Yearly Summary'!A19)</f>
        <v>323</v>
      </c>
      <c r="K19" s="138">
        <f>INDEX('Total Agency'!$N$44:$CS$44,1,'Yearly Summary'!A19)</f>
        <v>7.1698113207547168E-2</v>
      </c>
      <c r="L19" s="137">
        <f>INDEX('Total Agency'!$N$11:$CS$11,1,'Yearly Summary'!A19)</f>
        <v>1212</v>
      </c>
      <c r="M19" s="137">
        <f>INDEX('Total Agency'!$N$40:$CS$40,1,'Yearly Summary'!A19)</f>
        <v>4930</v>
      </c>
      <c r="N19" s="137">
        <f>INDEX('Total Agency'!$N$55:$CS$55,1,'Yearly Summary'!A19)</f>
        <v>1088</v>
      </c>
      <c r="O19" s="138">
        <f>INDEX('Total Agency'!$N$66:$CS$66,1,'Yearly Summary'!A19)</f>
        <v>0.22068965517241379</v>
      </c>
      <c r="P19" s="212">
        <f>INDEX('Total Agency'!$N$88:$CS$88,1,'Yearly Summary'!A19)</f>
        <v>1.4751838235294117</v>
      </c>
      <c r="Q19" s="137">
        <f>INDEX('Total Agency'!$N$77:$CS$77,1,'Yearly Summary'!A19)</f>
        <v>1605</v>
      </c>
      <c r="R19" s="136">
        <f>INDEX('Total Agency'!$N$99:$CS$99,1,'Yearly Summary'!A19)</f>
        <v>17.541184423676011</v>
      </c>
      <c r="S19" s="137">
        <f>INDEX('Total Agency'!$N$29:$CS$29,1,'Yearly Summary'!A19)</f>
        <v>28153.600999999995</v>
      </c>
      <c r="T19" s="136">
        <f>INDEX('Total Agency'!$N$110:$CS$110,1,'Yearly Summary'!A19)</f>
        <v>25.876471507352935</v>
      </c>
      <c r="U19" s="136">
        <f>INDEX('Total Agency'!$N$121:$CS$121,1,'Yearly Summary'!A19)</f>
        <v>5.7106695740365101</v>
      </c>
      <c r="V19" s="381"/>
      <c r="W19" s="381"/>
    </row>
    <row r="20" spans="1:24" x14ac:dyDescent="0.25">
      <c r="A20" s="135">
        <v>6</v>
      </c>
      <c r="B20" s="130">
        <v>6</v>
      </c>
      <c r="C20" s="137">
        <f>INDEX('Total Agency'!$N$42:$CS$42,1,A20)</f>
        <v>4930</v>
      </c>
      <c r="D20" s="137">
        <f>INDEX('Total Agency'!$N$8:$CS$8,1,'Yearly Summary'!A20)</f>
        <v>180</v>
      </c>
      <c r="E20" s="137">
        <f>INDEX('Total Agency'!$N$15:$CS$15,1,'Yearly Summary'!A20)</f>
        <v>1120</v>
      </c>
      <c r="F20" s="137">
        <f>INDEX('Total Agency'!$N$13:$CS$13,1,'Yearly Summary'!A20)</f>
        <v>493</v>
      </c>
      <c r="G20" s="138">
        <f>INDEX('Total Agency'!$N$12:$CS$12,1,'Yearly Summary'!A20)</f>
        <v>0.37519025875190259</v>
      </c>
      <c r="H20" s="136">
        <f>INDEX('Total Agency'!$N$14:$CS$14,1,'Yearly Summary'!A20)</f>
        <v>2.2718052738336714</v>
      </c>
      <c r="I20" s="137">
        <f>INDEX('Total Agency'!$N$34:$CS$34,1,'Yearly Summary'!A20)</f>
        <v>1300</v>
      </c>
      <c r="J20" s="137">
        <f>INDEX('Total Agency'!$N$43:$CS$43,1,'Yearly Summary'!A20)</f>
        <v>411</v>
      </c>
      <c r="K20" s="138">
        <f>INDEX('Total Agency'!$N$44:$CS$44,1,'Yearly Summary'!A20)</f>
        <v>8.3367139959432054E-2</v>
      </c>
      <c r="L20" s="137">
        <f>INDEX('Total Agency'!$N$11:$CS$11,1,'Yearly Summary'!A20)</f>
        <v>1314</v>
      </c>
      <c r="M20" s="137">
        <f>INDEX('Total Agency'!$N$40:$CS$40,1,'Yearly Summary'!A20)</f>
        <v>5819</v>
      </c>
      <c r="N20" s="137">
        <f>INDEX('Total Agency'!$N$55:$CS$55,1,'Yearly Summary'!A20)</f>
        <v>1647</v>
      </c>
      <c r="O20" s="138">
        <f>INDEX('Total Agency'!$N$66:$CS$66,1,'Yearly Summary'!A20)</f>
        <v>0.28303832273586527</v>
      </c>
      <c r="P20" s="212">
        <f>INDEX('Total Agency'!$N$88:$CS$88,1,'Yearly Summary'!A20)</f>
        <v>1.6721311475409837</v>
      </c>
      <c r="Q20" s="137">
        <f>INDEX('Total Agency'!$N$77:$CS$77,1,'Yearly Summary'!A20)</f>
        <v>2754</v>
      </c>
      <c r="R20" s="136">
        <f>INDEX('Total Agency'!$N$99:$CS$99,1,'Yearly Summary'!A20)</f>
        <v>15.312570806100243</v>
      </c>
      <c r="S20" s="137">
        <f>INDEX('Total Agency'!$N$29:$CS$29,1,'Yearly Summary'!A20)</f>
        <v>42170.820000000072</v>
      </c>
      <c r="T20" s="136">
        <f>INDEX('Total Agency'!$N$110:$CS$110,1,'Yearly Summary'!A20)</f>
        <v>25.604626593806966</v>
      </c>
      <c r="U20" s="136">
        <f>INDEX('Total Agency'!$N$121:$CS$121,1,'Yearly Summary'!A20)</f>
        <v>7.2470905653892546</v>
      </c>
      <c r="V20" s="381"/>
      <c r="W20" s="381"/>
    </row>
    <row r="21" spans="1:24" x14ac:dyDescent="0.25">
      <c r="A21" s="135">
        <v>7</v>
      </c>
      <c r="B21" s="130">
        <v>7</v>
      </c>
      <c r="C21" s="137">
        <f>INDEX('Total Agency'!$N$42:$CS$42,1,A21)</f>
        <v>5819</v>
      </c>
      <c r="D21" s="137">
        <f>INDEX('Total Agency'!$N$8:$CS$8,1,'Yearly Summary'!A21)</f>
        <v>103</v>
      </c>
      <c r="E21" s="137">
        <f>INDEX('Total Agency'!$N$15:$CS$15,1,'Yearly Summary'!A21)</f>
        <v>1070.1598550491449</v>
      </c>
      <c r="F21" s="137">
        <f>INDEX('Total Agency'!$N$13:$CS$13,1,'Yearly Summary'!A21)</f>
        <v>476.46800000000007</v>
      </c>
      <c r="G21" s="138">
        <f>INDEX('Total Agency'!$N$12:$CS$12,1,'Yearly Summary'!A21)</f>
        <v>0.35971794407199381</v>
      </c>
      <c r="H21" s="136">
        <f>INDEX('Total Agency'!$N$14:$CS$14,1,'Yearly Summary'!A21)</f>
        <v>2.2460267112358956</v>
      </c>
      <c r="I21" s="137">
        <f>INDEX('Total Agency'!$N$34:$CS$34,1,'Yearly Summary'!A21)</f>
        <v>926</v>
      </c>
      <c r="J21" s="137">
        <f>INDEX('Total Agency'!$N$43:$CS$43,1,'Yearly Summary'!A21)</f>
        <v>410</v>
      </c>
      <c r="K21" s="138">
        <f>INDEX('Total Agency'!$N$44:$CS$44,1,'Yearly Summary'!A21)</f>
        <v>7.0458841725382373E-2</v>
      </c>
      <c r="L21" s="137">
        <f>INDEX('Total Agency'!$N$11:$CS$11,1,'Yearly Summary'!A21)</f>
        <v>1324.56</v>
      </c>
      <c r="M21" s="137">
        <f>INDEX('Total Agency'!$N$40:$CS$40,1,'Yearly Summary'!A21)</f>
        <v>6335</v>
      </c>
      <c r="N21" s="137">
        <f>INDEX('Total Agency'!$N$55:$CS$55,1,'Yearly Summary'!A21)</f>
        <v>1310</v>
      </c>
      <c r="O21" s="138">
        <f>INDEX('Total Agency'!$N$66:$CS$66,1,'Yearly Summary'!A21)</f>
        <v>0.20678768745067089</v>
      </c>
      <c r="P21" s="212">
        <f>INDEX('Total Agency'!$N$88:$CS$88,1,'Yearly Summary'!A21)</f>
        <v>1.3503816793893131</v>
      </c>
      <c r="Q21" s="137">
        <f>INDEX('Total Agency'!$N$77:$CS$77,1,'Yearly Summary'!A21)</f>
        <v>1769</v>
      </c>
      <c r="R21" s="136">
        <f>INDEX('Total Agency'!$N$99:$CS$99,1,'Yearly Summary'!A21)</f>
        <v>16.966228377614478</v>
      </c>
      <c r="S21" s="137">
        <f>INDEX('Total Agency'!$N$29:$CS$29,1,'Yearly Summary'!A21)</f>
        <v>30013.258000000013</v>
      </c>
      <c r="T21" s="136">
        <f>INDEX('Total Agency'!$N$110:$CS$110,1,'Yearly Summary'!A21)</f>
        <v>22.910883969465658</v>
      </c>
      <c r="U21" s="136">
        <f>INDEX('Total Agency'!$N$121:$CS$121,1,'Yearly Summary'!A21)</f>
        <v>4.7376887134964507</v>
      </c>
      <c r="V21" s="381"/>
      <c r="W21" s="381"/>
    </row>
    <row r="22" spans="1:24" x14ac:dyDescent="0.25">
      <c r="A22" s="135">
        <v>8</v>
      </c>
      <c r="B22" s="130">
        <v>8</v>
      </c>
      <c r="C22" s="137">
        <f>INDEX('Total Agency'!$N$42:$CS$42,1,A22)</f>
        <v>6335</v>
      </c>
      <c r="D22" s="137">
        <f>INDEX('Total Agency'!$N$8:$CS$8,1,'Yearly Summary'!A22)</f>
        <v>129</v>
      </c>
      <c r="E22" s="137">
        <f>INDEX('Total Agency'!$N$15:$CS$15,1,'Yearly Summary'!A22)</f>
        <v>988.765176</v>
      </c>
      <c r="F22" s="137">
        <f>INDEX('Total Agency'!$N$13:$CS$13,1,'Yearly Summary'!A22)</f>
        <v>529.69332000000009</v>
      </c>
      <c r="G22" s="138">
        <f>INDEX('Total Agency'!$N$12:$CS$12,1,'Yearly Summary'!A22)</f>
        <v>0.36000879201899999</v>
      </c>
      <c r="H22" s="136">
        <f>INDEX('Total Agency'!$N$14:$CS$14,1,'Yearly Summary'!A22)</f>
        <v>1.8666748072261885</v>
      </c>
      <c r="I22" s="137">
        <f>INDEX('Total Agency'!$N$34:$CS$34,1,'Yearly Summary'!A22)</f>
        <v>1052</v>
      </c>
      <c r="J22" s="137">
        <f>INDEX('Total Agency'!$N$43:$CS$43,1,'Yearly Summary'!A22)</f>
        <v>417</v>
      </c>
      <c r="K22" s="138">
        <f>INDEX('Total Agency'!$N$44:$CS$44,1,'Yearly Summary'!A22)</f>
        <v>6.5824782951854774E-2</v>
      </c>
      <c r="L22" s="137">
        <f>INDEX('Total Agency'!$N$11:$CS$11,1,'Yearly Summary'!A22)</f>
        <v>1471.3344</v>
      </c>
      <c r="M22" s="137">
        <f>INDEX('Total Agency'!$N$40:$CS$40,1,'Yearly Summary'!A22)</f>
        <v>6970</v>
      </c>
      <c r="N22" s="137">
        <f>INDEX('Total Agency'!$N$55:$CS$55,1,'Yearly Summary'!A22)</f>
        <v>1420</v>
      </c>
      <c r="O22" s="138">
        <f>INDEX('Total Agency'!$N$66:$CS$66,1,'Yearly Summary'!A22)</f>
        <v>0.20373027259684362</v>
      </c>
      <c r="P22" s="212">
        <f>INDEX('Total Agency'!$N$88:$CS$88,1,'Yearly Summary'!A22)</f>
        <v>1.4003521126760563</v>
      </c>
      <c r="Q22" s="137">
        <f>INDEX('Total Agency'!$N$77:$CS$77,1,'Yearly Summary'!A22)</f>
        <v>1988.5</v>
      </c>
      <c r="R22" s="136">
        <f>INDEX('Total Agency'!$N$99:$CS$99,1,'Yearly Summary'!A22)</f>
        <v>16.020025647472984</v>
      </c>
      <c r="S22" s="137">
        <f>INDEX('Total Agency'!$N$29:$CS$29,1,'Yearly Summary'!A22)</f>
        <v>31855.821000000029</v>
      </c>
      <c r="T22" s="136">
        <f>INDEX('Total Agency'!$N$110:$CS$110,1,'Yearly Summary'!A22)</f>
        <v>22.433676760563401</v>
      </c>
      <c r="U22" s="136">
        <f>INDEX('Total Agency'!$N$121:$CS$121,1,'Yearly Summary'!A22)</f>
        <v>4.5704190817790575</v>
      </c>
      <c r="V22" s="381"/>
      <c r="W22" s="381"/>
    </row>
    <row r="23" spans="1:24" x14ac:dyDescent="0.25">
      <c r="A23" s="135">
        <v>9</v>
      </c>
      <c r="B23" s="130">
        <v>9</v>
      </c>
      <c r="C23" s="137">
        <f>INDEX('Total Agency'!$N$42:$CS$42,1,A23)</f>
        <v>6970</v>
      </c>
      <c r="D23" s="137">
        <f>INDEX('Total Agency'!$N$8:$CS$8,1,'Yearly Summary'!A23)</f>
        <v>196</v>
      </c>
      <c r="E23" s="137">
        <f>INDEX('Total Agency'!$N$15:$CS$15,1,'Yearly Summary'!A23)</f>
        <v>1274.5600182399999</v>
      </c>
      <c r="F23" s="137">
        <f>INDEX('Total Agency'!$N$13:$CS$13,1,'Yearly Summary'!A23)</f>
        <v>614.59403679999991</v>
      </c>
      <c r="G23" s="138">
        <f>INDEX('Total Agency'!$N$12:$CS$12,1,'Yearly Summary'!A23)</f>
        <v>0.36194297813256165</v>
      </c>
      <c r="H23" s="136">
        <f>INDEX('Total Agency'!$N$14:$CS$14,1,'Yearly Summary'!A23)</f>
        <v>2.0738242513322089</v>
      </c>
      <c r="I23" s="137">
        <f>INDEX('Total Agency'!$N$34:$CS$34,1,'Yearly Summary'!A23)</f>
        <v>1470.5600182399999</v>
      </c>
      <c r="J23" s="137">
        <f>INDEX('Total Agency'!$N$43:$CS$43,1,'Yearly Summary'!A23)</f>
        <v>496.29999999999836</v>
      </c>
      <c r="K23" s="138">
        <f>INDEX('Total Agency'!$N$44:$CS$44,1,'Yearly Summary'!A23)</f>
        <v>7.120516499282617E-2</v>
      </c>
      <c r="L23" s="137">
        <f>INDEX('Total Agency'!$N$11:$CS$11,1,'Yearly Summary'!A23)</f>
        <v>1698.041056</v>
      </c>
      <c r="M23" s="137">
        <f>INDEX('Total Agency'!$N$40:$CS$40,1,'Yearly Summary'!A23)</f>
        <v>7944.260018240001</v>
      </c>
      <c r="N23" s="137">
        <f>INDEX('Total Agency'!$N$55:$CS$55,1,'Yearly Summary'!A23)</f>
        <v>2087.6736376288</v>
      </c>
      <c r="O23" s="138">
        <f>INDEX('Total Agency'!$N$66:$CS$66,1,'Yearly Summary'!A23)</f>
        <v>0.26279019478661403</v>
      </c>
      <c r="P23" s="212">
        <f>INDEX('Total Agency'!$N$88:$CS$88,1,'Yearly Summary'!A23)</f>
        <v>1.6262621347597379</v>
      </c>
      <c r="Q23" s="137">
        <f>INDEX('Total Agency'!$N$77:$CS$77,1,'Yearly Summary'!A23)</f>
        <v>3395.1045866118397</v>
      </c>
      <c r="R23" s="136">
        <f>INDEX('Total Agency'!$N$99:$CS$99,1,'Yearly Summary'!A23)</f>
        <v>16.851695826966417</v>
      </c>
      <c r="S23" s="137">
        <f>INDEX('Total Agency'!$N$29:$CS$29,1,'Yearly Summary'!A23)</f>
        <v>57213.269794321284</v>
      </c>
      <c r="T23" s="136">
        <f>INDEX('Total Agency'!$N$110:$CS$110,1,'Yearly Summary'!A23)</f>
        <v>27.405274829884174</v>
      </c>
      <c r="U23" s="136">
        <f>INDEX('Total Agency'!$N$121:$CS$121,1,'Yearly Summary'!A23)</f>
        <v>7.2018375107259534</v>
      </c>
      <c r="V23" s="381"/>
      <c r="W23" s="381"/>
    </row>
    <row r="24" spans="1:24" x14ac:dyDescent="0.25">
      <c r="A24" s="135">
        <v>10</v>
      </c>
      <c r="B24" s="130">
        <v>10</v>
      </c>
      <c r="C24" s="137">
        <f>INDEX('Total Agency'!$N$42:$CS$42,1,A24)</f>
        <v>7944.2600182400001</v>
      </c>
      <c r="D24" s="137">
        <f>INDEX('Total Agency'!$N$8:$CS$8,1,'Yearly Summary'!A24)</f>
        <v>172</v>
      </c>
      <c r="E24" s="137">
        <f>INDEX('Total Agency'!$N$15:$CS$15,1,'Yearly Summary'!A24)</f>
        <v>1444.0779909119999</v>
      </c>
      <c r="F24" s="137">
        <f>INDEX('Total Agency'!$N$13:$CS$13,1,'Yearly Summary'!A24)</f>
        <v>676.07776217599985</v>
      </c>
      <c r="G24" s="138">
        <f>INDEX('Total Agency'!$N$12:$CS$12,1,'Yearly Summary'!A24)</f>
        <v>0.37035508454679211</v>
      </c>
      <c r="H24" s="136">
        <f>INDEX('Total Agency'!$N$14:$CS$14,1,'Yearly Summary'!A24)</f>
        <v>2.1359643397589974</v>
      </c>
      <c r="I24" s="137">
        <f>INDEX('Total Agency'!$N$34:$CS$34,1,'Yearly Summary'!A24)</f>
        <v>1616.0779909119997</v>
      </c>
      <c r="J24" s="137">
        <f>INDEX('Total Agency'!$N$43:$CS$43,1,'Yearly Summary'!A24)</f>
        <v>655.69000000000233</v>
      </c>
      <c r="K24" s="138">
        <f>INDEX('Total Agency'!$N$44:$CS$44,1,'Yearly Summary'!A24)</f>
        <v>8.2536321632793966E-2</v>
      </c>
      <c r="L24" s="137">
        <f>INDEX('Total Agency'!$N$11:$CS$11,1,'Yearly Summary'!A24)</f>
        <v>1825.4852987999996</v>
      </c>
      <c r="M24" s="137">
        <f>INDEX('Total Agency'!$N$40:$CS$40,1,'Yearly Summary'!A24)</f>
        <v>8904.6480091519988</v>
      </c>
      <c r="N24" s="137">
        <f>INDEX('Total Agency'!$N$55:$CS$55,1,'Yearly Summary'!A24)</f>
        <v>2222.0125955987196</v>
      </c>
      <c r="O24" s="138">
        <f>INDEX('Total Agency'!$N$66:$CS$66,1,'Yearly Summary'!A24)</f>
        <v>0.24953401788762281</v>
      </c>
      <c r="P24" s="212">
        <f>INDEX('Total Agency'!$N$88:$CS$88,1,'Yearly Summary'!A24)</f>
        <v>1.4646068691467766</v>
      </c>
      <c r="Q24" s="137">
        <f>INDEX('Total Agency'!$N$77:$CS$77,1,'Yearly Summary'!A24)</f>
        <v>3254.3749108445436</v>
      </c>
      <c r="R24" s="136">
        <f>INDEX('Total Agency'!$N$99:$CS$99,1,'Yearly Summary'!A24)</f>
        <v>16.692780765276567</v>
      </c>
      <c r="S24" s="137">
        <f>INDEX('Total Agency'!$N$29:$CS$29,1,'Yearly Summary'!A24)</f>
        <v>54324.566914744442</v>
      </c>
      <c r="T24" s="136">
        <f>INDEX('Total Agency'!$N$110:$CS$110,1,'Yearly Summary'!A24)</f>
        <v>24.44836137398525</v>
      </c>
      <c r="U24" s="136">
        <f>INDEX('Total Agency'!$N$121:$CS$121,1,'Yearly Summary'!A24)</f>
        <v>6.1006978444191011</v>
      </c>
      <c r="V24" s="381"/>
      <c r="W24" s="381"/>
    </row>
    <row r="25" spans="1:24" x14ac:dyDescent="0.25">
      <c r="A25" s="135">
        <v>11</v>
      </c>
      <c r="B25" s="130">
        <v>11</v>
      </c>
      <c r="C25" s="137">
        <f>INDEX('Total Agency'!$N$42:$CS$42,1,A25)</f>
        <v>8904.6480091519988</v>
      </c>
      <c r="D25" s="137">
        <f>INDEX('Total Agency'!$N$8:$CS$8,1,'Yearly Summary'!A25)</f>
        <v>199</v>
      </c>
      <c r="E25" s="137">
        <f>INDEX('Total Agency'!$N$15:$CS$15,1,'Yearly Summary'!A25)</f>
        <v>1528.6511851084797</v>
      </c>
      <c r="F25" s="137">
        <f>INDEX('Total Agency'!$N$13:$CS$13,1,'Yearly Summary'!A25)</f>
        <v>764.32559255423985</v>
      </c>
      <c r="G25" s="138">
        <f>INDEX('Total Agency'!$N$12:$CS$12,1,'Yearly Summary'!A25)</f>
        <v>0.3712398352256398</v>
      </c>
      <c r="H25" s="136">
        <f>INDEX('Total Agency'!$N$14:$CS$14,1,'Yearly Summary'!A25)</f>
        <v>2</v>
      </c>
      <c r="I25" s="137">
        <f>INDEX('Total Agency'!$N$34:$CS$34,1,'Yearly Summary'!A25)</f>
        <v>1727.6511851084797</v>
      </c>
      <c r="J25" s="137">
        <f>INDEX('Total Agency'!$N$43:$CS$43,1,'Yearly Summary'!A25)</f>
        <v>629.99800091200086</v>
      </c>
      <c r="K25" s="138">
        <f>INDEX('Total Agency'!$N$44:$CS$44,1,'Yearly Summary'!A25)</f>
        <v>7.0749343518632393E-2</v>
      </c>
      <c r="L25" s="137">
        <f>INDEX('Total Agency'!$N$11:$CS$11,1,'Yearly Summary'!A25)</f>
        <v>2058.8458458119999</v>
      </c>
      <c r="M25" s="137">
        <f>INDEX('Total Agency'!$N$40:$CS$40,1,'Yearly Summary'!A25)</f>
        <v>10002.301193348478</v>
      </c>
      <c r="N25" s="137">
        <f>INDEX('Total Agency'!$N$55:$CS$55,1,'Yearly Summary'!A25)</f>
        <v>2677.4084795117824</v>
      </c>
      <c r="O25" s="138">
        <f>INDEX('Total Agency'!$N$66:$CS$66,1,'Yearly Summary'!A25)</f>
        <v>0.26767924978026625</v>
      </c>
      <c r="P25" s="212">
        <f>INDEX('Total Agency'!$N$88:$CS$88,1,'Yearly Summary'!A25)</f>
        <v>1.506974712157175</v>
      </c>
      <c r="Q25" s="137">
        <f>INDEX('Total Agency'!$N$77:$CS$77,1,'Yearly Summary'!A25)</f>
        <v>4034.786872739448</v>
      </c>
      <c r="R25" s="136">
        <f>INDEX('Total Agency'!$N$99:$CS$99,1,'Yearly Summary'!A25)</f>
        <v>16.833708865781581</v>
      </c>
      <c r="S25" s="137">
        <f>INDEX('Total Agency'!$N$29:$CS$29,1,'Yearly Summary'!A25)</f>
        <v>67920.427551173183</v>
      </c>
      <c r="T25" s="136">
        <f>INDEX('Total Agency'!$N$110:$CS$110,1,'Yearly Summary'!A25)</f>
        <v>25.367973572548884</v>
      </c>
      <c r="U25" s="136">
        <f>INDEX('Total Agency'!$N$121:$CS$121,1,'Yearly Summary'!A25)</f>
        <v>6.7904801343455059</v>
      </c>
      <c r="V25" s="381"/>
      <c r="W25" s="381"/>
    </row>
    <row r="26" spans="1:24" x14ac:dyDescent="0.25">
      <c r="A26" s="135">
        <v>12</v>
      </c>
      <c r="B26" s="130">
        <v>12</v>
      </c>
      <c r="C26" s="137">
        <f>INDEX('Total Agency'!$N$42:$CS$42,1,A26)</f>
        <v>10002.30119334848</v>
      </c>
      <c r="D26" s="137">
        <f>INDEX('Total Agency'!$N$8:$CS$8,1,'Yearly Summary'!A26)</f>
        <v>159</v>
      </c>
      <c r="E26" s="137">
        <f>INDEX('Total Agency'!$N$15:$CS$15,1,'Yearly Summary'!A26)</f>
        <v>1647.3316108061197</v>
      </c>
      <c r="F26" s="137">
        <f>INDEX('Total Agency'!$N$13:$CS$13,1,'Yearly Summary'!A26)</f>
        <v>823.66580540305984</v>
      </c>
      <c r="G26" s="138">
        <f>INDEX('Total Agency'!$N$12:$CS$12,1,'Yearly Summary'!A26)</f>
        <v>0.36446036818976074</v>
      </c>
      <c r="H26" s="136">
        <f>INDEX('Total Agency'!$N$14:$CS$14,1,'Yearly Summary'!A26)</f>
        <v>2</v>
      </c>
      <c r="I26" s="137">
        <f>INDEX('Total Agency'!$N$34:$CS$34,1,'Yearly Summary'!A26)</f>
        <v>1806.3316108061197</v>
      </c>
      <c r="J26" s="137">
        <f>INDEX('Total Agency'!$N$43:$CS$43,1,'Yearly Summary'!A26)</f>
        <v>469.12790228159793</v>
      </c>
      <c r="K26" s="138">
        <f>INDEX('Total Agency'!$N$44:$CS$44,1,'Yearly Summary'!A26)</f>
        <v>4.6901997171767587E-2</v>
      </c>
      <c r="L26" s="137">
        <f>INDEX('Total Agency'!$N$11:$CS$11,1,'Yearly Summary'!A26)</f>
        <v>2259.9598674997997</v>
      </c>
      <c r="M26" s="137">
        <f>INDEX('Total Agency'!$N$40:$CS$40,1,'Yearly Summary'!A26)</f>
        <v>11339.504901872999</v>
      </c>
      <c r="N26" s="137">
        <f>INDEX('Total Agency'!$N$55:$CS$55,1,'Yearly Summary'!A26)</f>
        <v>3210.0511587450528</v>
      </c>
      <c r="O26" s="138">
        <f>INDEX('Total Agency'!$N$66:$CS$66,1,'Yearly Summary'!A26)</f>
        <v>0.28308565378501083</v>
      </c>
      <c r="P26" s="212">
        <f>INDEX('Total Agency'!$N$88:$CS$88,1,'Yearly Summary'!A26)</f>
        <v>1.6606752970830632</v>
      </c>
      <c r="Q26" s="137">
        <f>INDEX('Total Agency'!$N$77:$CS$77,1,'Yearly Summary'!A26)</f>
        <v>5330.8526617007719</v>
      </c>
      <c r="R26" s="136">
        <f>INDEX('Total Agency'!$N$99:$CS$99,1,'Yearly Summary'!A26)</f>
        <v>16.625817842682306</v>
      </c>
      <c r="S26" s="137">
        <f>INDEX('Total Agency'!$N$29:$CS$29,1,'Yearly Summary'!A26)</f>
        <v>88629.785299615163</v>
      </c>
      <c r="T26" s="136">
        <f>INDEX('Total Agency'!$N$110:$CS$110,1,'Yearly Summary'!A26)</f>
        <v>27.610084985145335</v>
      </c>
      <c r="U26" s="136">
        <f>INDEX('Total Agency'!$N$121:$CS$121,1,'Yearly Summary'!A26)</f>
        <v>7.8160189590795772</v>
      </c>
      <c r="V26" s="381"/>
      <c r="W26" s="381"/>
    </row>
    <row r="27" spans="1:24" s="1" customFormat="1" ht="45" x14ac:dyDescent="0.25">
      <c r="B27" s="139" t="s">
        <v>90</v>
      </c>
      <c r="C27" s="142">
        <f>C26</f>
        <v>10002.30119334848</v>
      </c>
      <c r="D27" s="142">
        <f>SUM(D15:D26)</f>
        <v>1432</v>
      </c>
      <c r="E27" s="142">
        <f>SUM(E15:E26)</f>
        <v>11161.545836115743</v>
      </c>
      <c r="F27" s="142">
        <f>SUM(F15:F26)</f>
        <v>5582.8245169332995</v>
      </c>
      <c r="G27" s="140">
        <f>SUM(F15:F26)/SUM(L15:L26)</f>
        <v>0.32208801559271766</v>
      </c>
      <c r="H27" s="141">
        <f>E27/F27</f>
        <v>1.9992650319317022</v>
      </c>
      <c r="I27" s="142">
        <f>SUM(I15:I26)</f>
        <v>12275.620805066597</v>
      </c>
      <c r="J27" s="142">
        <f>SUM(J15:J26)</f>
        <v>5053.1159031935995</v>
      </c>
      <c r="K27" s="140">
        <f>SUM(J15:J26)/SUM(C15:C26)</f>
        <v>7.010795875401736E-2</v>
      </c>
      <c r="L27" s="142">
        <f>L26</f>
        <v>2259.9598674997997</v>
      </c>
      <c r="M27" s="142">
        <f>M26</f>
        <v>11339.504901872999</v>
      </c>
      <c r="N27" s="142">
        <f>SUM(N15:N26)</f>
        <v>19012.145871484354</v>
      </c>
      <c r="O27" s="140">
        <f>N27/SUM(M15:M26)</f>
        <v>0.23975352036714415</v>
      </c>
      <c r="P27" s="213">
        <f>Q27/N27</f>
        <v>1.5320006078631341</v>
      </c>
      <c r="Q27" s="142">
        <f>SUM(Q15:Q26)</f>
        <v>29126.619031896604</v>
      </c>
      <c r="R27" s="141">
        <f>S27/Q27</f>
        <v>16.889198365973961</v>
      </c>
      <c r="S27" s="142">
        <f>SUM(S15:S26)</f>
        <v>491925.24655985419</v>
      </c>
      <c r="T27" s="141">
        <f>S27/N27</f>
        <v>25.874262162993158</v>
      </c>
      <c r="U27" s="141">
        <f>S27/SUM(M15:M26)</f>
        <v>6.2034454404800075</v>
      </c>
      <c r="V27" s="384"/>
      <c r="W27" s="384"/>
      <c r="X27" s="227"/>
    </row>
    <row r="29" spans="1:24" ht="38.25" x14ac:dyDescent="0.25">
      <c r="B29" s="131">
        <v>2017</v>
      </c>
      <c r="C29" s="207" t="s">
        <v>76</v>
      </c>
      <c r="D29" s="207" t="s">
        <v>77</v>
      </c>
      <c r="E29" s="207" t="s">
        <v>78</v>
      </c>
      <c r="F29" s="207" t="s">
        <v>70</v>
      </c>
      <c r="G29" s="209" t="s">
        <v>71</v>
      </c>
      <c r="H29" s="205" t="s">
        <v>88</v>
      </c>
      <c r="I29" s="207" t="s">
        <v>84</v>
      </c>
      <c r="J29" s="207" t="s">
        <v>85</v>
      </c>
      <c r="K29" s="209" t="s">
        <v>87</v>
      </c>
      <c r="L29" s="207" t="s">
        <v>79</v>
      </c>
      <c r="M29" s="207" t="s">
        <v>80</v>
      </c>
      <c r="N29" s="207" t="s">
        <v>81</v>
      </c>
      <c r="O29" s="209" t="s">
        <v>11</v>
      </c>
      <c r="P29" s="211" t="s">
        <v>82</v>
      </c>
      <c r="Q29" s="207" t="s">
        <v>83</v>
      </c>
      <c r="R29" s="205" t="s">
        <v>14</v>
      </c>
      <c r="S29" s="207" t="s">
        <v>0</v>
      </c>
      <c r="T29" s="205" t="s">
        <v>15</v>
      </c>
      <c r="U29" s="205" t="s">
        <v>86</v>
      </c>
      <c r="V29" s="382"/>
      <c r="W29" s="382"/>
      <c r="X29" s="225"/>
    </row>
    <row r="30" spans="1:24" x14ac:dyDescent="0.25">
      <c r="A30" s="135">
        <v>13</v>
      </c>
      <c r="B30" s="130">
        <v>1</v>
      </c>
      <c r="C30" s="137">
        <f>INDEX('Total Agency'!$N$42:$CS$42,1,A30)</f>
        <v>11339.504901872999</v>
      </c>
      <c r="D30" s="137">
        <f>INDEX('Total Agency'!$N$8:$CS$8,1,'Yearly Summary'!A30)</f>
        <v>20</v>
      </c>
      <c r="E30" s="137">
        <f>INDEX('Total Agency'!$N$15:$CS$15,1,'Yearly Summary'!A30)</f>
        <v>476.20026435977582</v>
      </c>
      <c r="F30" s="137">
        <f>INDEX('Total Agency'!$N$13:$CS$13,1,'Yearly Summary'!A30)</f>
        <v>317.46684290651723</v>
      </c>
      <c r="G30" s="138">
        <f>INDEX('Total Agency'!$N$12:$CS$12,1,'Yearly Summary'!A30)</f>
        <v>0.15</v>
      </c>
      <c r="H30" s="136">
        <f>INDEX('Total Agency'!$N$14:$CS$14,1,'Yearly Summary'!A30)</f>
        <v>1.5</v>
      </c>
      <c r="I30" s="137">
        <f>INDEX('Total Agency'!$N$34:$CS$34,1,'Yearly Summary'!A30)</f>
        <v>496.20026435977582</v>
      </c>
      <c r="J30" s="137">
        <f>INDEX('Total Agency'!$N$43:$CS$43,1,'Yearly Summary'!A30)</f>
        <v>772.55025971622308</v>
      </c>
      <c r="K30" s="138">
        <f>INDEX('Total Agency'!$N$44:$CS$44,1,'Yearly Summary'!A30)</f>
        <v>6.8129099674238636E-2</v>
      </c>
      <c r="L30" s="137">
        <f>INDEX('Total Agency'!$N$11:$CS$11,1,'Yearly Summary'!A30)</f>
        <v>2116.4456193767815</v>
      </c>
      <c r="M30" s="137">
        <f>INDEX('Total Agency'!$N$40:$CS$40,1,'Yearly Summary'!A30)</f>
        <v>11063.154906516551</v>
      </c>
      <c r="N30" s="137">
        <f>INDEX('Total Agency'!$N$55:$CS$55,1,'Yearly Summary'!A30)</f>
        <v>1286.7674569270112</v>
      </c>
      <c r="O30" s="138">
        <f>INDEX('Total Agency'!$N$66:$CS$66,1,'Yearly Summary'!A30)</f>
        <v>0.1163110765238462</v>
      </c>
      <c r="P30" s="212">
        <f>INDEX('Total Agency'!$N$88:$CS$88,1,'Yearly Summary'!A30)</f>
        <v>1.2028418153059941</v>
      </c>
      <c r="Q30" s="137">
        <f>INDEX('Total Agency'!$N$77:$CS$77,1,'Yearly Summary'!A30)</f>
        <v>1547.7777037667638</v>
      </c>
      <c r="R30" s="136">
        <f>INDEX('Total Agency'!$N$99:$CS$99,1,'Yearly Summary'!A30)</f>
        <v>14.887579430932643</v>
      </c>
      <c r="S30" s="137">
        <f>INDEX('Total Agency'!$N$29:$CS$29,1,'Yearly Summary'!A30)</f>
        <v>23042.66350625423</v>
      </c>
      <c r="T30" s="136">
        <f>INDEX('Total Agency'!$N$110:$CS$110,1,'Yearly Summary'!A30)</f>
        <v>17.907403068215199</v>
      </c>
      <c r="U30" s="136">
        <f>INDEX('Total Agency'!$N$121:$CS$121,1,'Yearly Summary'!A30)</f>
        <v>2.0828293286105364</v>
      </c>
      <c r="V30" s="381"/>
      <c r="W30" s="381"/>
    </row>
    <row r="31" spans="1:24" x14ac:dyDescent="0.25">
      <c r="A31" s="135">
        <v>14</v>
      </c>
      <c r="B31" s="130">
        <v>2</v>
      </c>
      <c r="C31" s="137">
        <f>INDEX('Total Agency'!$N$42:$CS$42,1,A31)</f>
        <v>11063.154906516553</v>
      </c>
      <c r="D31" s="137">
        <f>INDEX('Total Agency'!$N$8:$CS$8,1,'Yearly Summary'!A31)</f>
        <v>20</v>
      </c>
      <c r="E31" s="137">
        <f>INDEX('Total Agency'!$N$15:$CS$15,1,'Yearly Summary'!A31)</f>
        <v>494.13673770968376</v>
      </c>
      <c r="F31" s="137">
        <f>INDEX('Total Agency'!$N$13:$CS$13,1,'Yearly Summary'!A31)</f>
        <v>329.42449180645582</v>
      </c>
      <c r="G31" s="138">
        <f>INDEX('Total Agency'!$N$12:$CS$12,1,'Yearly Summary'!A31)</f>
        <v>0.15</v>
      </c>
      <c r="H31" s="136">
        <f>INDEX('Total Agency'!$N$14:$CS$14,1,'Yearly Summary'!A31)</f>
        <v>1.5</v>
      </c>
      <c r="I31" s="137">
        <f>INDEX('Total Agency'!$N$34:$CS$34,1,'Yearly Summary'!A31)</f>
        <v>514.13673770968376</v>
      </c>
      <c r="J31" s="137">
        <f>INDEX('Total Agency'!$N$43:$CS$43,1,'Yearly Summary'!A31)</f>
        <v>762.72805922177758</v>
      </c>
      <c r="K31" s="138">
        <f>INDEX('Total Agency'!$N$44:$CS$44,1,'Yearly Summary'!A31)</f>
        <v>6.8943087723783589E-2</v>
      </c>
      <c r="L31" s="137">
        <f>INDEX('Total Agency'!$N$11:$CS$11,1,'Yearly Summary'!A31)</f>
        <v>2196.1632787097055</v>
      </c>
      <c r="M31" s="137">
        <f>INDEX('Total Agency'!$N$40:$CS$40,1,'Yearly Summary'!A31)</f>
        <v>10814.563585004456</v>
      </c>
      <c r="N31" s="137">
        <f>INDEX('Total Agency'!$N$55:$CS$55,1,'Yearly Summary'!A31)</f>
        <v>1198.793509209235</v>
      </c>
      <c r="O31" s="138">
        <f>INDEX('Total Agency'!$N$66:$CS$66,1,'Yearly Summary'!A31)</f>
        <v>0.1108499200903021</v>
      </c>
      <c r="P31" s="212">
        <f>INDEX('Total Agency'!$N$88:$CS$88,1,'Yearly Summary'!A31)</f>
        <v>1.244307900992548</v>
      </c>
      <c r="Q31" s="137">
        <f>INDEX('Total Agency'!$N$77:$CS$77,1,'Yearly Summary'!A31)</f>
        <v>1491.6682351676338</v>
      </c>
      <c r="R31" s="136">
        <f>INDEX('Total Agency'!$N$99:$CS$99,1,'Yearly Summary'!A31)</f>
        <v>15.163538786283157</v>
      </c>
      <c r="S31" s="137">
        <f>INDEX('Total Agency'!$N$29:$CS$29,1,'Yearly Summary'!A31)</f>
        <v>22618.969140230962</v>
      </c>
      <c r="T31" s="136">
        <f>INDEX('Total Agency'!$N$110:$CS$110,1,'Yearly Summary'!A31)</f>
        <v>18.868111118779083</v>
      </c>
      <c r="U31" s="136">
        <f>INDEX('Total Agency'!$N$121:$CS$121,1,'Yearly Summary'!A31)</f>
        <v>2.0915286097716019</v>
      </c>
      <c r="V31" s="381"/>
      <c r="W31" s="381"/>
    </row>
    <row r="32" spans="1:24" x14ac:dyDescent="0.25">
      <c r="A32" s="135">
        <v>15</v>
      </c>
      <c r="B32" s="130">
        <v>3</v>
      </c>
      <c r="C32" s="137">
        <f>INDEX('Total Agency'!$N$42:$CS$42,1,A32)</f>
        <v>10814.563585004456</v>
      </c>
      <c r="D32" s="137">
        <f>INDEX('Total Agency'!$N$8:$CS$8,1,'Yearly Summary'!A32)</f>
        <v>40</v>
      </c>
      <c r="E32" s="137">
        <f>INDEX('Total Agency'!$N$15:$CS$15,1,'Yearly Summary'!A32)</f>
        <v>1298.6889561497819</v>
      </c>
      <c r="F32" s="137">
        <f>INDEX('Total Agency'!$N$13:$CS$13,1,'Yearly Summary'!A32)</f>
        <v>649.34447807489096</v>
      </c>
      <c r="G32" s="138">
        <f>INDEX('Total Agency'!$N$12:$CS$12,1,'Yearly Summary'!A32)</f>
        <v>0.28181667151679057</v>
      </c>
      <c r="H32" s="136">
        <f>INDEX('Total Agency'!$N$14:$CS$14,1,'Yearly Summary'!A32)</f>
        <v>2</v>
      </c>
      <c r="I32" s="137">
        <f>INDEX('Total Agency'!$N$34:$CS$34,1,'Yearly Summary'!A32)</f>
        <v>1338.6889561497819</v>
      </c>
      <c r="J32" s="137">
        <f>INDEX('Total Agency'!$N$43:$CS$43,1,'Yearly Summary'!A32)</f>
        <v>835.40963378495508</v>
      </c>
      <c r="K32" s="138">
        <f>INDEX('Total Agency'!$N$44:$CS$44,1,'Yearly Summary'!A32)</f>
        <v>7.7248575702429587E-2</v>
      </c>
      <c r="L32" s="137">
        <f>INDEX('Total Agency'!$N$11:$CS$11,1,'Yearly Summary'!A32)</f>
        <v>2304.1379155462887</v>
      </c>
      <c r="M32" s="137">
        <f>INDEX('Total Agency'!$N$40:$CS$40,1,'Yearly Summary'!A32)</f>
        <v>11317.842907369282</v>
      </c>
      <c r="N32" s="137">
        <f>INDEX('Total Agency'!$N$55:$CS$55,1,'Yearly Summary'!A32)</f>
        <v>2451.5214368840188</v>
      </c>
      <c r="O32" s="138">
        <f>INDEX('Total Agency'!$N$66:$CS$66,1,'Yearly Summary'!A32)</f>
        <v>0.21660677365364228</v>
      </c>
      <c r="P32" s="212">
        <f>INDEX('Total Agency'!$N$88:$CS$88,1,'Yearly Summary'!A32)</f>
        <v>1.3861794790374391</v>
      </c>
      <c r="Q32" s="137">
        <f>INDEX('Total Agency'!$N$77:$CS$77,1,'Yearly Summary'!A32)</f>
        <v>3398.2487082290036</v>
      </c>
      <c r="R32" s="136">
        <f>INDEX('Total Agency'!$N$99:$CS$99,1,'Yearly Summary'!A32)</f>
        <v>15.971991599637484</v>
      </c>
      <c r="S32" s="137">
        <f>INDEX('Total Agency'!$N$29:$CS$29,1,'Yearly Summary'!A32)</f>
        <v>54276.799821312576</v>
      </c>
      <c r="T32" s="136">
        <f>INDEX('Total Agency'!$N$110:$CS$110,1,'Yearly Summary'!A32)</f>
        <v>22.140046994775844</v>
      </c>
      <c r="U32" s="136">
        <f>INDEX('Total Agency'!$N$121:$CS$121,1,'Yearly Summary'!A32)</f>
        <v>4.795684148078414</v>
      </c>
      <c r="V32" s="381"/>
      <c r="W32" s="381"/>
    </row>
    <row r="33" spans="1:24" x14ac:dyDescent="0.25">
      <c r="A33" s="135">
        <v>16</v>
      </c>
      <c r="B33" s="130">
        <v>4</v>
      </c>
      <c r="C33" s="137">
        <f>INDEX('Total Agency'!$N$42:$CS$42,1,A33)</f>
        <v>11317.842907369284</v>
      </c>
      <c r="D33" s="137">
        <f>INDEX('Total Agency'!$N$8:$CS$8,1,'Yearly Summary'!A33)</f>
        <v>50</v>
      </c>
      <c r="E33" s="137">
        <f>INDEX('Total Agency'!$N$15:$CS$15,1,'Yearly Summary'!A33)</f>
        <v>1250.4434769705433</v>
      </c>
      <c r="F33" s="137">
        <f>INDEX('Total Agency'!$N$13:$CS$13,1,'Yearly Summary'!A33)</f>
        <v>647.38722536710156</v>
      </c>
      <c r="G33" s="138">
        <f>INDEX('Total Agency'!$N$12:$CS$12,1,'Yearly Summary'!A33)</f>
        <v>0.29283835043742101</v>
      </c>
      <c r="H33" s="136">
        <f>INDEX('Total Agency'!$N$14:$CS$14,1,'Yearly Summary'!A33)</f>
        <v>1.9315232491056309</v>
      </c>
      <c r="I33" s="137">
        <f>INDEX('Total Agency'!$N$34:$CS$34,1,'Yearly Summary'!A33)</f>
        <v>1300.4434769705433</v>
      </c>
      <c r="J33" s="137">
        <f>INDEX('Total Agency'!$N$43:$CS$43,1,'Yearly Summary'!A33)</f>
        <v>856.93001890210871</v>
      </c>
      <c r="K33" s="138">
        <f>INDEX('Total Agency'!$N$44:$CS$44,1,'Yearly Summary'!A33)</f>
        <v>7.5714959636358242E-2</v>
      </c>
      <c r="L33" s="137">
        <f>INDEX('Total Agency'!$N$11:$CS$11,1,'Yearly Summary'!A33)</f>
        <v>2210.7323866565998</v>
      </c>
      <c r="M33" s="137">
        <f>INDEX('Total Agency'!$N$40:$CS$40,1,'Yearly Summary'!A33)</f>
        <v>11761.356365437718</v>
      </c>
      <c r="N33" s="137">
        <f>INDEX('Total Agency'!$N$55:$CS$55,1,'Yearly Summary'!A33)</f>
        <v>2504.9006814022637</v>
      </c>
      <c r="O33" s="138">
        <f>INDEX('Total Agency'!$N$66:$CS$66,1,'Yearly Summary'!A33)</f>
        <v>0.21297719442999291</v>
      </c>
      <c r="P33" s="212">
        <f>INDEX('Total Agency'!$N$88:$CS$88,1,'Yearly Summary'!A33)</f>
        <v>1.380884291021808</v>
      </c>
      <c r="Q33" s="137">
        <f>INDEX('Total Agency'!$N$77:$CS$77,1,'Yearly Summary'!A33)</f>
        <v>3458.9780015182087</v>
      </c>
      <c r="R33" s="136">
        <f>INDEX('Total Agency'!$N$99:$CS$99,1,'Yearly Summary'!A33)</f>
        <v>15.85810663819457</v>
      </c>
      <c r="S33" s="137">
        <f>INDEX('Total Agency'!$N$29:$CS$29,1,'Yearly Summary'!A33)</f>
        <v>54852.842007244893</v>
      </c>
      <c r="T33" s="136">
        <f>INDEX('Total Agency'!$N$110:$CS$110,1,'Yearly Summary'!A33)</f>
        <v>21.898210342031536</v>
      </c>
      <c r="U33" s="136">
        <f>INDEX('Total Agency'!$N$121:$CS$121,1,'Yearly Summary'!A33)</f>
        <v>4.6638194016837327</v>
      </c>
      <c r="V33" s="381"/>
      <c r="W33" s="381"/>
    </row>
    <row r="34" spans="1:24" x14ac:dyDescent="0.25">
      <c r="A34" s="135">
        <v>17</v>
      </c>
      <c r="B34" s="130">
        <v>5</v>
      </c>
      <c r="C34" s="137">
        <f>INDEX('Total Agency'!$N$42:$CS$42,1,A34)</f>
        <v>11761.356365437718</v>
      </c>
      <c r="D34" s="137">
        <f>INDEX('Total Agency'!$N$8:$CS$8,1,'Yearly Summary'!A34)</f>
        <v>55</v>
      </c>
      <c r="E34" s="137">
        <f>INDEX('Total Agency'!$N$15:$CS$15,1,'Yearly Summary'!A34)</f>
        <v>1522.0860582574524</v>
      </c>
      <c r="F34" s="137">
        <f>INDEX('Total Agency'!$N$13:$CS$13,1,'Yearly Summary'!A34)</f>
        <v>773.80337194484196</v>
      </c>
      <c r="G34" s="138">
        <f>INDEX('Total Agency'!$N$12:$CS$12,1,'Yearly Summary'!A34)</f>
        <v>0.33176359621779056</v>
      </c>
      <c r="H34" s="136">
        <f>INDEX('Total Agency'!$N$14:$CS$14,1,'Yearly Summary'!A34)</f>
        <v>1.9670191594434525</v>
      </c>
      <c r="I34" s="137">
        <f>INDEX('Total Agency'!$N$34:$CS$34,1,'Yearly Summary'!A34)</f>
        <v>1577.0860582574524</v>
      </c>
      <c r="J34" s="137">
        <f>INDEX('Total Agency'!$N$43:$CS$43,1,'Yearly Summary'!A34)</f>
        <v>880.02934302322137</v>
      </c>
      <c r="K34" s="138">
        <f>INDEX('Total Agency'!$N$44:$CS$44,1,'Yearly Summary'!A34)</f>
        <v>7.4823797160785174E-2</v>
      </c>
      <c r="L34" s="137">
        <f>INDEX('Total Agency'!$N$11:$CS$11,1,'Yearly Summary'!A34)</f>
        <v>2332.3938514244601</v>
      </c>
      <c r="M34" s="137">
        <f>INDEX('Total Agency'!$N$40:$CS$40,1,'Yearly Summary'!A34)</f>
        <v>12458.41308067195</v>
      </c>
      <c r="N34" s="137">
        <f>INDEX('Total Agency'!$N$55:$CS$55,1,'Yearly Summary'!A34)</f>
        <v>2722.4479591269187</v>
      </c>
      <c r="O34" s="138">
        <f>INDEX('Total Agency'!$N$66:$CS$66,1,'Yearly Summary'!A34)</f>
        <v>0.21852285210790925</v>
      </c>
      <c r="P34" s="212">
        <f>INDEX('Total Agency'!$N$88:$CS$88,1,'Yearly Summary'!A34)</f>
        <v>1.495635320859992</v>
      </c>
      <c r="Q34" s="137">
        <f>INDEX('Total Agency'!$N$77:$CS$77,1,'Yearly Summary'!A34)</f>
        <v>4071.7893268734192</v>
      </c>
      <c r="R34" s="136">
        <f>INDEX('Total Agency'!$N$99:$CS$99,1,'Yearly Summary'!A34)</f>
        <v>16.006557598563376</v>
      </c>
      <c r="S34" s="137">
        <f>INDEX('Total Agency'!$N$29:$CS$29,1,'Yearly Summary'!A34)</f>
        <v>65175.330389814982</v>
      </c>
      <c r="T34" s="136">
        <f>INDEX('Total Agency'!$N$110:$CS$110,1,'Yearly Summary'!A34)</f>
        <v>23.939972909791276</v>
      </c>
      <c r="U34" s="136">
        <f>INDEX('Total Agency'!$N$121:$CS$121,1,'Yearly Summary'!A34)</f>
        <v>5.2314311596336731</v>
      </c>
      <c r="V34" s="381"/>
      <c r="W34" s="381"/>
    </row>
    <row r="35" spans="1:24" x14ac:dyDescent="0.25">
      <c r="A35" s="135">
        <v>18</v>
      </c>
      <c r="B35" s="130">
        <v>6</v>
      </c>
      <c r="C35" s="137">
        <f>INDEX('Total Agency'!$N$42:$CS$42,1,A35)</f>
        <v>12458.41308067195</v>
      </c>
      <c r="D35" s="137">
        <f>INDEX('Total Agency'!$N$8:$CS$8,1,'Yearly Summary'!A35)</f>
        <v>55</v>
      </c>
      <c r="E35" s="137">
        <f>INDEX('Total Agency'!$N$15:$CS$15,1,'Yearly Summary'!A35)</f>
        <v>1959.4016684404312</v>
      </c>
      <c r="F35" s="137">
        <f>INDEX('Total Agency'!$N$13:$CS$13,1,'Yearly Summary'!A35)</f>
        <v>917.86486248983238</v>
      </c>
      <c r="G35" s="138">
        <f>INDEX('Total Agency'!$N$12:$CS$12,1,'Yearly Summary'!A35)</f>
        <v>0.3698304894934436</v>
      </c>
      <c r="H35" s="136">
        <f>INDEX('Total Agency'!$N$14:$CS$14,1,'Yearly Summary'!A35)</f>
        <v>2.134738727360463</v>
      </c>
      <c r="I35" s="137">
        <f>INDEX('Total Agency'!$N$34:$CS$34,1,'Yearly Summary'!A35)</f>
        <v>2014.4016684404312</v>
      </c>
      <c r="J35" s="137">
        <f>INDEX('Total Agency'!$N$43:$CS$43,1,'Yearly Summary'!A35)</f>
        <v>880.81269532455553</v>
      </c>
      <c r="K35" s="138">
        <f>INDEX('Total Agency'!$N$44:$CS$44,1,'Yearly Summary'!A35)</f>
        <v>7.0700232013582304E-2</v>
      </c>
      <c r="L35" s="137">
        <f>INDEX('Total Agency'!$N$11:$CS$11,1,'Yearly Summary'!A35)</f>
        <v>2481.8528719658316</v>
      </c>
      <c r="M35" s="137">
        <f>INDEX('Total Agency'!$N$40:$CS$40,1,'Yearly Summary'!A35)</f>
        <v>13592.002053787824</v>
      </c>
      <c r="N35" s="137">
        <f>INDEX('Total Agency'!$N$55:$CS$55,1,'Yearly Summary'!A35)</f>
        <v>3048.2809268325436</v>
      </c>
      <c r="O35" s="138">
        <f>INDEX('Total Agency'!$N$66:$CS$66,1,'Yearly Summary'!A35)</f>
        <v>0.22427019321874275</v>
      </c>
      <c r="P35" s="212">
        <f>INDEX('Total Agency'!$N$88:$CS$88,1,'Yearly Summary'!A35)</f>
        <v>1.5453338078133554</v>
      </c>
      <c r="Q35" s="137">
        <f>INDEX('Total Agency'!$N$77:$CS$77,1,'Yearly Summary'!A35)</f>
        <v>4710.611571946959</v>
      </c>
      <c r="R35" s="136">
        <f>INDEX('Total Agency'!$N$99:$CS$99,1,'Yearly Summary'!A35)</f>
        <v>15.828484498337303</v>
      </c>
      <c r="S35" s="137">
        <f>INDEX('Total Agency'!$N$29:$CS$29,1,'Yearly Summary'!A35)</f>
        <v>74561.842244250758</v>
      </c>
      <c r="T35" s="136">
        <f>INDEX('Total Agency'!$N$110:$CS$110,1,'Yearly Summary'!A35)</f>
        <v>24.460292221730256</v>
      </c>
      <c r="U35" s="136">
        <f>INDEX('Total Agency'!$N$121:$CS$121,1,'Yearly Summary'!A35)</f>
        <v>5.4857144627543546</v>
      </c>
      <c r="V35" s="381"/>
      <c r="W35" s="381"/>
    </row>
    <row r="36" spans="1:24" x14ac:dyDescent="0.25">
      <c r="A36" s="135">
        <v>19</v>
      </c>
      <c r="B36" s="130">
        <v>7</v>
      </c>
      <c r="C36" s="137">
        <f>INDEX('Total Agency'!$N$42:$CS$42,1,A36)</f>
        <v>13592.002053787823</v>
      </c>
      <c r="D36" s="137">
        <f>INDEX('Total Agency'!$N$8:$CS$8,1,'Yearly Summary'!A36)</f>
        <v>55</v>
      </c>
      <c r="E36" s="137">
        <f>INDEX('Total Agency'!$N$15:$CS$15,1,'Yearly Summary'!A36)</f>
        <v>1350.4999168623999</v>
      </c>
      <c r="F36" s="137">
        <f>INDEX('Total Agency'!$N$13:$CS$13,1,'Yearly Summary'!A36)</f>
        <v>699.93387658449706</v>
      </c>
      <c r="G36" s="138">
        <f>INDEX('Total Agency'!$N$12:$CS$12,1,'Yearly Summary'!A36)</f>
        <v>0.2926286688810264</v>
      </c>
      <c r="H36" s="136">
        <f>INDEX('Total Agency'!$N$14:$CS$14,1,'Yearly Summary'!A36)</f>
        <v>1.9294678569531498</v>
      </c>
      <c r="I36" s="137">
        <f>INDEX('Total Agency'!$N$34:$CS$34,1,'Yearly Summary'!A36)</f>
        <v>1405.4999168623999</v>
      </c>
      <c r="J36" s="137">
        <f>INDEX('Total Agency'!$N$43:$CS$43,1,'Yearly Summary'!A36)</f>
        <v>1293.1512907287015</v>
      </c>
      <c r="K36" s="138">
        <f>INDEX('Total Agency'!$N$44:$CS$44,1,'Yearly Summary'!A36)</f>
        <v>9.5140604423932212E-2</v>
      </c>
      <c r="L36" s="137">
        <f>INDEX('Total Agency'!$N$11:$CS$11,1,'Yearly Summary'!A36)</f>
        <v>2391.8841556466505</v>
      </c>
      <c r="M36" s="137">
        <f>INDEX('Total Agency'!$N$40:$CS$40,1,'Yearly Summary'!A36)</f>
        <v>13704.350679921523</v>
      </c>
      <c r="N36" s="137">
        <f>INDEX('Total Agency'!$N$55:$CS$55,1,'Yearly Summary'!A36)</f>
        <v>3041.1457693789926</v>
      </c>
      <c r="O36" s="138">
        <f>INDEX('Total Agency'!$N$66:$CS$66,1,'Yearly Summary'!A36)</f>
        <v>0.22191097122424244</v>
      </c>
      <c r="P36" s="212">
        <f>INDEX('Total Agency'!$N$88:$CS$88,1,'Yearly Summary'!A36)</f>
        <v>1.4284801821156452</v>
      </c>
      <c r="Q36" s="137">
        <f>INDEX('Total Agency'!$N$77:$CS$77,1,'Yearly Summary'!A36)</f>
        <v>4344.2164624827274</v>
      </c>
      <c r="R36" s="136">
        <f>INDEX('Total Agency'!$N$99:$CS$99,1,'Yearly Summary'!A36)</f>
        <v>15.796446445641866</v>
      </c>
      <c r="S36" s="137">
        <f>INDEX('Total Agency'!$N$29:$CS$29,1,'Yearly Summary'!A36)</f>
        <v>68623.182697884156</v>
      </c>
      <c r="T36" s="136">
        <f>INDEX('Total Agency'!$N$110:$CS$110,1,'Yearly Summary'!A36)</f>
        <v>22.564910695450529</v>
      </c>
      <c r="U36" s="136">
        <f>INDEX('Total Agency'!$N$121:$CS$121,1,'Yearly Summary'!A36)</f>
        <v>5.0074012480157233</v>
      </c>
      <c r="V36" s="381"/>
      <c r="W36" s="381"/>
    </row>
    <row r="37" spans="1:24" x14ac:dyDescent="0.25">
      <c r="A37" s="135">
        <v>20</v>
      </c>
      <c r="B37" s="130">
        <v>8</v>
      </c>
      <c r="C37" s="137">
        <f>INDEX('Total Agency'!$N$42:$CS$42,1,A37)</f>
        <v>13704.350679921521</v>
      </c>
      <c r="D37" s="137">
        <f>INDEX('Total Agency'!$N$8:$CS$8,1,'Yearly Summary'!A37)</f>
        <v>55</v>
      </c>
      <c r="E37" s="137">
        <f>INDEX('Total Agency'!$N$15:$CS$15,1,'Yearly Summary'!A37)</f>
        <v>1641.6128550881153</v>
      </c>
      <c r="F37" s="137">
        <f>INDEX('Total Agency'!$N$13:$CS$13,1,'Yearly Summary'!A37)</f>
        <v>834.89597309503847</v>
      </c>
      <c r="G37" s="138">
        <f>INDEX('Total Agency'!$N$12:$CS$12,1,'Yearly Summary'!A37)</f>
        <v>0.33136010004513433</v>
      </c>
      <c r="H37" s="136">
        <f>INDEX('Total Agency'!$N$14:$CS$14,1,'Yearly Summary'!A37)</f>
        <v>1.9662483806245956</v>
      </c>
      <c r="I37" s="137">
        <f>INDEX('Total Agency'!$N$34:$CS$34,1,'Yearly Summary'!A37)</f>
        <v>1696.6128550881153</v>
      </c>
      <c r="J37" s="137">
        <f>INDEX('Total Agency'!$N$43:$CS$43,1,'Yearly Summary'!A37)</f>
        <v>1266.9546989713053</v>
      </c>
      <c r="K37" s="138">
        <f>INDEX('Total Agency'!$N$44:$CS$44,1,'Yearly Summary'!A37)</f>
        <v>9.2449086320269255E-2</v>
      </c>
      <c r="L37" s="137">
        <f>INDEX('Total Agency'!$N$11:$CS$11,1,'Yearly Summary'!A37)</f>
        <v>2519.6032140904044</v>
      </c>
      <c r="M37" s="137">
        <f>INDEX('Total Agency'!$N$40:$CS$40,1,'Yearly Summary'!A37)</f>
        <v>14134.008836038332</v>
      </c>
      <c r="N37" s="137">
        <f>INDEX('Total Agency'!$N$55:$CS$55,1,'Yearly Summary'!A37)</f>
        <v>3182.4965095185007</v>
      </c>
      <c r="O37" s="138">
        <f>INDEX('Total Agency'!$N$66:$CS$66,1,'Yearly Summary'!A37)</f>
        <v>0.22516587802067153</v>
      </c>
      <c r="P37" s="212">
        <f>INDEX('Total Agency'!$N$88:$CS$88,1,'Yearly Summary'!A37)</f>
        <v>1.5102090217463675</v>
      </c>
      <c r="Q37" s="137">
        <f>INDEX('Total Agency'!$N$77:$CS$77,1,'Yearly Summary'!A37)</f>
        <v>4806.2349403511644</v>
      </c>
      <c r="R37" s="136">
        <f>INDEX('Total Agency'!$N$99:$CS$99,1,'Yearly Summary'!A37)</f>
        <v>15.776578882535178</v>
      </c>
      <c r="S37" s="137">
        <f>INDEX('Total Agency'!$N$29:$CS$29,1,'Yearly Summary'!A37)</f>
        <v>75825.944664446899</v>
      </c>
      <c r="T37" s="136">
        <f>INDEX('Total Agency'!$N$110:$CS$110,1,'Yearly Summary'!A37)</f>
        <v>23.825931760697852</v>
      </c>
      <c r="U37" s="136">
        <f>INDEX('Total Agency'!$N$121:$CS$121,1,'Yearly Summary'!A37)</f>
        <v>5.3647868445581359</v>
      </c>
      <c r="V37" s="381"/>
      <c r="W37" s="381"/>
    </row>
    <row r="38" spans="1:24" x14ac:dyDescent="0.25">
      <c r="A38" s="135">
        <v>21</v>
      </c>
      <c r="B38" s="130">
        <v>9</v>
      </c>
      <c r="C38" s="137">
        <f>INDEX('Total Agency'!$N$42:$CS$42,1,A38)</f>
        <v>14134.008836038334</v>
      </c>
      <c r="D38" s="137">
        <f>INDEX('Total Agency'!$N$8:$CS$8,1,'Yearly Summary'!A38)</f>
        <v>55</v>
      </c>
      <c r="E38" s="137">
        <f>INDEX('Total Agency'!$N$15:$CS$15,1,'Yearly Summary'!A38)</f>
        <v>1929.7417237581994</v>
      </c>
      <c r="F38" s="137">
        <f>INDEX('Total Agency'!$N$13:$CS$13,1,'Yearly Summary'!A38)</f>
        <v>906.9006807848192</v>
      </c>
      <c r="G38" s="138">
        <f>INDEX('Total Agency'!$N$12:$CS$12,1,'Yearly Summary'!A38)</f>
        <v>0.33854896265977374</v>
      </c>
      <c r="H38" s="136">
        <f>INDEX('Total Agency'!$N$14:$CS$14,1,'Yearly Summary'!A38)</f>
        <v>2.1278424028618304</v>
      </c>
      <c r="I38" s="137">
        <f>INDEX('Total Agency'!$N$34:$CS$34,1,'Yearly Summary'!A38)</f>
        <v>1984.7417237581994</v>
      </c>
      <c r="J38" s="137">
        <f>INDEX('Total Agency'!$N$43:$CS$43,1,'Yearly Summary'!A38)</f>
        <v>1073.8251646619046</v>
      </c>
      <c r="K38" s="138">
        <f>INDEX('Total Agency'!$N$44:$CS$44,1,'Yearly Summary'!A38)</f>
        <v>7.5974564408358647E-2</v>
      </c>
      <c r="L38" s="137">
        <f>INDEX('Total Agency'!$N$11:$CS$11,1,'Yearly Summary'!A38)</f>
        <v>2678.7873566643093</v>
      </c>
      <c r="M38" s="137">
        <f>INDEX('Total Agency'!$N$40:$CS$40,1,'Yearly Summary'!A38)</f>
        <v>15044.925395134627</v>
      </c>
      <c r="N38" s="137">
        <f>INDEX('Total Agency'!$N$55:$CS$55,1,'Yearly Summary'!A38)</f>
        <v>3443.0449410903943</v>
      </c>
      <c r="O38" s="138">
        <f>INDEX('Total Agency'!$N$66:$CS$66,1,'Yearly Summary'!A38)</f>
        <v>0.22885091488747689</v>
      </c>
      <c r="P38" s="212">
        <f>INDEX('Total Agency'!$N$88:$CS$88,1,'Yearly Summary'!A38)</f>
        <v>1.5705007414153405</v>
      </c>
      <c r="Q38" s="137">
        <f>INDEX('Total Agency'!$N$77:$CS$77,1,'Yearly Summary'!A38)</f>
        <v>5407.3046327088014</v>
      </c>
      <c r="R38" s="136">
        <f>INDEX('Total Agency'!$N$99:$CS$99,1,'Yearly Summary'!A38)</f>
        <v>15.686483351525235</v>
      </c>
      <c r="S38" s="137">
        <f>INDEX('Total Agency'!$N$29:$CS$29,1,'Yearly Summary'!A38)</f>
        <v>84821.594097611887</v>
      </c>
      <c r="T38" s="136">
        <f>INDEX('Total Agency'!$N$110:$CS$110,1,'Yearly Summary'!A38)</f>
        <v>24.635633733769776</v>
      </c>
      <c r="U38" s="136">
        <f>INDEX('Total Agency'!$N$121:$CS$121,1,'Yearly Summary'!A38)</f>
        <v>5.6378873188060012</v>
      </c>
      <c r="V38" s="381"/>
      <c r="W38" s="381"/>
    </row>
    <row r="39" spans="1:24" x14ac:dyDescent="0.25">
      <c r="A39" s="135">
        <v>22</v>
      </c>
      <c r="B39" s="130">
        <v>10</v>
      </c>
      <c r="C39" s="137">
        <f>INDEX('Total Agency'!$N$42:$CS$42,1,A39)</f>
        <v>15044.925395134625</v>
      </c>
      <c r="D39" s="137">
        <f>INDEX('Total Agency'!$N$8:$CS$8,1,'Yearly Summary'!A39)</f>
        <v>55</v>
      </c>
      <c r="E39" s="137">
        <f>INDEX('Total Agency'!$N$15:$CS$15,1,'Yearly Summary'!A39)</f>
        <v>1493.1568765520956</v>
      </c>
      <c r="F39" s="137">
        <f>INDEX('Total Agency'!$N$13:$CS$13,1,'Yearly Summary'!A39)</f>
        <v>760.00218665084321</v>
      </c>
      <c r="G39" s="138">
        <f>INDEX('Total Agency'!$N$12:$CS$12,1,'Yearly Summary'!A39)</f>
        <v>0.29261654223361677</v>
      </c>
      <c r="H39" s="136">
        <f>INDEX('Total Agency'!$N$14:$CS$14,1,'Yearly Summary'!A39)</f>
        <v>1.9646744480198122</v>
      </c>
      <c r="I39" s="137">
        <f>INDEX('Total Agency'!$N$34:$CS$34,1,'Yearly Summary'!A39)</f>
        <v>1548.1568765520956</v>
      </c>
      <c r="J39" s="137">
        <f>INDEX('Total Agency'!$N$43:$CS$43,1,'Yearly Summary'!A39)</f>
        <v>1222.2670675166119</v>
      </c>
      <c r="K39" s="138">
        <f>INDEX('Total Agency'!$N$44:$CS$44,1,'Yearly Summary'!A39)</f>
        <v>8.1241151778119192E-2</v>
      </c>
      <c r="L39" s="137">
        <f>INDEX('Total Agency'!$N$11:$CS$11,1,'Yearly Summary'!A39)</f>
        <v>2597.2632334780274</v>
      </c>
      <c r="M39" s="137">
        <f>INDEX('Total Agency'!$N$40:$CS$40,1,'Yearly Summary'!A39)</f>
        <v>15370.815204170111</v>
      </c>
      <c r="N39" s="137">
        <f>INDEX('Total Agency'!$N$55:$CS$55,1,'Yearly Summary'!A39)</f>
        <v>3497.674863360151</v>
      </c>
      <c r="O39" s="138">
        <f>INDEX('Total Agency'!$N$66:$CS$66,1,'Yearly Summary'!A39)</f>
        <v>0.22755298381384678</v>
      </c>
      <c r="P39" s="212">
        <f>INDEX('Total Agency'!$N$88:$CS$88,1,'Yearly Summary'!A39)</f>
        <v>1.4508271610128476</v>
      </c>
      <c r="Q39" s="137">
        <f>INDEX('Total Agency'!$N$77:$CS$77,1,'Yearly Summary'!A39)</f>
        <v>5074.5216921548072</v>
      </c>
      <c r="R39" s="136">
        <f>INDEX('Total Agency'!$N$99:$CS$99,1,'Yearly Summary'!A39)</f>
        <v>15.775108554133093</v>
      </c>
      <c r="S39" s="137">
        <f>INDEX('Total Agency'!$N$29:$CS$29,1,'Yearly Summary'!A39)</f>
        <v>80051.13055404523</v>
      </c>
      <c r="T39" s="136">
        <f>INDEX('Total Agency'!$N$110:$CS$110,1,'Yearly Summary'!A39)</f>
        <v>22.886955958262398</v>
      </c>
      <c r="U39" s="136">
        <f>INDEX('Total Agency'!$N$121:$CS$121,1,'Yearly Summary'!A39)</f>
        <v>5.2079951187187072</v>
      </c>
      <c r="V39" s="381"/>
      <c r="W39" s="381"/>
    </row>
    <row r="40" spans="1:24" x14ac:dyDescent="0.25">
      <c r="A40" s="135">
        <v>23</v>
      </c>
      <c r="B40" s="130">
        <v>11</v>
      </c>
      <c r="C40" s="137">
        <f>INDEX('Total Agency'!$N$42:$CS$42,1,A40)</f>
        <v>15370.815204170107</v>
      </c>
      <c r="D40" s="137">
        <f>INDEX('Total Agency'!$N$8:$CS$8,1,'Yearly Summary'!A40)</f>
        <v>45</v>
      </c>
      <c r="E40" s="137">
        <f>INDEX('Total Agency'!$N$15:$CS$15,1,'Yearly Summary'!A40)</f>
        <v>1778.5029130085104</v>
      </c>
      <c r="F40" s="137">
        <f>INDEX('Total Agency'!$N$13:$CS$13,1,'Yearly Summary'!A40)</f>
        <v>904.56336258966076</v>
      </c>
      <c r="G40" s="138">
        <f>INDEX('Total Agency'!$N$12:$CS$12,1,'Yearly Summary'!A40)</f>
        <v>0.33130616008231328</v>
      </c>
      <c r="H40" s="136">
        <f>INDEX('Total Agency'!$N$14:$CS$14,1,'Yearly Summary'!A40)</f>
        <v>1.9661451995102492</v>
      </c>
      <c r="I40" s="137">
        <f>INDEX('Total Agency'!$N$34:$CS$34,1,'Yearly Summary'!A40)</f>
        <v>1823.5029130085104</v>
      </c>
      <c r="J40" s="137">
        <f>INDEX('Total Agency'!$N$43:$CS$43,1,'Yearly Summary'!A40)</f>
        <v>1152.6805683486164</v>
      </c>
      <c r="K40" s="138">
        <f>INDEX('Total Agency'!$N$44:$CS$44,1,'Yearly Summary'!A40)</f>
        <v>7.499150520239771E-2</v>
      </c>
      <c r="L40" s="137">
        <f>INDEX('Total Agency'!$N$11:$CS$11,1,'Yearly Summary'!A40)</f>
        <v>2730.2944272600344</v>
      </c>
      <c r="M40" s="137">
        <f>INDEX('Total Agency'!$N$40:$CS$40,1,'Yearly Summary'!A40)</f>
        <v>16041.637548830004</v>
      </c>
      <c r="N40" s="137">
        <f>INDEX('Total Agency'!$N$55:$CS$55,1,'Yearly Summary'!A40)</f>
        <v>3695.0775391366242</v>
      </c>
      <c r="O40" s="138">
        <f>INDEX('Total Agency'!$N$66:$CS$66,1,'Yearly Summary'!A40)</f>
        <v>0.23034291405032553</v>
      </c>
      <c r="P40" s="212">
        <f>INDEX('Total Agency'!$N$88:$CS$88,1,'Yearly Summary'!A40)</f>
        <v>1.5160966096237936</v>
      </c>
      <c r="Q40" s="137">
        <f>INDEX('Total Agency'!$N$77:$CS$77,1,'Yearly Summary'!A40)</f>
        <v>5602.094529382066</v>
      </c>
      <c r="R40" s="136">
        <f>INDEX('Total Agency'!$N$99:$CS$99,1,'Yearly Summary'!A40)</f>
        <v>15.854716164243134</v>
      </c>
      <c r="S40" s="137">
        <f>INDEX('Total Agency'!$N$29:$CS$29,1,'Yearly Summary'!A40)</f>
        <v>88819.618688611881</v>
      </c>
      <c r="T40" s="136">
        <f>INDEX('Total Agency'!$N$110:$CS$110,1,'Yearly Summary'!A40)</f>
        <v>24.037281423156571</v>
      </c>
      <c r="U40" s="136">
        <f>INDEX('Total Agency'!$N$121:$CS$121,1,'Yearly Summary'!A40)</f>
        <v>5.5368174488576409</v>
      </c>
      <c r="V40" s="381"/>
      <c r="W40" s="381"/>
    </row>
    <row r="41" spans="1:24" x14ac:dyDescent="0.25">
      <c r="A41" s="135">
        <v>24</v>
      </c>
      <c r="B41" s="130">
        <v>12</v>
      </c>
      <c r="C41" s="137">
        <f>INDEX('Total Agency'!$N$42:$CS$42,1,A41)</f>
        <v>16041.637548830004</v>
      </c>
      <c r="D41" s="137">
        <f>INDEX('Total Agency'!$N$8:$CS$8,1,'Yearly Summary'!A41)</f>
        <v>45</v>
      </c>
      <c r="E41" s="137">
        <f>INDEX('Total Agency'!$N$15:$CS$15,1,'Yearly Summary'!A41)</f>
        <v>2071.0714653640866</v>
      </c>
      <c r="F41" s="137">
        <f>INDEX('Total Agency'!$N$13:$CS$13,1,'Yearly Summary'!A41)</f>
        <v>973.07602413328664</v>
      </c>
      <c r="G41" s="138">
        <f>INDEX('Total Agency'!$N$12:$CS$12,1,'Yearly Summary'!A41)</f>
        <v>0.33863086104126716</v>
      </c>
      <c r="H41" s="136">
        <f>INDEX('Total Agency'!$N$14:$CS$14,1,'Yearly Summary'!A41)</f>
        <v>2.1283758041503265</v>
      </c>
      <c r="I41" s="137">
        <f>INDEX('Total Agency'!$N$34:$CS$34,1,'Yearly Summary'!A41)</f>
        <v>2116.0714653640866</v>
      </c>
      <c r="J41" s="137">
        <f>INDEX('Total Agency'!$N$43:$CS$43,1,'Yearly Summary'!A41)</f>
        <v>910.60450642895739</v>
      </c>
      <c r="K41" s="138">
        <f>INDEX('Total Agency'!$N$44:$CS$44,1,'Yearly Summary'!A41)</f>
        <v>5.6765059281330806E-2</v>
      </c>
      <c r="L41" s="137">
        <f>INDEX('Total Agency'!$N$11:$CS$11,1,'Yearly Summary'!A41)</f>
        <v>2873.559784660923</v>
      </c>
      <c r="M41" s="137">
        <f>INDEX('Total Agency'!$N$40:$CS$40,1,'Yearly Summary'!A41)</f>
        <v>17247.104507765132</v>
      </c>
      <c r="N41" s="137">
        <f>INDEX('Total Agency'!$N$55:$CS$55,1,'Yearly Summary'!A41)</f>
        <v>4025.0092473628865</v>
      </c>
      <c r="O41" s="138">
        <f>INDEX('Total Agency'!$N$66:$CS$66,1,'Yearly Summary'!A41)</f>
        <v>0.23337304215618998</v>
      </c>
      <c r="P41" s="212">
        <f>INDEX('Total Agency'!$N$88:$CS$88,1,'Yearly Summary'!A41)</f>
        <v>1.5788400313435342</v>
      </c>
      <c r="Q41" s="137">
        <f>INDEX('Total Agency'!$N$77:$CS$77,1,'Yearly Summary'!A41)</f>
        <v>6354.8457262644351</v>
      </c>
      <c r="R41" s="136">
        <f>INDEX('Total Agency'!$N$99:$CS$99,1,'Yearly Summary'!A41)</f>
        <v>15.783307730373654</v>
      </c>
      <c r="S41" s="137">
        <f>INDEX('Total Agency'!$N$29:$CS$29,1,'Yearly Summary'!A41)</f>
        <v>100300.48567668143</v>
      </c>
      <c r="T41" s="136">
        <f>INDEX('Total Agency'!$N$110:$CS$110,1,'Yearly Summary'!A41)</f>
        <v>24.919318071727787</v>
      </c>
      <c r="U41" s="136">
        <f>INDEX('Total Agency'!$N$121:$CS$121,1,'Yearly Summary'!A41)</f>
        <v>5.8154970668568353</v>
      </c>
      <c r="V41" s="381"/>
      <c r="W41" s="381"/>
    </row>
    <row r="42" spans="1:24" s="1" customFormat="1" ht="30" x14ac:dyDescent="0.25">
      <c r="B42" s="139" t="s">
        <v>90</v>
      </c>
      <c r="C42" s="142">
        <f>C41</f>
        <v>16041.637548830004</v>
      </c>
      <c r="D42" s="142">
        <f>SUM(D30:D41)</f>
        <v>550</v>
      </c>
      <c r="E42" s="142">
        <f>SUM(E30:E41)</f>
        <v>17265.542912521076</v>
      </c>
      <c r="F42" s="142">
        <f>SUM(F30:F41)</f>
        <v>8714.6633764277849</v>
      </c>
      <c r="G42" s="140">
        <f>SUM(F30:F41)/SUM(L30:L41)</f>
        <v>0.29608359359540898</v>
      </c>
      <c r="H42" s="141">
        <f>E42/F42</f>
        <v>1.9812059475782493</v>
      </c>
      <c r="I42" s="142">
        <f>SUM(I30:I41)</f>
        <v>17815.542912521076</v>
      </c>
      <c r="J42" s="142">
        <f>SUM(J30:J41)</f>
        <v>11907.943306628938</v>
      </c>
      <c r="K42" s="140">
        <f>SUM(J30:J41)/SUM(C30:C41)</f>
        <v>7.6019838612192817E-2</v>
      </c>
      <c r="L42" s="142">
        <f>L41</f>
        <v>2873.559784660923</v>
      </c>
      <c r="M42" s="142">
        <f>M41</f>
        <v>17247.104507765132</v>
      </c>
      <c r="N42" s="142">
        <f>SUM(N30:N41)</f>
        <v>34097.160840229539</v>
      </c>
      <c r="O42" s="140">
        <f>N42/SUM(M30:M41)</f>
        <v>0.2097639133603531</v>
      </c>
      <c r="P42" s="213">
        <f>Q42/N42</f>
        <v>1.4742661937863444</v>
      </c>
      <c r="Q42" s="142">
        <f>SUM(Q30:Q41)</f>
        <v>50268.291530845992</v>
      </c>
      <c r="R42" s="141">
        <f>S42/Q42</f>
        <v>15.774763361547739</v>
      </c>
      <c r="S42" s="142">
        <f>SUM(S30:S41)</f>
        <v>792970.40348838991</v>
      </c>
      <c r="T42" s="141">
        <f>S42/N42</f>
        <v>23.256200338909267</v>
      </c>
      <c r="U42" s="141">
        <f>S42/SUM(M30:M41)</f>
        <v>4.8783115929819774</v>
      </c>
      <c r="V42" s="384"/>
      <c r="W42" s="384"/>
      <c r="X42" s="227"/>
    </row>
    <row r="44" spans="1:24" ht="38.25" x14ac:dyDescent="0.25">
      <c r="B44" s="131">
        <v>2018</v>
      </c>
      <c r="C44" s="207" t="s">
        <v>76</v>
      </c>
      <c r="D44" s="207" t="s">
        <v>77</v>
      </c>
      <c r="E44" s="207" t="s">
        <v>78</v>
      </c>
      <c r="F44" s="207" t="s">
        <v>70</v>
      </c>
      <c r="G44" s="209" t="s">
        <v>71</v>
      </c>
      <c r="H44" s="205" t="s">
        <v>88</v>
      </c>
      <c r="I44" s="207" t="s">
        <v>84</v>
      </c>
      <c r="J44" s="207" t="s">
        <v>85</v>
      </c>
      <c r="K44" s="209" t="s">
        <v>87</v>
      </c>
      <c r="L44" s="207" t="s">
        <v>79</v>
      </c>
      <c r="M44" s="207" t="s">
        <v>80</v>
      </c>
      <c r="N44" s="207" t="s">
        <v>81</v>
      </c>
      <c r="O44" s="209" t="s">
        <v>11</v>
      </c>
      <c r="P44" s="211" t="s">
        <v>82</v>
      </c>
      <c r="Q44" s="207" t="s">
        <v>83</v>
      </c>
      <c r="R44" s="205" t="s">
        <v>14</v>
      </c>
      <c r="S44" s="207" t="s">
        <v>0</v>
      </c>
      <c r="T44" s="205" t="s">
        <v>15</v>
      </c>
      <c r="U44" s="205" t="s">
        <v>86</v>
      </c>
      <c r="V44" s="382"/>
      <c r="W44" s="382"/>
      <c r="X44" s="225"/>
    </row>
    <row r="45" spans="1:24" x14ac:dyDescent="0.25">
      <c r="A45" s="135">
        <v>25</v>
      </c>
      <c r="B45" s="130">
        <v>1</v>
      </c>
      <c r="C45" s="137">
        <f>INDEX('Total Agency'!$N$42:$CS$42,1,A45)</f>
        <v>17247.104507765129</v>
      </c>
      <c r="D45" s="137">
        <f>INDEX('Total Agency'!$N$8:$CS$8,1,'Yearly Summary'!A45)</f>
        <v>20</v>
      </c>
      <c r="E45" s="137">
        <f>INDEX('Total Agency'!$N$15:$CS$15,1,'Yearly Summary'!A45)</f>
        <v>590.52241707856172</v>
      </c>
      <c r="F45" s="137">
        <f>INDEX('Total Agency'!$N$13:$CS$13,1,'Yearly Summary'!A45)</f>
        <v>393.68161138570781</v>
      </c>
      <c r="G45" s="138">
        <f>INDEX('Total Agency'!$N$12:$CS$12,1,'Yearly Summary'!A45)</f>
        <v>0.15000000000000002</v>
      </c>
      <c r="H45" s="136">
        <f>INDEX('Total Agency'!$N$14:$CS$14,1,'Yearly Summary'!A45)</f>
        <v>1.5</v>
      </c>
      <c r="I45" s="137">
        <f>INDEX('Total Agency'!$N$34:$CS$34,1,'Yearly Summary'!A45)</f>
        <v>610.52241707856172</v>
      </c>
      <c r="J45" s="137">
        <f>INDEX('Total Agency'!$N$43:$CS$43,1,'Yearly Summary'!A45)</f>
        <v>1855.0022668035272</v>
      </c>
      <c r="K45" s="138">
        <f>INDEX('Total Agency'!$N$44:$CS$44,1,'Yearly Summary'!A45)</f>
        <v>0.10755441679896781</v>
      </c>
      <c r="L45" s="137">
        <f>INDEX('Total Agency'!$N$11:$CS$11,1,'Yearly Summary'!A45)</f>
        <v>2624.5440759047183</v>
      </c>
      <c r="M45" s="137">
        <f>INDEX('Total Agency'!$N$40:$CS$40,1,'Yearly Summary'!A45)</f>
        <v>16002.624658040168</v>
      </c>
      <c r="N45" s="137">
        <f>INDEX('Total Agency'!$N$55:$CS$55,1,'Yearly Summary'!A45)</f>
        <v>1850.0134895787767</v>
      </c>
      <c r="O45" s="138">
        <f>INDEX('Total Agency'!$N$66:$CS$66,1,'Yearly Summary'!A45)</f>
        <v>0.11560687881592462</v>
      </c>
      <c r="P45" s="212">
        <f>INDEX('Total Agency'!$N$88:$CS$88,1,'Yearly Summary'!A45)</f>
        <v>1.2801715528474804</v>
      </c>
      <c r="Q45" s="137">
        <f>INDEX('Total Agency'!$N$77:$CS$77,1,'Yearly Summary'!A45)</f>
        <v>2368.3346417428484</v>
      </c>
      <c r="R45" s="136">
        <f>INDEX('Total Agency'!$N$99:$CS$99,1,'Yearly Summary'!A45)</f>
        <v>16.707194808872025</v>
      </c>
      <c r="S45" s="137">
        <f>INDEX('Total Agency'!$N$29:$CS$29,1,'Yearly Summary'!A45)</f>
        <v>39568.2282321979</v>
      </c>
      <c r="T45" s="136">
        <f>INDEX('Total Agency'!$N$110:$CS$110,1,'Yearly Summary'!A45)</f>
        <v>21.38807552219906</v>
      </c>
      <c r="U45" s="136">
        <f>INDEX('Total Agency'!$N$121:$CS$121,1,'Yearly Summary'!A45)</f>
        <v>2.4726086550007103</v>
      </c>
      <c r="V45" s="381"/>
      <c r="W45" s="381"/>
    </row>
    <row r="46" spans="1:24" x14ac:dyDescent="0.25">
      <c r="A46" s="135">
        <v>26</v>
      </c>
      <c r="B46" s="130">
        <v>2</v>
      </c>
      <c r="C46" s="137">
        <f>INDEX('Total Agency'!$N$42:$CS$42,1,A46)</f>
        <v>16002.624658040164</v>
      </c>
      <c r="D46" s="137">
        <f>INDEX('Total Agency'!$N$8:$CS$8,1,'Yearly Summary'!A46)</f>
        <v>20</v>
      </c>
      <c r="E46" s="137">
        <f>INDEX('Total Agency'!$N$15:$CS$15,1,'Yearly Summary'!A46)</f>
        <v>615.99261774293791</v>
      </c>
      <c r="F46" s="137">
        <f>INDEX('Total Agency'!$N$13:$CS$13,1,'Yearly Summary'!A46)</f>
        <v>410.66174516195861</v>
      </c>
      <c r="G46" s="138">
        <f>INDEX('Total Agency'!$N$12:$CS$12,1,'Yearly Summary'!A46)</f>
        <v>0.15</v>
      </c>
      <c r="H46" s="136">
        <f>INDEX('Total Agency'!$N$14:$CS$14,1,'Yearly Summary'!A46)</f>
        <v>1.5</v>
      </c>
      <c r="I46" s="137">
        <f>INDEX('Total Agency'!$N$34:$CS$34,1,'Yearly Summary'!A46)</f>
        <v>635.99261774293791</v>
      </c>
      <c r="J46" s="137">
        <f>INDEX('Total Agency'!$N$43:$CS$43,1,'Yearly Summary'!A46)</f>
        <v>1437.2010887937704</v>
      </c>
      <c r="K46" s="138">
        <f>INDEX('Total Agency'!$N$44:$CS$44,1,'Yearly Summary'!A46)</f>
        <v>8.9810335460919571E-2</v>
      </c>
      <c r="L46" s="137">
        <f>INDEX('Total Agency'!$N$11:$CS$11,1,'Yearly Summary'!A46)</f>
        <v>2737.744967746391</v>
      </c>
      <c r="M46" s="137">
        <f>INDEX('Total Agency'!$N$40:$CS$40,1,'Yearly Summary'!A46)</f>
        <v>15201.416186989334</v>
      </c>
      <c r="N46" s="137">
        <f>INDEX('Total Agency'!$N$55:$CS$55,1,'Yearly Summary'!A46)</f>
        <v>1698.4761828475646</v>
      </c>
      <c r="O46" s="138">
        <f>INDEX('Total Agency'!$N$66:$CS$66,1,'Yearly Summary'!A46)</f>
        <v>0.1117314440940881</v>
      </c>
      <c r="P46" s="212">
        <f>INDEX('Total Agency'!$N$88:$CS$88,1,'Yearly Summary'!A46)</f>
        <v>1.2917598053977932</v>
      </c>
      <c r="Q46" s="137">
        <f>INDEX('Total Agency'!$N$77:$CS$77,1,'Yearly Summary'!A46)</f>
        <v>2194.0232634279569</v>
      </c>
      <c r="R46" s="136">
        <f>INDEX('Total Agency'!$N$99:$CS$99,1,'Yearly Summary'!A46)</f>
        <v>17.012670817629598</v>
      </c>
      <c r="S46" s="137">
        <f>INDEX('Total Agency'!$N$29:$CS$29,1,'Yearly Summary'!A46)</f>
        <v>37326.195546921255</v>
      </c>
      <c r="T46" s="136">
        <f>INDEX('Total Agency'!$N$110:$CS$110,1,'Yearly Summary'!A46)</f>
        <v>21.976284344677925</v>
      </c>
      <c r="U46" s="136">
        <f>INDEX('Total Agency'!$N$121:$CS$121,1,'Yearly Summary'!A46)</f>
        <v>2.4554419856531648</v>
      </c>
      <c r="V46" s="381"/>
      <c r="W46" s="381"/>
    </row>
    <row r="47" spans="1:24" x14ac:dyDescent="0.25">
      <c r="A47" s="135">
        <v>27</v>
      </c>
      <c r="B47" s="130">
        <v>3</v>
      </c>
      <c r="C47" s="137">
        <f>INDEX('Total Agency'!$N$42:$CS$42,1,A47)</f>
        <v>15201.416186989332</v>
      </c>
      <c r="D47" s="137">
        <f>INDEX('Total Agency'!$N$8:$CS$8,1,'Yearly Summary'!A47)</f>
        <v>60</v>
      </c>
      <c r="E47" s="137">
        <f>INDEX('Total Agency'!$N$15:$CS$15,1,'Yearly Summary'!A47)</f>
        <v>1916.3844228144287</v>
      </c>
      <c r="F47" s="137">
        <f>INDEX('Total Agency'!$N$13:$CS$13,1,'Yearly Summary'!A47)</f>
        <v>958.19221140721436</v>
      </c>
      <c r="G47" s="138">
        <f>INDEX('Total Agency'!$N$12:$CS$12,1,'Yearly Summary'!A47)</f>
        <v>0.33087128383835251</v>
      </c>
      <c r="H47" s="136">
        <f>INDEX('Total Agency'!$N$14:$CS$14,1,'Yearly Summary'!A47)</f>
        <v>2</v>
      </c>
      <c r="I47" s="137">
        <f>INDEX('Total Agency'!$N$34:$CS$34,1,'Yearly Summary'!A47)</f>
        <v>1976.3844228144287</v>
      </c>
      <c r="J47" s="137">
        <f>INDEX('Total Agency'!$N$43:$CS$43,1,'Yearly Summary'!A47)</f>
        <v>1425.5116715273361</v>
      </c>
      <c r="K47" s="138">
        <f>INDEX('Total Agency'!$N$44:$CS$44,1,'Yearly Summary'!A47)</f>
        <v>9.3774925572224679E-2</v>
      </c>
      <c r="L47" s="137">
        <f>INDEX('Total Agency'!$N$11:$CS$11,1,'Yearly Summary'!A47)</f>
        <v>2895.9666740838716</v>
      </c>
      <c r="M47" s="137">
        <f>INDEX('Total Agency'!$N$40:$CS$40,1,'Yearly Summary'!A47)</f>
        <v>15752.288938276426</v>
      </c>
      <c r="N47" s="137">
        <f>INDEX('Total Agency'!$N$55:$CS$55,1,'Yearly Summary'!A47)</f>
        <v>3441.6319370664551</v>
      </c>
      <c r="O47" s="138">
        <f>INDEX('Total Agency'!$N$66:$CS$66,1,'Yearly Summary'!A47)</f>
        <v>0.21848456123120286</v>
      </c>
      <c r="P47" s="212">
        <f>INDEX('Total Agency'!$N$88:$CS$88,1,'Yearly Summary'!A47)</f>
        <v>1.4290879637723535</v>
      </c>
      <c r="Q47" s="137">
        <f>INDEX('Total Agency'!$N$77:$CS$77,1,'Yearly Summary'!A47)</f>
        <v>4918.3947769962006</v>
      </c>
      <c r="R47" s="136">
        <f>INDEX('Total Agency'!$N$99:$CS$99,1,'Yearly Summary'!A47)</f>
        <v>16.652043297933979</v>
      </c>
      <c r="S47" s="137">
        <f>INDEX('Total Agency'!$N$29:$CS$29,1,'Yearly Summary'!A47)</f>
        <v>81901.32278287306</v>
      </c>
      <c r="T47" s="136">
        <f>INDEX('Total Agency'!$N$110:$CS$110,1,'Yearly Summary'!A47)</f>
        <v>23.797234649293532</v>
      </c>
      <c r="U47" s="136">
        <f>INDEX('Total Agency'!$N$121:$CS$121,1,'Yearly Summary'!A47)</f>
        <v>5.1993283708668745</v>
      </c>
      <c r="V47" s="381"/>
      <c r="W47" s="381"/>
    </row>
    <row r="48" spans="1:24" x14ac:dyDescent="0.25">
      <c r="A48" s="135">
        <v>28</v>
      </c>
      <c r="B48" s="130">
        <v>4</v>
      </c>
      <c r="C48" s="137">
        <f>INDEX('Total Agency'!$N$42:$CS$42,1,A48)</f>
        <v>15752.288938276428</v>
      </c>
      <c r="D48" s="137">
        <f>INDEX('Total Agency'!$N$8:$CS$8,1,'Yearly Summary'!A48)</f>
        <v>60</v>
      </c>
      <c r="E48" s="137">
        <f>INDEX('Total Agency'!$N$15:$CS$15,1,'Yearly Summary'!A48)</f>
        <v>1705.5348627738813</v>
      </c>
      <c r="F48" s="137">
        <f>INDEX('Total Agency'!$N$13:$CS$13,1,'Yearly Summary'!A48)</f>
        <v>852.76743138694064</v>
      </c>
      <c r="G48" s="138">
        <f>INDEX('Total Agency'!$N$12:$CS$12,1,'Yearly Summary'!A48)</f>
        <v>0.30770178046618718</v>
      </c>
      <c r="H48" s="136">
        <f>INDEX('Total Agency'!$N$14:$CS$14,1,'Yearly Summary'!A48)</f>
        <v>2</v>
      </c>
      <c r="I48" s="137">
        <f>INDEX('Total Agency'!$N$34:$CS$34,1,'Yearly Summary'!A48)</f>
        <v>1765.5348627738813</v>
      </c>
      <c r="J48" s="137">
        <f>INDEX('Total Agency'!$N$43:$CS$43,1,'Yearly Summary'!A48)</f>
        <v>1522.5095785008998</v>
      </c>
      <c r="K48" s="138">
        <f>INDEX('Total Agency'!$N$44:$CS$44,1,'Yearly Summary'!A48)</f>
        <v>9.6653228268392122E-2</v>
      </c>
      <c r="L48" s="137">
        <f>INDEX('Total Agency'!$N$11:$CS$11,1,'Yearly Summary'!A48)</f>
        <v>2771.4088299877412</v>
      </c>
      <c r="M48" s="137">
        <f>INDEX('Total Agency'!$N$40:$CS$40,1,'Yearly Summary'!A48)</f>
        <v>15995.314222549408</v>
      </c>
      <c r="N48" s="137">
        <f>INDEX('Total Agency'!$N$55:$CS$55,1,'Yearly Summary'!A48)</f>
        <v>3461.405962223635</v>
      </c>
      <c r="O48" s="138">
        <f>INDEX('Total Agency'!$N$66:$CS$66,1,'Yearly Summary'!A48)</f>
        <v>0.21640124814452941</v>
      </c>
      <c r="P48" s="212">
        <f>INDEX('Total Agency'!$N$88:$CS$88,1,'Yearly Summary'!A48)</f>
        <v>1.4292697589515579</v>
      </c>
      <c r="Q48" s="137">
        <f>INDEX('Total Agency'!$N$77:$CS$77,1,'Yearly Summary'!A48)</f>
        <v>4947.2828652608605</v>
      </c>
      <c r="R48" s="136">
        <f>INDEX('Total Agency'!$N$99:$CS$99,1,'Yearly Summary'!A48)</f>
        <v>16.442819509217518</v>
      </c>
      <c r="S48" s="137">
        <f>INDEX('Total Agency'!$N$29:$CS$29,1,'Yearly Summary'!A48)</f>
        <v>81347.279214528811</v>
      </c>
      <c r="T48" s="136">
        <f>INDEX('Total Agency'!$N$110:$CS$110,1,'Yearly Summary'!A48)</f>
        <v>23.501224676423295</v>
      </c>
      <c r="U48" s="136">
        <f>INDEX('Total Agency'!$N$121:$CS$121,1,'Yearly Summary'!A48)</f>
        <v>5.0856943529030154</v>
      </c>
      <c r="V48" s="381"/>
      <c r="W48" s="381"/>
    </row>
    <row r="49" spans="1:24" x14ac:dyDescent="0.25">
      <c r="A49" s="135">
        <v>29</v>
      </c>
      <c r="B49" s="130">
        <v>5</v>
      </c>
      <c r="C49" s="137">
        <f>INDEX('Total Agency'!$N$42:$CS$42,1,A49)</f>
        <v>15995.314222549408</v>
      </c>
      <c r="D49" s="137">
        <f>INDEX('Total Agency'!$N$8:$CS$8,1,'Yearly Summary'!A49)</f>
        <v>55</v>
      </c>
      <c r="E49" s="137">
        <f>INDEX('Total Agency'!$N$15:$CS$15,1,'Yearly Summary'!A49)</f>
        <v>1967.2928971036376</v>
      </c>
      <c r="F49" s="137">
        <f>INDEX('Total Agency'!$N$13:$CS$13,1,'Yearly Summary'!A49)</f>
        <v>983.64644855181882</v>
      </c>
      <c r="G49" s="138">
        <f>INDEX('Total Agency'!$N$12:$CS$12,1,'Yearly Summary'!A49)</f>
        <v>0.33836292294130582</v>
      </c>
      <c r="H49" s="136">
        <f>INDEX('Total Agency'!$N$14:$CS$14,1,'Yearly Summary'!A49)</f>
        <v>2</v>
      </c>
      <c r="I49" s="137">
        <f>INDEX('Total Agency'!$N$34:$CS$34,1,'Yearly Summary'!A49)</f>
        <v>2022.2928971036376</v>
      </c>
      <c r="J49" s="137">
        <f>INDEX('Total Agency'!$N$43:$CS$43,1,'Yearly Summary'!A49)</f>
        <v>1514.1722665522648</v>
      </c>
      <c r="K49" s="138">
        <f>INDEX('Total Agency'!$N$44:$CS$44,1,'Yearly Summary'!A49)</f>
        <v>9.4663489912418172E-2</v>
      </c>
      <c r="L49" s="137">
        <f>INDEX('Total Agency'!$N$11:$CS$11,1,'Yearly Summary'!A49)</f>
        <v>2907.0751606033596</v>
      </c>
      <c r="M49" s="137">
        <f>INDEX('Total Agency'!$N$40:$CS$40,1,'Yearly Summary'!A49)</f>
        <v>16503.434853100782</v>
      </c>
      <c r="N49" s="137">
        <f>INDEX('Total Agency'!$N$55:$CS$55,1,'Yearly Summary'!A49)</f>
        <v>3641.4652336564777</v>
      </c>
      <c r="O49" s="138">
        <f>INDEX('Total Agency'!$N$66:$CS$66,1,'Yearly Summary'!A49)</f>
        <v>0.22064892951495449</v>
      </c>
      <c r="P49" s="212">
        <f>INDEX('Total Agency'!$N$88:$CS$88,1,'Yearly Summary'!A49)</f>
        <v>1.5568703163960194</v>
      </c>
      <c r="Q49" s="137">
        <f>INDEX('Total Agency'!$N$77:$CS$77,1,'Yearly Summary'!A49)</f>
        <v>5669.2891304678651</v>
      </c>
      <c r="R49" s="136">
        <f>INDEX('Total Agency'!$N$99:$CS$99,1,'Yearly Summary'!A49)</f>
        <v>16.524629815284833</v>
      </c>
      <c r="S49" s="137">
        <f>INDEX('Total Agency'!$N$29:$CS$29,1,'Yearly Summary'!A49)</f>
        <v>93682.9041967995</v>
      </c>
      <c r="T49" s="136">
        <f>INDEX('Total Agency'!$N$110:$CS$110,1,'Yearly Summary'!A49)</f>
        <v>25.726705648849592</v>
      </c>
      <c r="U49" s="136">
        <f>INDEX('Total Agency'!$N$121:$CS$121,1,'Yearly Summary'!A49)</f>
        <v>5.6765700613649948</v>
      </c>
      <c r="V49" s="381"/>
      <c r="W49" s="381"/>
    </row>
    <row r="50" spans="1:24" x14ac:dyDescent="0.25">
      <c r="A50" s="135">
        <v>30</v>
      </c>
      <c r="B50" s="130">
        <v>6</v>
      </c>
      <c r="C50" s="137">
        <f>INDEX('Total Agency'!$N$42:$CS$42,1,A50)</f>
        <v>16503.434853100785</v>
      </c>
      <c r="D50" s="137">
        <f>INDEX('Total Agency'!$N$8:$CS$8,1,'Yearly Summary'!A50)</f>
        <v>55</v>
      </c>
      <c r="E50" s="137">
        <f>INDEX('Total Agency'!$N$15:$CS$15,1,'Yearly Summary'!A50)</f>
        <v>2132.5131271748332</v>
      </c>
      <c r="F50" s="137">
        <f>INDEX('Total Agency'!$N$13:$CS$13,1,'Yearly Summary'!A50)</f>
        <v>1066.2565635874166</v>
      </c>
      <c r="G50" s="138">
        <f>INDEX('Total Agency'!$N$12:$CS$12,1,'Yearly Summary'!A50)</f>
        <v>0.35</v>
      </c>
      <c r="H50" s="136">
        <f>INDEX('Total Agency'!$N$14:$CS$14,1,'Yearly Summary'!A50)</f>
        <v>2</v>
      </c>
      <c r="I50" s="137">
        <f>INDEX('Total Agency'!$N$34:$CS$34,1,'Yearly Summary'!A50)</f>
        <v>2187.5131271748332</v>
      </c>
      <c r="J50" s="137">
        <f>INDEX('Total Agency'!$N$43:$CS$43,1,'Yearly Summary'!A50)</f>
        <v>1459.5922825469279</v>
      </c>
      <c r="K50" s="138">
        <f>INDEX('Total Agency'!$N$44:$CS$44,1,'Yearly Summary'!A50)</f>
        <v>8.8441727164008471E-2</v>
      </c>
      <c r="L50" s="137">
        <f>INDEX('Total Agency'!$N$11:$CS$11,1,'Yearly Summary'!A50)</f>
        <v>3046.4473245354761</v>
      </c>
      <c r="M50" s="137">
        <f>INDEX('Total Agency'!$N$40:$CS$40,1,'Yearly Summary'!A50)</f>
        <v>17231.355697728686</v>
      </c>
      <c r="N50" s="137">
        <f>INDEX('Total Agency'!$N$55:$CS$55,1,'Yearly Summary'!A50)</f>
        <v>3851.0389618791214</v>
      </c>
      <c r="O50" s="138">
        <f>INDEX('Total Agency'!$N$66:$CS$66,1,'Yearly Summary'!A50)</f>
        <v>0.22349019017619942</v>
      </c>
      <c r="P50" s="212">
        <f>INDEX('Total Agency'!$N$88:$CS$88,1,'Yearly Summary'!A50)</f>
        <v>1.6030576352772472</v>
      </c>
      <c r="Q50" s="137">
        <f>INDEX('Total Agency'!$N$77:$CS$77,1,'Yearly Summary'!A50)</f>
        <v>6173.4374115904893</v>
      </c>
      <c r="R50" s="136">
        <f>INDEX('Total Agency'!$N$99:$CS$99,1,'Yearly Summary'!A50)</f>
        <v>16.413932875799464</v>
      </c>
      <c r="S50" s="137">
        <f>INDEX('Total Agency'!$N$29:$CS$29,1,'Yearly Summary'!A50)</f>
        <v>101330.38728679548</v>
      </c>
      <c r="T50" s="136">
        <f>INDEX('Total Agency'!$N$110:$CS$110,1,'Yearly Summary'!A50)</f>
        <v>26.312480421478554</v>
      </c>
      <c r="U50" s="136">
        <f>INDEX('Total Agency'!$N$121:$CS$121,1,'Yearly Summary'!A50)</f>
        <v>5.8805812534037658</v>
      </c>
      <c r="V50" s="381"/>
      <c r="W50" s="381"/>
    </row>
    <row r="51" spans="1:24" x14ac:dyDescent="0.25">
      <c r="A51" s="135">
        <v>31</v>
      </c>
      <c r="B51" s="130">
        <v>7</v>
      </c>
      <c r="C51" s="137">
        <f>INDEX('Total Agency'!$N$42:$CS$42,1,A51)</f>
        <v>17231.355697728686</v>
      </c>
      <c r="D51" s="137">
        <f>INDEX('Total Agency'!$N$8:$CS$8,1,'Yearly Summary'!A51)</f>
        <v>55</v>
      </c>
      <c r="E51" s="137">
        <f>INDEX('Total Agency'!$N$15:$CS$15,1,'Yearly Summary'!A51)</f>
        <v>1782.4969586343691</v>
      </c>
      <c r="F51" s="137">
        <f>INDEX('Total Agency'!$N$13:$CS$13,1,'Yearly Summary'!A51)</f>
        <v>891.24847931718455</v>
      </c>
      <c r="G51" s="138">
        <f>INDEX('Total Agency'!$N$12:$CS$12,1,'Yearly Summary'!A51)</f>
        <v>0.30787024120575363</v>
      </c>
      <c r="H51" s="136">
        <f>INDEX('Total Agency'!$N$14:$CS$14,1,'Yearly Summary'!A51)</f>
        <v>2</v>
      </c>
      <c r="I51" s="137">
        <f>INDEX('Total Agency'!$N$34:$CS$34,1,'Yearly Summary'!A51)</f>
        <v>1837.4969586343691</v>
      </c>
      <c r="J51" s="137">
        <f>INDEX('Total Agency'!$N$43:$CS$43,1,'Yearly Summary'!A51)</f>
        <v>1902.8085664124847</v>
      </c>
      <c r="K51" s="138">
        <f>INDEX('Total Agency'!$N$44:$CS$44,1,'Yearly Summary'!A51)</f>
        <v>0.11042709580090086</v>
      </c>
      <c r="L51" s="137">
        <f>INDEX('Total Agency'!$N$11:$CS$11,1,'Yearly Summary'!A51)</f>
        <v>2894.8834932102181</v>
      </c>
      <c r="M51" s="137">
        <f>INDEX('Total Agency'!$N$40:$CS$40,1,'Yearly Summary'!A51)</f>
        <v>17166.04408995057</v>
      </c>
      <c r="N51" s="137">
        <f>INDEX('Total Agency'!$N$55:$CS$55,1,'Yearly Summary'!A51)</f>
        <v>3823.3891814468698</v>
      </c>
      <c r="O51" s="138">
        <f>INDEX('Total Agency'!$N$66:$CS$66,1,'Yearly Summary'!A51)</f>
        <v>0.22272977754293297</v>
      </c>
      <c r="P51" s="212">
        <f>INDEX('Total Agency'!$N$88:$CS$88,1,'Yearly Summary'!A51)</f>
        <v>1.5112447606307211</v>
      </c>
      <c r="Q51" s="137">
        <f>INDEX('Total Agency'!$N$77:$CS$77,1,'Yearly Summary'!A51)</f>
        <v>5778.076868313763</v>
      </c>
      <c r="R51" s="136">
        <f>INDEX('Total Agency'!$N$99:$CS$99,1,'Yearly Summary'!A51)</f>
        <v>16.362489561872383</v>
      </c>
      <c r="S51" s="137">
        <f>INDEX('Total Agency'!$N$29:$CS$29,1,'Yearly Summary'!A51)</f>
        <v>94543.72244548022</v>
      </c>
      <c r="T51" s="136">
        <f>INDEX('Total Agency'!$N$110:$CS$110,1,'Yearly Summary'!A51)</f>
        <v>24.727726621254501</v>
      </c>
      <c r="U51" s="136">
        <f>INDEX('Total Agency'!$N$121:$CS$121,1,'Yearly Summary'!A51)</f>
        <v>5.5076010494944772</v>
      </c>
      <c r="V51" s="381"/>
      <c r="W51" s="381"/>
    </row>
    <row r="52" spans="1:24" x14ac:dyDescent="0.25">
      <c r="A52" s="135">
        <v>32</v>
      </c>
      <c r="B52" s="130">
        <v>8</v>
      </c>
      <c r="C52" s="137">
        <f>INDEX('Total Agency'!$N$42:$CS$42,1,A52)</f>
        <v>17166.04408995057</v>
      </c>
      <c r="D52" s="137">
        <f>INDEX('Total Agency'!$N$8:$CS$8,1,'Yearly Summary'!A52)</f>
        <v>55</v>
      </c>
      <c r="E52" s="137">
        <f>INDEX('Total Agency'!$N$15:$CS$15,1,'Yearly Summary'!A52)</f>
        <v>2054.2486452531766</v>
      </c>
      <c r="F52" s="137">
        <f>INDEX('Total Agency'!$N$13:$CS$13,1,'Yearly Summary'!A52)</f>
        <v>1027.1243226265883</v>
      </c>
      <c r="G52" s="138">
        <f>INDEX('Total Agency'!$N$12:$CS$12,1,'Yearly Summary'!A52)</f>
        <v>0.33813914340329959</v>
      </c>
      <c r="H52" s="136">
        <f>INDEX('Total Agency'!$N$14:$CS$14,1,'Yearly Summary'!A52)</f>
        <v>2</v>
      </c>
      <c r="I52" s="137">
        <f>INDEX('Total Agency'!$N$34:$CS$34,1,'Yearly Summary'!A52)</f>
        <v>2109.2486452531766</v>
      </c>
      <c r="J52" s="137">
        <f>INDEX('Total Agency'!$N$43:$CS$43,1,'Yearly Summary'!A52)</f>
        <v>1585.9868603352697</v>
      </c>
      <c r="K52" s="138">
        <f>INDEX('Total Agency'!$N$44:$CS$44,1,'Yearly Summary'!A52)</f>
        <v>9.239093480272173E-2</v>
      </c>
      <c r="L52" s="137">
        <f>INDEX('Total Agency'!$N$11:$CS$11,1,'Yearly Summary'!A52)</f>
        <v>3037.5788862797644</v>
      </c>
      <c r="M52" s="137">
        <f>INDEX('Total Agency'!$N$40:$CS$40,1,'Yearly Summary'!A52)</f>
        <v>17689.305874868478</v>
      </c>
      <c r="N52" s="137">
        <f>INDEX('Total Agency'!$N$55:$CS$55,1,'Yearly Summary'!A52)</f>
        <v>3994.8390307563332</v>
      </c>
      <c r="O52" s="138">
        <f>INDEX('Total Agency'!$N$66:$CS$66,1,'Yearly Summary'!A52)</f>
        <v>0.22583356628096268</v>
      </c>
      <c r="P52" s="212">
        <f>INDEX('Total Agency'!$N$88:$CS$88,1,'Yearly Summary'!A52)</f>
        <v>1.6028169504675749</v>
      </c>
      <c r="Q52" s="137">
        <f>INDEX('Total Agency'!$N$77:$CS$77,1,'Yearly Summary'!A52)</f>
        <v>6402.9957128857086</v>
      </c>
      <c r="R52" s="136">
        <f>INDEX('Total Agency'!$N$99:$CS$99,1,'Yearly Summary'!A52)</f>
        <v>16.3412886772843</v>
      </c>
      <c r="S52" s="137">
        <f>INDEX('Total Agency'!$N$29:$CS$29,1,'Yearly Summary'!A52)</f>
        <v>104633.20134367915</v>
      </c>
      <c r="T52" s="136">
        <f>INDEX('Total Agency'!$N$110:$CS$110,1,'Yearly Summary'!A52)</f>
        <v>26.192094484435131</v>
      </c>
      <c r="U52" s="136">
        <f>INDEX('Total Agency'!$N$121:$CS$121,1,'Yearly Summary'!A52)</f>
        <v>5.9150541057879193</v>
      </c>
      <c r="V52" s="381"/>
      <c r="W52" s="381"/>
    </row>
    <row r="53" spans="1:24" x14ac:dyDescent="0.25">
      <c r="A53" s="135">
        <v>33</v>
      </c>
      <c r="B53" s="130">
        <v>9</v>
      </c>
      <c r="C53" s="137">
        <f>INDEX('Total Agency'!$N$42:$CS$42,1,A53)</f>
        <v>17689.305874868478</v>
      </c>
      <c r="D53" s="137">
        <f>INDEX('Total Agency'!$N$8:$CS$8,1,'Yearly Summary'!A53)</f>
        <v>55</v>
      </c>
      <c r="E53" s="137">
        <f>INDEX('Total Agency'!$N$15:$CS$15,1,'Yearly Summary'!A53)</f>
        <v>2231.4120277995107</v>
      </c>
      <c r="F53" s="137">
        <f>INDEX('Total Agency'!$N$13:$CS$13,1,'Yearly Summary'!A53)</f>
        <v>1115.7060138997554</v>
      </c>
      <c r="G53" s="138">
        <f>INDEX('Total Agency'!$N$12:$CS$12,1,'Yearly Summary'!A53)</f>
        <v>0.34999999999999987</v>
      </c>
      <c r="H53" s="136">
        <f>INDEX('Total Agency'!$N$14:$CS$14,1,'Yearly Summary'!A53)</f>
        <v>2</v>
      </c>
      <c r="I53" s="137">
        <f>INDEX('Total Agency'!$N$34:$CS$34,1,'Yearly Summary'!A53)</f>
        <v>2286.4120277995107</v>
      </c>
      <c r="J53" s="137">
        <f>INDEX('Total Agency'!$N$43:$CS$43,1,'Yearly Summary'!A53)</f>
        <v>1281.5980321076968</v>
      </c>
      <c r="K53" s="138">
        <f>INDEX('Total Agency'!$N$44:$CS$44,1,'Yearly Summary'!A53)</f>
        <v>7.2450442158303485E-2</v>
      </c>
      <c r="L53" s="137">
        <f>INDEX('Total Agency'!$N$11:$CS$11,1,'Yearly Summary'!A53)</f>
        <v>3187.7314682850165</v>
      </c>
      <c r="M53" s="137">
        <f>INDEX('Total Agency'!$N$40:$CS$40,1,'Yearly Summary'!A53)</f>
        <v>18694.119870560291</v>
      </c>
      <c r="N53" s="137">
        <f>INDEX('Total Agency'!$N$55:$CS$55,1,'Yearly Summary'!A53)</f>
        <v>4266.2276927413568</v>
      </c>
      <c r="O53" s="138">
        <f>INDEX('Total Agency'!$N$66:$CS$66,1,'Yearly Summary'!A53)</f>
        <v>0.22821227863526541</v>
      </c>
      <c r="P53" s="212">
        <f>INDEX('Total Agency'!$N$88:$CS$88,1,'Yearly Summary'!A53)</f>
        <v>1.6673729707701075</v>
      </c>
      <c r="Q53" s="137">
        <f>INDEX('Total Agency'!$N$77:$CS$77,1,'Yearly Summary'!A53)</f>
        <v>7113.3927420278578</v>
      </c>
      <c r="R53" s="136">
        <f>INDEX('Total Agency'!$N$99:$CS$99,1,'Yearly Summary'!A53)</f>
        <v>16.286054139293991</v>
      </c>
      <c r="S53" s="137">
        <f>INDEX('Total Agency'!$N$29:$CS$29,1,'Yearly Summary'!A53)</f>
        <v>115849.09931072663</v>
      </c>
      <c r="T53" s="136">
        <f>INDEX('Total Agency'!$N$110:$CS$110,1,'Yearly Summary'!A53)</f>
        <v>27.154926472357428</v>
      </c>
      <c r="U53" s="136">
        <f>INDEX('Total Agency'!$N$121:$CS$121,1,'Yearly Summary'!A53)</f>
        <v>6.1970876464297779</v>
      </c>
      <c r="V53" s="381"/>
      <c r="W53" s="381"/>
    </row>
    <row r="54" spans="1:24" x14ac:dyDescent="0.25">
      <c r="A54" s="135">
        <v>34</v>
      </c>
      <c r="B54" s="130">
        <v>10</v>
      </c>
      <c r="C54" s="137">
        <f>INDEX('Total Agency'!$N$42:$CS$42,1,A54)</f>
        <v>18694.119870560291</v>
      </c>
      <c r="D54" s="137">
        <f>INDEX('Total Agency'!$N$8:$CS$8,1,'Yearly Summary'!A54)</f>
        <v>55</v>
      </c>
      <c r="E54" s="137">
        <f>INDEX('Total Agency'!$N$15:$CS$15,1,'Yearly Summary'!A54)</f>
        <v>1871.1075112966646</v>
      </c>
      <c r="F54" s="137">
        <f>INDEX('Total Agency'!$N$13:$CS$13,1,'Yearly Summary'!A54)</f>
        <v>935.5537556483323</v>
      </c>
      <c r="G54" s="138">
        <f>INDEX('Total Agency'!$N$12:$CS$12,1,'Yearly Summary'!A54)</f>
        <v>0.30798918394270752</v>
      </c>
      <c r="H54" s="136">
        <f>INDEX('Total Agency'!$N$14:$CS$14,1,'Yearly Summary'!A54)</f>
        <v>2</v>
      </c>
      <c r="I54" s="137">
        <f>INDEX('Total Agency'!$N$34:$CS$34,1,'Yearly Summary'!A54)</f>
        <v>1926.1075112966646</v>
      </c>
      <c r="J54" s="137">
        <f>INDEX('Total Agency'!$N$43:$CS$43,1,'Yearly Summary'!A54)</f>
        <v>1744.4781216009251</v>
      </c>
      <c r="K54" s="138">
        <f>INDEX('Total Agency'!$N$44:$CS$44,1,'Yearly Summary'!A54)</f>
        <v>9.331694317142733E-2</v>
      </c>
      <c r="L54" s="137">
        <f>INDEX('Total Agency'!$N$11:$CS$11,1,'Yearly Summary'!A54)</f>
        <v>3037.6188659351265</v>
      </c>
      <c r="M54" s="137">
        <f>INDEX('Total Agency'!$N$40:$CS$40,1,'Yearly Summary'!A54)</f>
        <v>18875.749260256031</v>
      </c>
      <c r="N54" s="137">
        <f>INDEX('Total Agency'!$N$55:$CS$55,1,'Yearly Summary'!A54)</f>
        <v>4286.8266819242008</v>
      </c>
      <c r="O54" s="138">
        <f>INDEX('Total Agency'!$N$66:$CS$66,1,'Yearly Summary'!A54)</f>
        <v>0.22710763015645474</v>
      </c>
      <c r="P54" s="212">
        <f>INDEX('Total Agency'!$N$88:$CS$88,1,'Yearly Summary'!A54)</f>
        <v>1.5564215488042115</v>
      </c>
      <c r="Q54" s="137">
        <f>INDEX('Total Agency'!$N$77:$CS$77,1,'Yearly Summary'!A54)</f>
        <v>6672.1094237356838</v>
      </c>
      <c r="R54" s="136">
        <f>INDEX('Total Agency'!$N$99:$CS$99,1,'Yearly Summary'!A54)</f>
        <v>16.320500490022145</v>
      </c>
      <c r="S54" s="137">
        <f>INDEX('Total Agency'!$N$29:$CS$29,1,'Yearly Summary'!A54)</f>
        <v>108892.16511955959</v>
      </c>
      <c r="T54" s="136">
        <f>INDEX('Total Agency'!$N$110:$CS$110,1,'Yearly Summary'!A54)</f>
        <v>25.401578649940159</v>
      </c>
      <c r="U54" s="136">
        <f>INDEX('Total Agency'!$N$121:$CS$121,1,'Yearly Summary'!A54)</f>
        <v>5.7688923294207068</v>
      </c>
      <c r="V54" s="381"/>
      <c r="W54" s="381"/>
    </row>
    <row r="55" spans="1:24" x14ac:dyDescent="0.25">
      <c r="A55" s="135">
        <v>35</v>
      </c>
      <c r="B55" s="130">
        <v>11</v>
      </c>
      <c r="C55" s="137">
        <f>INDEX('Total Agency'!$N$42:$CS$42,1,A55)</f>
        <v>18875.749260256031</v>
      </c>
      <c r="D55" s="137">
        <f>INDEX('Total Agency'!$N$8:$CS$8,1,'Yearly Summary'!A55)</f>
        <v>55</v>
      </c>
      <c r="E55" s="137">
        <f>INDEX('Total Agency'!$N$15:$CS$15,1,'Yearly Summary'!A55)</f>
        <v>2158.4028199918912</v>
      </c>
      <c r="F55" s="137">
        <f>INDEX('Total Agency'!$N$13:$CS$13,1,'Yearly Summary'!A55)</f>
        <v>1079.2014099959456</v>
      </c>
      <c r="G55" s="138">
        <f>INDEX('Total Agency'!$N$12:$CS$12,1,'Yearly Summary'!A55)</f>
        <v>0.33796300585393224</v>
      </c>
      <c r="H55" s="136">
        <f>INDEX('Total Agency'!$N$14:$CS$14,1,'Yearly Summary'!A55)</f>
        <v>2</v>
      </c>
      <c r="I55" s="137">
        <f>INDEX('Total Agency'!$N$34:$CS$34,1,'Yearly Summary'!A55)</f>
        <v>2213.4028199918912</v>
      </c>
      <c r="J55" s="137">
        <f>INDEX('Total Agency'!$N$43:$CS$43,1,'Yearly Summary'!A55)</f>
        <v>1676.5098646577753</v>
      </c>
      <c r="K55" s="138">
        <f>INDEX('Total Agency'!$N$44:$CS$44,1,'Yearly Summary'!A55)</f>
        <v>8.88181889652329E-2</v>
      </c>
      <c r="L55" s="137">
        <f>INDEX('Total Agency'!$N$11:$CS$11,1,'Yearly Summary'!A55)</f>
        <v>3193.2530818546957</v>
      </c>
      <c r="M55" s="137">
        <f>INDEX('Total Agency'!$N$40:$CS$40,1,'Yearly Summary'!A55)</f>
        <v>19412.642215590145</v>
      </c>
      <c r="N55" s="137">
        <f>INDEX('Total Agency'!$N$55:$CS$55,1,'Yearly Summary'!A55)</f>
        <v>4468.0449854918998</v>
      </c>
      <c r="O55" s="138">
        <f>INDEX('Total Agency'!$N$66:$CS$66,1,'Yearly Summary'!A55)</f>
        <v>0.23016160993806639</v>
      </c>
      <c r="P55" s="212">
        <f>INDEX('Total Agency'!$N$88:$CS$88,1,'Yearly Summary'!A55)</f>
        <v>1.624202411543535</v>
      </c>
      <c r="Q55" s="137">
        <f>INDEX('Total Agency'!$N$77:$CS$77,1,'Yearly Summary'!A55)</f>
        <v>7257.0094403209423</v>
      </c>
      <c r="R55" s="136">
        <f>INDEX('Total Agency'!$N$99:$CS$99,1,'Yearly Summary'!A55)</f>
        <v>16.363362067040676</v>
      </c>
      <c r="S55" s="137">
        <f>INDEX('Total Agency'!$N$29:$CS$29,1,'Yearly Summary'!A55)</f>
        <v>118749.0729959038</v>
      </c>
      <c r="T55" s="136">
        <f>INDEX('Total Agency'!$N$110:$CS$110,1,'Yearly Summary'!A55)</f>
        <v>26.57741213024747</v>
      </c>
      <c r="U55" s="136">
        <f>INDEX('Total Agency'!$N$121:$CS$121,1,'Yearly Summary'!A55)</f>
        <v>6.1170999638852521</v>
      </c>
      <c r="V55" s="381"/>
      <c r="W55" s="381"/>
    </row>
    <row r="56" spans="1:24" x14ac:dyDescent="0.25">
      <c r="A56" s="135">
        <v>36</v>
      </c>
      <c r="B56" s="130">
        <v>12</v>
      </c>
      <c r="C56" s="137">
        <f>INDEX('Total Agency'!$N$42:$CS$42,1,A56)</f>
        <v>19412.642215590142</v>
      </c>
      <c r="D56" s="137">
        <f>INDEX('Total Agency'!$N$8:$CS$8,1,'Yearly Summary'!A56)</f>
        <v>55</v>
      </c>
      <c r="E56" s="137">
        <f>INDEX('Total Agency'!$N$15:$CS$15,1,'Yearly Summary'!A56)</f>
        <v>2266.4756059390552</v>
      </c>
      <c r="F56" s="137">
        <f>INDEX('Total Agency'!$N$13:$CS$13,1,'Yearly Summary'!A56)</f>
        <v>1133.2378029695276</v>
      </c>
      <c r="G56" s="138">
        <f>INDEX('Total Agency'!$N$12:$CS$12,1,'Yearly Summary'!A56)</f>
        <v>0.33790372812416669</v>
      </c>
      <c r="H56" s="136">
        <f>INDEX('Total Agency'!$N$14:$CS$14,1,'Yearly Summary'!A56)</f>
        <v>2</v>
      </c>
      <c r="I56" s="137">
        <f>INDEX('Total Agency'!$N$34:$CS$34,1,'Yearly Summary'!A56)</f>
        <v>2321.4756059390552</v>
      </c>
      <c r="J56" s="137">
        <f>INDEX('Total Agency'!$N$43:$CS$43,1,'Yearly Summary'!A56)</f>
        <v>1628.5122366961659</v>
      </c>
      <c r="K56" s="138">
        <f>INDEX('Total Agency'!$N$44:$CS$44,1,'Yearly Summary'!A56)</f>
        <v>8.3889262399753112E-2</v>
      </c>
      <c r="L56" s="137">
        <f>INDEX('Total Agency'!$N$11:$CS$11,1,'Yearly Summary'!A56)</f>
        <v>3353.7298012678511</v>
      </c>
      <c r="M56" s="137">
        <f>INDEX('Total Agency'!$N$40:$CS$40,1,'Yearly Summary'!A56)</f>
        <v>20105.605584833036</v>
      </c>
      <c r="N56" s="137">
        <f>INDEX('Total Agency'!$N$55:$CS$55,1,'Yearly Summary'!A56)</f>
        <v>4675.3680379110519</v>
      </c>
      <c r="O56" s="138">
        <f>INDEX('Total Agency'!$N$66:$CS$66,1,'Yearly Summary'!A56)</f>
        <v>0.23254052299911751</v>
      </c>
      <c r="P56" s="212">
        <f>INDEX('Total Agency'!$N$88:$CS$88,1,'Yearly Summary'!A56)</f>
        <v>1.6857244544220364</v>
      </c>
      <c r="Q56" s="137">
        <f>INDEX('Total Agency'!$N$77:$CS$77,1,'Yearly Summary'!A56)</f>
        <v>7881.3822349298352</v>
      </c>
      <c r="R56" s="136">
        <f>INDEX('Total Agency'!$N$99:$CS$99,1,'Yearly Summary'!A56)</f>
        <v>16.259638875367756</v>
      </c>
      <c r="S56" s="137">
        <f>INDEX('Total Agency'!$N$29:$CS$29,1,'Yearly Summary'!A56)</f>
        <v>128148.42897869795</v>
      </c>
      <c r="T56" s="136">
        <f>INDEX('Total Agency'!$N$110:$CS$110,1,'Yearly Summary'!A56)</f>
        <v>27.409270872278643</v>
      </c>
      <c r="U56" s="136">
        <f>INDEX('Total Agency'!$N$121:$CS$121,1,'Yearly Summary'!A56)</f>
        <v>6.373766183664153</v>
      </c>
      <c r="V56" s="381"/>
      <c r="W56" s="381"/>
    </row>
    <row r="57" spans="1:24" s="1" customFormat="1" ht="30" x14ac:dyDescent="0.25">
      <c r="B57" s="139" t="s">
        <v>90</v>
      </c>
      <c r="C57" s="142">
        <f>C56</f>
        <v>19412.642215590142</v>
      </c>
      <c r="D57" s="142">
        <f>SUM(D45:D56)</f>
        <v>600</v>
      </c>
      <c r="E57" s="142">
        <f>SUM(E45:E56)</f>
        <v>21292.383913602949</v>
      </c>
      <c r="F57" s="142">
        <f>SUM(F45:F56)</f>
        <v>10847.277795938391</v>
      </c>
      <c r="G57" s="140">
        <f>SUM(F45:F56)/SUM(L45:L56)</f>
        <v>0.30394763157368559</v>
      </c>
      <c r="H57" s="141">
        <f>E57/F57</f>
        <v>1.9629241837593188</v>
      </c>
      <c r="I57" s="142">
        <f>SUM(I45:I56)</f>
        <v>21892.383913602949</v>
      </c>
      <c r="J57" s="142">
        <f>SUM(J45:J56)</f>
        <v>19033.882836535042</v>
      </c>
      <c r="K57" s="140">
        <f>SUM(J45:J56)/SUM(C45:C56)</f>
        <v>9.2500137539935148E-2</v>
      </c>
      <c r="L57" s="142">
        <f>L56</f>
        <v>3353.7298012678511</v>
      </c>
      <c r="M57" s="142">
        <f>M56</f>
        <v>20105.605584833036</v>
      </c>
      <c r="N57" s="142">
        <f>SUM(N45:N56)</f>
        <v>43458.727377523741</v>
      </c>
      <c r="O57" s="140">
        <f>N57/SUM(M45:M56)</f>
        <v>0.20830536310907261</v>
      </c>
      <c r="P57" s="213">
        <f>Q57/N57</f>
        <v>1.550338276738076</v>
      </c>
      <c r="Q57" s="142">
        <f>SUM(Q45:Q56)</f>
        <v>67375.728511699999</v>
      </c>
      <c r="R57" s="141">
        <f>S57/Q57</f>
        <v>16.414991449956755</v>
      </c>
      <c r="S57" s="142">
        <f>SUM(S45:S56)</f>
        <v>1105972.0074541632</v>
      </c>
      <c r="T57" s="141">
        <f>S57/N57</f>
        <v>25.448789557196211</v>
      </c>
      <c r="U57" s="141">
        <f>S57/SUM(M45:M56)</f>
        <v>5.3011193493981317</v>
      </c>
      <c r="V57" s="384"/>
      <c r="W57" s="384"/>
      <c r="X57" s="227"/>
    </row>
    <row r="59" spans="1:24" ht="38.25" x14ac:dyDescent="0.25">
      <c r="B59" s="131">
        <v>2019</v>
      </c>
      <c r="C59" s="207" t="s">
        <v>76</v>
      </c>
      <c r="D59" s="207" t="s">
        <v>77</v>
      </c>
      <c r="E59" s="207" t="s">
        <v>78</v>
      </c>
      <c r="F59" s="207" t="s">
        <v>70</v>
      </c>
      <c r="G59" s="209" t="s">
        <v>71</v>
      </c>
      <c r="H59" s="205" t="s">
        <v>88</v>
      </c>
      <c r="I59" s="207" t="s">
        <v>84</v>
      </c>
      <c r="J59" s="207" t="s">
        <v>85</v>
      </c>
      <c r="K59" s="209" t="s">
        <v>87</v>
      </c>
      <c r="L59" s="207" t="s">
        <v>79</v>
      </c>
      <c r="M59" s="207" t="s">
        <v>80</v>
      </c>
      <c r="N59" s="207" t="s">
        <v>81</v>
      </c>
      <c r="O59" s="209" t="s">
        <v>11</v>
      </c>
      <c r="P59" s="211" t="s">
        <v>82</v>
      </c>
      <c r="Q59" s="207" t="s">
        <v>83</v>
      </c>
      <c r="R59" s="205" t="s">
        <v>14</v>
      </c>
      <c r="S59" s="207" t="s">
        <v>0</v>
      </c>
      <c r="T59" s="205" t="s">
        <v>15</v>
      </c>
      <c r="U59" s="205" t="s">
        <v>86</v>
      </c>
      <c r="V59" s="382"/>
      <c r="W59" s="382"/>
      <c r="X59" s="225"/>
    </row>
    <row r="60" spans="1:24" x14ac:dyDescent="0.25">
      <c r="A60" s="135">
        <v>37</v>
      </c>
      <c r="B60" s="130">
        <v>1</v>
      </c>
      <c r="C60" s="137">
        <f>INDEX('Total Agency'!$N$42:$CS$42,1,A60)</f>
        <v>20105.605584833036</v>
      </c>
      <c r="D60" s="137">
        <f>INDEX('Total Agency'!$N$8:$CS$8,1,'Yearly Summary'!A60)</f>
        <v>20</v>
      </c>
      <c r="E60" s="137">
        <f>INDEX('Total Agency'!$N$15:$CS$15,1,'Yearly Summary'!A60)</f>
        <v>669.43708134664098</v>
      </c>
      <c r="F60" s="137">
        <f>INDEX('Total Agency'!$N$13:$CS$13,1,'Yearly Summary'!A60)</f>
        <v>485.19330601273532</v>
      </c>
      <c r="G60" s="138">
        <f>INDEX('Total Agency'!$N$12:$CS$12,1,'Yearly Summary'!A60)</f>
        <v>0.15</v>
      </c>
      <c r="H60" s="136">
        <f>INDEX('Total Agency'!$N$14:$CS$14,1,'Yearly Summary'!A60)</f>
        <v>1.3797327231243162</v>
      </c>
      <c r="I60" s="137">
        <f>INDEX('Total Agency'!$N$34:$CS$34,1,'Yearly Summary'!A60)</f>
        <v>689.43708134664098</v>
      </c>
      <c r="J60" s="137">
        <f>INDEX('Total Agency'!$N$43:$CS$43,1,'Yearly Summary'!A60)</f>
        <v>1911.9536385476349</v>
      </c>
      <c r="K60" s="138">
        <f>INDEX('Total Agency'!$N$44:$CS$44,1,'Yearly Summary'!A60)</f>
        <v>9.5095550864180173E-2</v>
      </c>
      <c r="L60" s="137">
        <f>INDEX('Total Agency'!$N$11:$CS$11,1,'Yearly Summary'!A60)</f>
        <v>3234.6220400849024</v>
      </c>
      <c r="M60" s="137">
        <f>INDEX('Total Agency'!$N$40:$CS$40,1,'Yearly Summary'!A60)</f>
        <v>18883.089027632042</v>
      </c>
      <c r="N60" s="137">
        <f>INDEX('Total Agency'!$N$55:$CS$55,1,'Yearly Summary'!A60)</f>
        <v>2221.9167537988401</v>
      </c>
      <c r="O60" s="138">
        <f>INDEX('Total Agency'!$N$66:$CS$66,1,'Yearly Summary'!A60)</f>
        <v>0.11766701679727613</v>
      </c>
      <c r="P60" s="212">
        <f>INDEX('Total Agency'!$N$88:$CS$88,1,'Yearly Summary'!A60)</f>
        <v>1.3516004729586599</v>
      </c>
      <c r="Q60" s="137">
        <f>INDEX('Total Agency'!$N$77:$CS$77,1,'Yearly Summary'!A60)</f>
        <v>3003.1437353092824</v>
      </c>
      <c r="R60" s="136">
        <f>INDEX('Total Agency'!$N$99:$CS$99,1,'Yearly Summary'!A60)</f>
        <v>17.812241401439223</v>
      </c>
      <c r="S60" s="137">
        <f>INDEX('Total Agency'!$N$29:$CS$29,1,'Yearly Summary'!A60)</f>
        <v>53492.721176548839</v>
      </c>
      <c r="T60" s="136">
        <f>INDEX('Total Agency'!$N$110:$CS$110,1,'Yearly Summary'!A60)</f>
        <v>24.075033902639078</v>
      </c>
      <c r="U60" s="136">
        <f>INDEX('Total Agency'!$N$121:$CS$121,1,'Yearly Summary'!A60)</f>
        <v>2.8328374186168244</v>
      </c>
      <c r="V60" s="381"/>
      <c r="W60" s="381"/>
    </row>
    <row r="61" spans="1:24" x14ac:dyDescent="0.25">
      <c r="A61" s="135">
        <v>38</v>
      </c>
      <c r="B61" s="130">
        <v>2</v>
      </c>
      <c r="C61" s="137">
        <f>INDEX('Total Agency'!$N$42:$CS$42,1,A61)</f>
        <v>18883.089027632042</v>
      </c>
      <c r="D61" s="137">
        <f>INDEX('Total Agency'!$N$8:$CS$8,1,'Yearly Summary'!A61)</f>
        <v>20</v>
      </c>
      <c r="E61" s="137">
        <f>INDEX('Total Agency'!$N$15:$CS$15,1,'Yearly Summary'!A61)</f>
        <v>695.73147288730456</v>
      </c>
      <c r="F61" s="137">
        <f>INDEX('Total Agency'!$N$13:$CS$13,1,'Yearly Summary'!A61)</f>
        <v>504.469411568515</v>
      </c>
      <c r="G61" s="138">
        <f>INDEX('Total Agency'!$N$12:$CS$12,1,'Yearly Summary'!A61)</f>
        <v>0.14999999999999997</v>
      </c>
      <c r="H61" s="136">
        <f>INDEX('Total Agency'!$N$14:$CS$14,1,'Yearly Summary'!A61)</f>
        <v>1.3791351010244812</v>
      </c>
      <c r="I61" s="137">
        <f>INDEX('Total Agency'!$N$34:$CS$34,1,'Yearly Summary'!A61)</f>
        <v>715.73147288730456</v>
      </c>
      <c r="J61" s="137">
        <f>INDEX('Total Agency'!$N$43:$CS$43,1,'Yearly Summary'!A61)</f>
        <v>1902.8910433719248</v>
      </c>
      <c r="K61" s="138">
        <f>INDEX('Total Agency'!$N$44:$CS$44,1,'Yearly Summary'!A61)</f>
        <v>0.10077223279450635</v>
      </c>
      <c r="L61" s="137">
        <f>INDEX('Total Agency'!$N$11:$CS$11,1,'Yearly Summary'!A61)</f>
        <v>3363.1294104567673</v>
      </c>
      <c r="M61" s="137">
        <f>INDEX('Total Agency'!$N$40:$CS$40,1,'Yearly Summary'!A61)</f>
        <v>17695.929457147424</v>
      </c>
      <c r="N61" s="137">
        <f>INDEX('Total Agency'!$N$55:$CS$55,1,'Yearly Summary'!A61)</f>
        <v>2017.0315095433173</v>
      </c>
      <c r="O61" s="138">
        <f>INDEX('Total Agency'!$N$66:$CS$66,1,'Yearly Summary'!A61)</f>
        <v>0.11398279555915804</v>
      </c>
      <c r="P61" s="212">
        <f>INDEX('Total Agency'!$N$88:$CS$88,1,'Yearly Summary'!A61)</f>
        <v>1.3587059388166844</v>
      </c>
      <c r="Q61" s="137">
        <f>INDEX('Total Agency'!$N$77:$CS$77,1,'Yearly Summary'!A61)</f>
        <v>2740.552690796887</v>
      </c>
      <c r="R61" s="136">
        <f>INDEX('Total Agency'!$N$99:$CS$99,1,'Yearly Summary'!A61)</f>
        <v>18.127013062841002</v>
      </c>
      <c r="S61" s="137">
        <f>INDEX('Total Agency'!$N$29:$CS$29,1,'Yearly Summary'!A61)</f>
        <v>49678.034425479229</v>
      </c>
      <c r="T61" s="136">
        <f>INDEX('Total Agency'!$N$110:$CS$110,1,'Yearly Summary'!A61)</f>
        <v>24.629280301489686</v>
      </c>
      <c r="U61" s="136">
        <f>INDEX('Total Agency'!$N$121:$CS$121,1,'Yearly Summary'!A61)</f>
        <v>2.8073142213738969</v>
      </c>
      <c r="V61" s="381"/>
      <c r="W61" s="381"/>
    </row>
    <row r="62" spans="1:24" x14ac:dyDescent="0.25">
      <c r="A62" s="135">
        <v>39</v>
      </c>
      <c r="B62" s="130">
        <v>3</v>
      </c>
      <c r="C62" s="137">
        <f>INDEX('Total Agency'!$N$42:$CS$42,1,A62)</f>
        <v>17695.929457147424</v>
      </c>
      <c r="D62" s="137">
        <f>INDEX('Total Agency'!$N$8:$CS$8,1,'Yearly Summary'!A62)</f>
        <v>60</v>
      </c>
      <c r="E62" s="137">
        <f>INDEX('Total Agency'!$N$15:$CS$15,1,'Yearly Summary'!A62)</f>
        <v>2360.8443210423839</v>
      </c>
      <c r="F62" s="137">
        <f>INDEX('Total Agency'!$N$13:$CS$13,1,'Yearly Summary'!A62)</f>
        <v>1165.1960449062078</v>
      </c>
      <c r="G62" s="138">
        <f>INDEX('Total Agency'!$N$12:$CS$12,1,'Yearly Summary'!A62)</f>
        <v>0.32970522985659134</v>
      </c>
      <c r="H62" s="136">
        <f>INDEX('Total Agency'!$N$14:$CS$14,1,'Yearly Summary'!A62)</f>
        <v>2.0261348563300516</v>
      </c>
      <c r="I62" s="137">
        <f>INDEX('Total Agency'!$N$34:$CS$34,1,'Yearly Summary'!A62)</f>
        <v>2420.8443210423839</v>
      </c>
      <c r="J62" s="137">
        <f>INDEX('Total Agency'!$N$43:$CS$43,1,'Yearly Summary'!A62)</f>
        <v>1869.6569759860031</v>
      </c>
      <c r="K62" s="138">
        <f>INDEX('Total Agency'!$N$44:$CS$44,1,'Yearly Summary'!A62)</f>
        <v>0.10565463546368539</v>
      </c>
      <c r="L62" s="137">
        <f>INDEX('Total Agency'!$N$11:$CS$11,1,'Yearly Summary'!A62)</f>
        <v>3534.0538741621472</v>
      </c>
      <c r="M62" s="137">
        <f>INDEX('Total Agency'!$N$40:$CS$40,1,'Yearly Summary'!A62)</f>
        <v>18247.116802203804</v>
      </c>
      <c r="N62" s="137">
        <f>INDEX('Total Agency'!$N$55:$CS$55,1,'Yearly Summary'!A62)</f>
        <v>4271.4215849137918</v>
      </c>
      <c r="O62" s="138">
        <f>INDEX('Total Agency'!$N$66:$CS$66,1,'Yearly Summary'!A62)</f>
        <v>0.23408747974901487</v>
      </c>
      <c r="P62" s="212">
        <f>INDEX('Total Agency'!$N$88:$CS$88,1,'Yearly Summary'!A62)</f>
        <v>1.508689831989777</v>
      </c>
      <c r="Q62" s="137">
        <f>INDEX('Total Agency'!$N$77:$CS$77,1,'Yearly Summary'!A62)</f>
        <v>6444.250313301096</v>
      </c>
      <c r="R62" s="136">
        <f>INDEX('Total Agency'!$N$99:$CS$99,1,'Yearly Summary'!A62)</f>
        <v>17.595079417907851</v>
      </c>
      <c r="S62" s="137">
        <f>INDEX('Total Agency'!$N$29:$CS$29,1,'Yearly Summary'!A62)</f>
        <v>113387.09605141034</v>
      </c>
      <c r="T62" s="136">
        <f>INDEX('Total Agency'!$N$110:$CS$110,1,'Yearly Summary'!A62)</f>
        <v>26.545517410850181</v>
      </c>
      <c r="U62" s="136">
        <f>INDEX('Total Agency'!$N$121:$CS$121,1,'Yearly Summary'!A62)</f>
        <v>6.2139732693395135</v>
      </c>
      <c r="V62" s="381"/>
      <c r="W62" s="381"/>
    </row>
    <row r="63" spans="1:24" x14ac:dyDescent="0.25">
      <c r="A63" s="135">
        <v>40</v>
      </c>
      <c r="B63" s="130">
        <v>4</v>
      </c>
      <c r="C63" s="137">
        <f>INDEX('Total Agency'!$N$42:$CS$42,1,A63)</f>
        <v>18247.116802203804</v>
      </c>
      <c r="D63" s="137">
        <f>INDEX('Total Agency'!$N$8:$CS$8,1,'Yearly Summary'!A63)</f>
        <v>40</v>
      </c>
      <c r="E63" s="137">
        <f>INDEX('Total Agency'!$N$15:$CS$15,1,'Yearly Summary'!A63)</f>
        <v>2278.0141379180973</v>
      </c>
      <c r="F63" s="137">
        <f>INDEX('Total Agency'!$N$13:$CS$13,1,'Yearly Summary'!A63)</f>
        <v>1124.0904012155538</v>
      </c>
      <c r="G63" s="138">
        <f>INDEX('Total Agency'!$N$12:$CS$12,1,'Yearly Summary'!A63)</f>
        <v>0.32981011812573685</v>
      </c>
      <c r="H63" s="136">
        <f>INDEX('Total Agency'!$N$14:$CS$14,1,'Yearly Summary'!A63)</f>
        <v>2.0265399788617793</v>
      </c>
      <c r="I63" s="137">
        <f>INDEX('Total Agency'!$N$34:$CS$34,1,'Yearly Summary'!A63)</f>
        <v>2318.0141379180973</v>
      </c>
      <c r="J63" s="137">
        <f>INDEX('Total Agency'!$N$43:$CS$43,1,'Yearly Summary'!A63)</f>
        <v>1901.924283396329</v>
      </c>
      <c r="K63" s="138">
        <f>INDEX('Total Agency'!$N$44:$CS$44,1,'Yearly Summary'!A63)</f>
        <v>0.1042314960775953</v>
      </c>
      <c r="L63" s="137">
        <f>INDEX('Total Agency'!$N$11:$CS$11,1,'Yearly Summary'!A63)</f>
        <v>3408.2956811743579</v>
      </c>
      <c r="M63" s="137">
        <f>INDEX('Total Agency'!$N$40:$CS$40,1,'Yearly Summary'!A63)</f>
        <v>18663.206656725572</v>
      </c>
      <c r="N63" s="137">
        <f>INDEX('Total Agency'!$N$55:$CS$55,1,'Yearly Summary'!A63)</f>
        <v>4295.0558165136026</v>
      </c>
      <c r="O63" s="138">
        <f>INDEX('Total Agency'!$N$66:$CS$66,1,'Yearly Summary'!A63)</f>
        <v>0.23013493316089997</v>
      </c>
      <c r="P63" s="212">
        <f>INDEX('Total Agency'!$N$88:$CS$88,1,'Yearly Summary'!A63)</f>
        <v>1.500727830279607</v>
      </c>
      <c r="Q63" s="137">
        <f>INDEX('Total Agency'!$N$77:$CS$77,1,'Yearly Summary'!A63)</f>
        <v>6445.7097964462646</v>
      </c>
      <c r="R63" s="136">
        <f>INDEX('Total Agency'!$N$99:$CS$99,1,'Yearly Summary'!A63)</f>
        <v>17.272164858593751</v>
      </c>
      <c r="S63" s="137">
        <f>INDEX('Total Agency'!$N$29:$CS$29,1,'Yearly Summary'!A63)</f>
        <v>111331.36223487265</v>
      </c>
      <c r="T63" s="136">
        <f>INDEX('Total Agency'!$N$110:$CS$110,1,'Yearly Summary'!A63)</f>
        <v>25.920818492469074</v>
      </c>
      <c r="U63" s="136">
        <f>INDEX('Total Agency'!$N$121:$CS$121,1,'Yearly Summary'!A63)</f>
        <v>5.9652858312401902</v>
      </c>
      <c r="V63" s="381"/>
      <c r="W63" s="381"/>
    </row>
    <row r="64" spans="1:24" x14ac:dyDescent="0.25">
      <c r="A64" s="135">
        <v>41</v>
      </c>
      <c r="B64" s="130">
        <v>5</v>
      </c>
      <c r="C64" s="137">
        <f>INDEX('Total Agency'!$N$42:$CS$42,1,A64)</f>
        <v>18663.206656725568</v>
      </c>
      <c r="D64" s="137">
        <f>INDEX('Total Agency'!$N$8:$CS$8,1,'Yearly Summary'!A64)</f>
        <v>40</v>
      </c>
      <c r="E64" s="137">
        <f>INDEX('Total Agency'!$N$15:$CS$15,1,'Yearly Summary'!A64)</f>
        <v>2363.9223386572839</v>
      </c>
      <c r="F64" s="137">
        <f>INDEX('Total Agency'!$N$13:$CS$13,1,'Yearly Summary'!A64)</f>
        <v>1166.7536064468077</v>
      </c>
      <c r="G64" s="138">
        <f>INDEX('Total Agency'!$N$12:$CS$12,1,'Yearly Summary'!A64)</f>
        <v>0.32968796958184055</v>
      </c>
      <c r="H64" s="136">
        <f>INDEX('Total Agency'!$N$14:$CS$14,1,'Yearly Summary'!A64)</f>
        <v>2.026068165202672</v>
      </c>
      <c r="I64" s="137">
        <f>INDEX('Total Agency'!$N$34:$CS$34,1,'Yearly Summary'!A64)</f>
        <v>2403.9223386572839</v>
      </c>
      <c r="J64" s="137">
        <f>INDEX('Total Agency'!$N$43:$CS$43,1,'Yearly Summary'!A64)</f>
        <v>1570.3384174162857</v>
      </c>
      <c r="K64" s="138">
        <f>INDEX('Total Agency'!$N$44:$CS$44,1,'Yearly Summary'!A64)</f>
        <v>8.4140868517382603E-2</v>
      </c>
      <c r="L64" s="137">
        <f>INDEX('Total Agency'!$N$11:$CS$11,1,'Yearly Summary'!A64)</f>
        <v>3538.9632443266237</v>
      </c>
      <c r="M64" s="137">
        <f>INDEX('Total Agency'!$N$40:$CS$40,1,'Yearly Summary'!A64)</f>
        <v>19496.790577966571</v>
      </c>
      <c r="N64" s="137">
        <f>INDEX('Total Agency'!$N$55:$CS$55,1,'Yearly Summary'!A64)</f>
        <v>4526.2306364126043</v>
      </c>
      <c r="O64" s="138">
        <f>INDEX('Total Agency'!$N$66:$CS$66,1,'Yearly Summary'!A64)</f>
        <v>0.23215260061970006</v>
      </c>
      <c r="P64" s="212">
        <f>INDEX('Total Agency'!$N$88:$CS$88,1,'Yearly Summary'!A64)</f>
        <v>1.6340143928268991</v>
      </c>
      <c r="Q64" s="137">
        <f>INDEX('Total Agency'!$N$77:$CS$77,1,'Yearly Summary'!A64)</f>
        <v>7395.9260051522506</v>
      </c>
      <c r="R64" s="136">
        <f>INDEX('Total Agency'!$N$99:$CS$99,1,'Yearly Summary'!A64)</f>
        <v>17.349981320422515</v>
      </c>
      <c r="S64" s="137">
        <f>INDEX('Total Agency'!$N$29:$CS$29,1,'Yearly Summary'!A64)</f>
        <v>128319.17803661866</v>
      </c>
      <c r="T64" s="136">
        <f>INDEX('Total Agency'!$N$110:$CS$110,1,'Yearly Summary'!A64)</f>
        <v>28.350119192848236</v>
      </c>
      <c r="U64" s="136">
        <f>INDEX('Total Agency'!$N$121:$CS$121,1,'Yearly Summary'!A64)</f>
        <v>6.5815538984981901</v>
      </c>
      <c r="V64" s="381"/>
      <c r="W64" s="381"/>
    </row>
    <row r="65" spans="1:24" x14ac:dyDescent="0.25">
      <c r="A65" s="135">
        <v>42</v>
      </c>
      <c r="B65" s="130">
        <v>6</v>
      </c>
      <c r="C65" s="137">
        <f>INDEX('Total Agency'!$N$42:$CS$42,1,A65)</f>
        <v>19496.790577966567</v>
      </c>
      <c r="D65" s="137">
        <f>INDEX('Total Agency'!$N$8:$CS$8,1,'Yearly Summary'!A65)</f>
        <v>40</v>
      </c>
      <c r="E65" s="137">
        <f>INDEX('Total Agency'!$N$15:$CS$15,1,'Yearly Summary'!A65)</f>
        <v>2498.7941190723277</v>
      </c>
      <c r="F65" s="137">
        <f>INDEX('Total Agency'!$N$13:$CS$13,1,'Yearly Summary'!A65)</f>
        <v>1211.351400413115</v>
      </c>
      <c r="G65" s="138">
        <f>INDEX('Total Agency'!$N$12:$CS$12,1,'Yearly Summary'!A65)</f>
        <v>0.3295747329081431</v>
      </c>
      <c r="H65" s="136">
        <f>INDEX('Total Agency'!$N$14:$CS$14,1,'Yearly Summary'!A65)</f>
        <v>2.0628152311708625</v>
      </c>
      <c r="I65" s="137">
        <f>INDEX('Total Agency'!$N$34:$CS$34,1,'Yearly Summary'!A65)</f>
        <v>2538.7941190723277</v>
      </c>
      <c r="J65" s="137">
        <f>INDEX('Total Agency'!$N$43:$CS$43,1,'Yearly Summary'!A65)</f>
        <v>1698.2769284880451</v>
      </c>
      <c r="K65" s="138">
        <f>INDEX('Total Agency'!$N$44:$CS$44,1,'Yearly Summary'!A65)</f>
        <v>8.7105460855043365E-2</v>
      </c>
      <c r="L65" s="137">
        <f>INDEX('Total Agency'!$N$11:$CS$11,1,'Yearly Summary'!A65)</f>
        <v>3675.4983906813482</v>
      </c>
      <c r="M65" s="137">
        <f>INDEX('Total Agency'!$N$40:$CS$40,1,'Yearly Summary'!A65)</f>
        <v>20337.307768550854</v>
      </c>
      <c r="N65" s="137">
        <f>INDEX('Total Agency'!$N$55:$CS$55,1,'Yearly Summary'!A65)</f>
        <v>4754.601581173667</v>
      </c>
      <c r="O65" s="138">
        <f>INDEX('Total Agency'!$N$66:$CS$66,1,'Yearly Summary'!A65)</f>
        <v>0.2337871676666109</v>
      </c>
      <c r="P65" s="212">
        <f>INDEX('Total Agency'!$N$88:$CS$88,1,'Yearly Summary'!A65)</f>
        <v>1.6794768225610053</v>
      </c>
      <c r="Q65" s="137">
        <f>INDEX('Total Agency'!$N$77:$CS$77,1,'Yearly Summary'!A65)</f>
        <v>7985.2431560930818</v>
      </c>
      <c r="R65" s="136">
        <f>INDEX('Total Agency'!$N$99:$CS$99,1,'Yearly Summary'!A65)</f>
        <v>17.237372551455845</v>
      </c>
      <c r="S65" s="137">
        <f>INDEX('Total Agency'!$N$29:$CS$29,1,'Yearly Summary'!A65)</f>
        <v>137644.61119553953</v>
      </c>
      <c r="T65" s="136">
        <f>INDEX('Total Agency'!$N$110:$CS$110,1,'Yearly Summary'!A65)</f>
        <v>28.949767682019353</v>
      </c>
      <c r="U65" s="136">
        <f>INDEX('Total Agency'!$N$121:$CS$121,1,'Yearly Summary'!A65)</f>
        <v>6.7680841909856921</v>
      </c>
      <c r="V65" s="381"/>
      <c r="W65" s="381"/>
    </row>
    <row r="66" spans="1:24" x14ac:dyDescent="0.25">
      <c r="A66" s="135">
        <v>43</v>
      </c>
      <c r="B66" s="130">
        <v>7</v>
      </c>
      <c r="C66" s="137">
        <f>INDEX('Total Agency'!$N$42:$CS$42,1,A66)</f>
        <v>20337.307768550854</v>
      </c>
      <c r="D66" s="137">
        <f>INDEX('Total Agency'!$N$8:$CS$8,1,'Yearly Summary'!A66)</f>
        <v>40</v>
      </c>
      <c r="E66" s="137">
        <f>INDEX('Total Agency'!$N$15:$CS$15,1,'Yearly Summary'!A66)</f>
        <v>2362.685508051431</v>
      </c>
      <c r="F66" s="137">
        <f>INDEX('Total Agency'!$N$13:$CS$13,1,'Yearly Summary'!A66)</f>
        <v>1166.0882967965708</v>
      </c>
      <c r="G66" s="138">
        <f>INDEX('Total Agency'!$N$12:$CS$12,1,'Yearly Summary'!A66)</f>
        <v>0.32971263551049651</v>
      </c>
      <c r="H66" s="136">
        <f>INDEX('Total Agency'!$N$14:$CS$14,1,'Yearly Summary'!A66)</f>
        <v>2.0261634685315872</v>
      </c>
      <c r="I66" s="137">
        <f>INDEX('Total Agency'!$N$34:$CS$34,1,'Yearly Summary'!A66)</f>
        <v>2402.685508051431</v>
      </c>
      <c r="J66" s="137">
        <f>INDEX('Total Agency'!$N$43:$CS$43,1,'Yearly Summary'!A66)</f>
        <v>2155.8662877647876</v>
      </c>
      <c r="K66" s="138">
        <f>INDEX('Total Agency'!$N$44:$CS$44,1,'Yearly Summary'!A66)</f>
        <v>0.10600549061358897</v>
      </c>
      <c r="L66" s="137">
        <f>INDEX('Total Agency'!$N$11:$CS$11,1,'Yearly Summary'!A66)</f>
        <v>3536.6806461363171</v>
      </c>
      <c r="M66" s="137">
        <f>INDEX('Total Agency'!$N$40:$CS$40,1,'Yearly Summary'!A66)</f>
        <v>20584.126988837499</v>
      </c>
      <c r="N66" s="137">
        <f>INDEX('Total Agency'!$N$55:$CS$55,1,'Yearly Summary'!A66)</f>
        <v>4825.9030917463106</v>
      </c>
      <c r="O66" s="138">
        <f>INDEX('Total Agency'!$N$66:$CS$66,1,'Yearly Summary'!A66)</f>
        <v>0.23444779049232131</v>
      </c>
      <c r="P66" s="212">
        <f>INDEX('Total Agency'!$N$88:$CS$88,1,'Yearly Summary'!A66)</f>
        <v>1.5754075851557234</v>
      </c>
      <c r="Q66" s="137">
        <f>INDEX('Total Agency'!$N$77:$CS$77,1,'Yearly Summary'!A66)</f>
        <v>7602.7643359635949</v>
      </c>
      <c r="R66" s="136">
        <f>INDEX('Total Agency'!$N$99:$CS$99,1,'Yearly Summary'!A66)</f>
        <v>17.152031638008786</v>
      </c>
      <c r="S66" s="137">
        <f>INDEX('Total Agency'!$N$29:$CS$29,1,'Yearly Summary'!A66)</f>
        <v>130402.85442677244</v>
      </c>
      <c r="T66" s="136">
        <f>INDEX('Total Agency'!$N$110:$CS$110,1,'Yearly Summary'!A66)</f>
        <v>27.021440743349988</v>
      </c>
      <c r="U66" s="136">
        <f>INDEX('Total Agency'!$N$121:$CS$121,1,'Yearly Summary'!A66)</f>
        <v>6.3351170781975927</v>
      </c>
      <c r="V66" s="381"/>
      <c r="W66" s="381"/>
    </row>
    <row r="67" spans="1:24" x14ac:dyDescent="0.25">
      <c r="A67" s="135">
        <v>44</v>
      </c>
      <c r="B67" s="130">
        <v>8</v>
      </c>
      <c r="C67" s="137">
        <f>INDEX('Total Agency'!$N$42:$CS$42,1,A67)</f>
        <v>20584.126988837495</v>
      </c>
      <c r="D67" s="137">
        <f>INDEX('Total Agency'!$N$8:$CS$8,1,'Yearly Summary'!A67)</f>
        <v>40</v>
      </c>
      <c r="E67" s="137">
        <f>INDEX('Total Agency'!$N$15:$CS$15,1,'Yearly Summary'!A67)</f>
        <v>2458.4786322771902</v>
      </c>
      <c r="F67" s="137">
        <f>INDEX('Total Agency'!$N$13:$CS$13,1,'Yearly Summary'!A67)</f>
        <v>1213.5474494459845</v>
      </c>
      <c r="G67" s="138">
        <f>INDEX('Total Agency'!$N$12:$CS$12,1,'Yearly Summary'!A67)</f>
        <v>0.32963440382282322</v>
      </c>
      <c r="H67" s="136">
        <f>INDEX('Total Agency'!$N$14:$CS$14,1,'Yearly Summary'!A67)</f>
        <v>2.0258611506287196</v>
      </c>
      <c r="I67" s="137">
        <f>INDEX('Total Agency'!$N$34:$CS$34,1,'Yearly Summary'!A67)</f>
        <v>2498.4786322771902</v>
      </c>
      <c r="J67" s="137">
        <f>INDEX('Total Agency'!$N$43:$CS$43,1,'Yearly Summary'!A67)</f>
        <v>1751.4589174106113</v>
      </c>
      <c r="K67" s="138">
        <f>INDEX('Total Agency'!$N$44:$CS$44,1,'Yearly Summary'!A67)</f>
        <v>8.5087840662876044E-2</v>
      </c>
      <c r="L67" s="137">
        <f>INDEX('Total Agency'!$N$11:$CS$11,1,'Yearly Summary'!A67)</f>
        <v>3681.495121177521</v>
      </c>
      <c r="M67" s="137">
        <f>INDEX('Total Agency'!$N$40:$CS$40,1,'Yearly Summary'!A67)</f>
        <v>21331.146703704078</v>
      </c>
      <c r="N67" s="137">
        <f>INDEX('Total Agency'!$N$55:$CS$55,1,'Yearly Summary'!A67)</f>
        <v>5041.7046548471653</v>
      </c>
      <c r="O67" s="138">
        <f>INDEX('Total Agency'!$N$66:$CS$66,1,'Yearly Summary'!A67)</f>
        <v>0.23635413158410706</v>
      </c>
      <c r="P67" s="212">
        <f>INDEX('Total Agency'!$N$88:$CS$88,1,'Yearly Summary'!A67)</f>
        <v>1.6715637714114373</v>
      </c>
      <c r="Q67" s="137">
        <f>INDEX('Total Agency'!$N$77:$CS$77,1,'Yearly Summary'!A67)</f>
        <v>8427.5308471989265</v>
      </c>
      <c r="R67" s="136">
        <f>INDEX('Total Agency'!$N$99:$CS$99,1,'Yearly Summary'!A67)</f>
        <v>17.116196508810891</v>
      </c>
      <c r="S67" s="137">
        <f>INDEX('Total Agency'!$N$29:$CS$29,1,'Yearly Summary'!A67)</f>
        <v>144247.27406472235</v>
      </c>
      <c r="T67" s="136">
        <f>INDEX('Total Agency'!$N$110:$CS$110,1,'Yearly Summary'!A67)</f>
        <v>28.610813988487209</v>
      </c>
      <c r="U67" s="136">
        <f>INDEX('Total Agency'!$N$121:$CS$121,1,'Yearly Summary'!A67)</f>
        <v>6.7622840941633164</v>
      </c>
      <c r="V67" s="381"/>
      <c r="W67" s="381"/>
    </row>
    <row r="68" spans="1:24" x14ac:dyDescent="0.25">
      <c r="A68" s="135">
        <v>45</v>
      </c>
      <c r="B68" s="130">
        <v>9</v>
      </c>
      <c r="C68" s="137">
        <f>INDEX('Total Agency'!$N$42:$CS$42,1,A68)</f>
        <v>21331.146703704071</v>
      </c>
      <c r="D68" s="137">
        <f>INDEX('Total Agency'!$N$8:$CS$8,1,'Yearly Summary'!A68)</f>
        <v>40</v>
      </c>
      <c r="E68" s="137">
        <f>INDEX('Total Agency'!$N$15:$CS$15,1,'Yearly Summary'!A68)</f>
        <v>2607.5525158503806</v>
      </c>
      <c r="F68" s="137">
        <f>INDEX('Total Agency'!$N$13:$CS$13,1,'Yearly Summary'!A68)</f>
        <v>1264.1044653941267</v>
      </c>
      <c r="G68" s="138">
        <f>INDEX('Total Agency'!$N$12:$CS$12,1,'Yearly Summary'!A68)</f>
        <v>0.3295495997546492</v>
      </c>
      <c r="H68" s="136">
        <f>INDEX('Total Agency'!$N$14:$CS$14,1,'Yearly Summary'!A68)</f>
        <v>2.0627666361714727</v>
      </c>
      <c r="I68" s="137">
        <f>INDEX('Total Agency'!$N$34:$CS$34,1,'Yearly Summary'!A68)</f>
        <v>2647.5525158503806</v>
      </c>
      <c r="J68" s="137">
        <f>INDEX('Total Agency'!$N$43:$CS$43,1,'Yearly Summary'!A68)</f>
        <v>1432.6382573707924</v>
      </c>
      <c r="K68" s="138">
        <f>INDEX('Total Agency'!$N$44:$CS$44,1,'Yearly Summary'!A68)</f>
        <v>6.7161802282388328E-2</v>
      </c>
      <c r="L68" s="137">
        <f>INDEX('Total Agency'!$N$11:$CS$11,1,'Yearly Summary'!A68)</f>
        <v>3835.8549557798183</v>
      </c>
      <c r="M68" s="137">
        <f>INDEX('Total Agency'!$N$40:$CS$40,1,'Yearly Summary'!A68)</f>
        <v>22546.060962183667</v>
      </c>
      <c r="N68" s="137">
        <f>INDEX('Total Agency'!$N$55:$CS$55,1,'Yearly Summary'!A68)</f>
        <v>5367.2174041776962</v>
      </c>
      <c r="O68" s="138">
        <f>INDEX('Total Agency'!$N$66:$CS$66,1,'Yearly Summary'!A68)</f>
        <v>0.23805565917612342</v>
      </c>
      <c r="P68" s="212">
        <f>INDEX('Total Agency'!$N$88:$CS$88,1,'Yearly Summary'!A68)</f>
        <v>1.7401166170944942</v>
      </c>
      <c r="Q68" s="137">
        <f>INDEX('Total Agency'!$N$77:$CS$77,1,'Yearly Summary'!A68)</f>
        <v>9339.5841925683853</v>
      </c>
      <c r="R68" s="136">
        <f>INDEX('Total Agency'!$N$99:$CS$99,1,'Yearly Summary'!A68)</f>
        <v>17.081093000463117</v>
      </c>
      <c r="S68" s="137">
        <f>INDEX('Total Agency'!$N$29:$CS$29,1,'Yearly Summary'!A68)</f>
        <v>159530.30617891581</v>
      </c>
      <c r="T68" s="136">
        <f>INDEX('Total Agency'!$N$110:$CS$110,1,'Yearly Summary'!A68)</f>
        <v>29.723093768242322</v>
      </c>
      <c r="U68" s="136">
        <f>INDEX('Total Agency'!$N$121:$CS$121,1,'Yearly Summary'!A68)</f>
        <v>7.0757506797526517</v>
      </c>
      <c r="V68" s="381"/>
      <c r="W68" s="381"/>
    </row>
    <row r="69" spans="1:24" x14ac:dyDescent="0.25">
      <c r="A69" s="135">
        <v>46</v>
      </c>
      <c r="B69" s="130">
        <v>10</v>
      </c>
      <c r="C69" s="137">
        <f>INDEX('Total Agency'!$N$42:$CS$42,1,A69)</f>
        <v>22546.060962183663</v>
      </c>
      <c r="D69" s="137">
        <f>INDEX('Total Agency'!$N$8:$CS$8,1,'Yearly Summary'!A69)</f>
        <v>40</v>
      </c>
      <c r="E69" s="137">
        <f>INDEX('Total Agency'!$N$15:$CS$15,1,'Yearly Summary'!A69)</f>
        <v>2480.3790759575431</v>
      </c>
      <c r="F69" s="137">
        <f>INDEX('Total Agency'!$N$13:$CS$13,1,'Yearly Summary'!A69)</f>
        <v>1224.2288521341213</v>
      </c>
      <c r="G69" s="138">
        <f>INDEX('Total Agency'!$N$12:$CS$12,1,'Yearly Summary'!A69)</f>
        <v>0.3296896547718709</v>
      </c>
      <c r="H69" s="136">
        <f>INDEX('Total Agency'!$N$14:$CS$14,1,'Yearly Summary'!A69)</f>
        <v>2.0260746768332196</v>
      </c>
      <c r="I69" s="137">
        <f>INDEX('Total Agency'!$N$34:$CS$34,1,'Yearly Summary'!A69)</f>
        <v>2520.3790759575431</v>
      </c>
      <c r="J69" s="137">
        <f>INDEX('Total Agency'!$N$43:$CS$43,1,'Yearly Summary'!A69)</f>
        <v>1977.9079350685897</v>
      </c>
      <c r="K69" s="138">
        <f>INDEX('Total Agency'!$N$44:$CS$44,1,'Yearly Summary'!A69)</f>
        <v>8.7727427792647222E-2</v>
      </c>
      <c r="L69" s="137">
        <f>INDEX('Total Agency'!$N$11:$CS$11,1,'Yearly Summary'!A69)</f>
        <v>3713.2765144882319</v>
      </c>
      <c r="M69" s="137">
        <f>INDEX('Total Agency'!$N$40:$CS$40,1,'Yearly Summary'!A69)</f>
        <v>23088.532103072619</v>
      </c>
      <c r="N69" s="137">
        <f>INDEX('Total Agency'!$N$55:$CS$55,1,'Yearly Summary'!A69)</f>
        <v>5502.5889194391666</v>
      </c>
      <c r="O69" s="138">
        <f>INDEX('Total Agency'!$N$66:$CS$66,1,'Yearly Summary'!A69)</f>
        <v>0.2383256282761641</v>
      </c>
      <c r="P69" s="212">
        <f>INDEX('Total Agency'!$N$88:$CS$88,1,'Yearly Summary'!A69)</f>
        <v>1.6180730100336524</v>
      </c>
      <c r="Q69" s="137">
        <f>INDEX('Total Agency'!$N$77:$CS$77,1,'Yearly Summary'!A69)</f>
        <v>8903.590615854755</v>
      </c>
      <c r="R69" s="136">
        <f>INDEX('Total Agency'!$N$99:$CS$99,1,'Yearly Summary'!A69)</f>
        <v>17.091033859097802</v>
      </c>
      <c r="S69" s="137">
        <f>INDEX('Total Agency'!$N$29:$CS$29,1,'Yearly Summary'!A69)</f>
        <v>152171.56868311908</v>
      </c>
      <c r="T69" s="136">
        <f>INDEX('Total Agency'!$N$110:$CS$110,1,'Yearly Summary'!A69)</f>
        <v>27.654540600977452</v>
      </c>
      <c r="U69" s="136">
        <f>INDEX('Total Agency'!$N$121:$CS$121,1,'Yearly Summary'!A69)</f>
        <v>6.5907857634166405</v>
      </c>
      <c r="V69" s="381"/>
      <c r="W69" s="381"/>
    </row>
    <row r="70" spans="1:24" x14ac:dyDescent="0.25">
      <c r="A70" s="135">
        <v>47</v>
      </c>
      <c r="B70" s="130">
        <v>11</v>
      </c>
      <c r="C70" s="137">
        <f>INDEX('Total Agency'!$N$42:$CS$42,1,A70)</f>
        <v>23088.532103072619</v>
      </c>
      <c r="D70" s="137">
        <f>INDEX('Total Agency'!$N$8:$CS$8,1,'Yearly Summary'!A70)</f>
        <v>40</v>
      </c>
      <c r="E70" s="137">
        <f>INDEX('Total Agency'!$N$15:$CS$15,1,'Yearly Summary'!A70)</f>
        <v>2588.6437138277383</v>
      </c>
      <c r="F70" s="137">
        <f>INDEX('Total Agency'!$N$13:$CS$13,1,'Yearly Summary'!A70)</f>
        <v>1277.8955438061355</v>
      </c>
      <c r="G70" s="138">
        <f>INDEX('Total Agency'!$N$12:$CS$12,1,'Yearly Summary'!A70)</f>
        <v>0.32959488543869592</v>
      </c>
      <c r="H70" s="136">
        <f>INDEX('Total Agency'!$N$14:$CS$14,1,'Yearly Summary'!A70)</f>
        <v>2.0257083815455039</v>
      </c>
      <c r="I70" s="137">
        <f>INDEX('Total Agency'!$N$34:$CS$34,1,'Yearly Summary'!A70)</f>
        <v>2628.6437138277383</v>
      </c>
      <c r="J70" s="137">
        <f>INDEX('Total Agency'!$N$43:$CS$43,1,'Yearly Summary'!A70)</f>
        <v>1950.3100398425668</v>
      </c>
      <c r="K70" s="138">
        <f>INDEX('Total Agency'!$N$44:$CS$44,1,'Yearly Summary'!A70)</f>
        <v>8.4470941293969037E-2</v>
      </c>
      <c r="L70" s="137">
        <f>INDEX('Total Agency'!$N$11:$CS$11,1,'Yearly Summary'!A70)</f>
        <v>3877.1704303154966</v>
      </c>
      <c r="M70" s="137">
        <f>INDEX('Total Agency'!$N$40:$CS$40,1,'Yearly Summary'!A70)</f>
        <v>23766.865777057792</v>
      </c>
      <c r="N70" s="137">
        <f>INDEX('Total Agency'!$N$55:$CS$55,1,'Yearly Summary'!A70)</f>
        <v>5714.5605650523585</v>
      </c>
      <c r="O70" s="138">
        <f>INDEX('Total Agency'!$N$66:$CS$66,1,'Yearly Summary'!A70)</f>
        <v>0.24044232919296563</v>
      </c>
      <c r="P70" s="212">
        <f>INDEX('Total Agency'!$N$88:$CS$88,1,'Yearly Summary'!A70)</f>
        <v>1.6893647366483515</v>
      </c>
      <c r="Q70" s="137">
        <f>INDEX('Total Agency'!$N$77:$CS$77,1,'Yearly Summary'!A70)</f>
        <v>9653.9771040407322</v>
      </c>
      <c r="R70" s="136">
        <f>INDEX('Total Agency'!$N$99:$CS$99,1,'Yearly Summary'!A70)</f>
        <v>17.115310613821936</v>
      </c>
      <c r="S70" s="137">
        <f>INDEX('Total Agency'!$N$29:$CS$29,1,'Yearly Summary'!A70)</f>
        <v>165230.81679438229</v>
      </c>
      <c r="T70" s="136">
        <f>INDEX('Total Agency'!$N$110:$CS$110,1,'Yearly Summary'!A70)</f>
        <v>28.914002207774029</v>
      </c>
      <c r="U70" s="136">
        <f>INDEX('Total Agency'!$N$121:$CS$121,1,'Yearly Summary'!A70)</f>
        <v>6.9521500371277378</v>
      </c>
      <c r="V70" s="381"/>
      <c r="W70" s="381"/>
    </row>
    <row r="71" spans="1:24" x14ac:dyDescent="0.25">
      <c r="A71" s="135">
        <v>48</v>
      </c>
      <c r="B71" s="130">
        <v>12</v>
      </c>
      <c r="C71" s="137">
        <f>INDEX('Total Agency'!$N$42:$CS$42,1,A71)</f>
        <v>23766.865777057792</v>
      </c>
      <c r="D71" s="137">
        <f>INDEX('Total Agency'!$N$8:$CS$8,1,'Yearly Summary'!A71)</f>
        <v>40</v>
      </c>
      <c r="E71" s="137">
        <f>INDEX('Total Agency'!$N$15:$CS$15,1,'Yearly Summary'!A71)</f>
        <v>2749.8883071263249</v>
      </c>
      <c r="F71" s="137">
        <f>INDEX('Total Agency'!$N$13:$CS$13,1,'Yearly Summary'!A71)</f>
        <v>1333.1743677827558</v>
      </c>
      <c r="G71" s="138">
        <f>INDEX('Total Agency'!$N$12:$CS$12,1,'Yearly Summary'!A71)</f>
        <v>0.32949557262214019</v>
      </c>
      <c r="H71" s="136">
        <f>INDEX('Total Agency'!$N$14:$CS$14,1,'Yearly Summary'!A71)</f>
        <v>2.0626621495129331</v>
      </c>
      <c r="I71" s="137">
        <f>INDEX('Total Agency'!$N$34:$CS$34,1,'Yearly Summary'!A71)</f>
        <v>2789.8883071263249</v>
      </c>
      <c r="J71" s="137">
        <f>INDEX('Total Agency'!$N$43:$CS$43,1,'Yearly Summary'!A71)</f>
        <v>1973.0269770114064</v>
      </c>
      <c r="K71" s="138">
        <f>INDEX('Total Agency'!$N$44:$CS$44,1,'Yearly Summary'!A71)</f>
        <v>8.3015867364218204E-2</v>
      </c>
      <c r="L71" s="137">
        <f>INDEX('Total Agency'!$N$11:$CS$11,1,'Yearly Summary'!A71)</f>
        <v>4046.1070756529316</v>
      </c>
      <c r="M71" s="137">
        <f>INDEX('Total Agency'!$N$40:$CS$40,1,'Yearly Summary'!A71)</f>
        <v>24583.727107172712</v>
      </c>
      <c r="N71" s="137">
        <f>INDEX('Total Agency'!$N$55:$CS$55,1,'Yearly Summary'!A71)</f>
        <v>5973.0871708479899</v>
      </c>
      <c r="O71" s="138">
        <f>INDEX('Total Agency'!$N$66:$CS$66,1,'Yearly Summary'!A71)</f>
        <v>0.24296914559815636</v>
      </c>
      <c r="P71" s="212">
        <f>INDEX('Total Agency'!$N$88:$CS$88,1,'Yearly Summary'!A71)</f>
        <v>1.7576647265877792</v>
      </c>
      <c r="Q71" s="137">
        <f>INDEX('Total Agency'!$N$77:$CS$77,1,'Yearly Summary'!A71)</f>
        <v>10498.684629033503</v>
      </c>
      <c r="R71" s="136">
        <f>INDEX('Total Agency'!$N$99:$CS$99,1,'Yearly Summary'!A71)</f>
        <v>17.024238578066623</v>
      </c>
      <c r="S71" s="137">
        <f>INDEX('Total Agency'!$N$29:$CS$29,1,'Yearly Summary'!A71)</f>
        <v>178732.11188054722</v>
      </c>
      <c r="T71" s="136">
        <f>INDEX('Total Agency'!$N$110:$CS$110,1,'Yearly Summary'!A71)</f>
        <v>29.922903645682588</v>
      </c>
      <c r="U71" s="136">
        <f>INDEX('Total Agency'!$N$121:$CS$121,1,'Yearly Summary'!A71)</f>
        <v>7.2703423326074565</v>
      </c>
      <c r="V71" s="381"/>
      <c r="W71" s="381"/>
    </row>
    <row r="72" spans="1:24" s="1" customFormat="1" ht="30" x14ac:dyDescent="0.25">
      <c r="B72" s="139" t="s">
        <v>90</v>
      </c>
      <c r="C72" s="142">
        <f>C71</f>
        <v>23766.865777057792</v>
      </c>
      <c r="D72" s="142">
        <f>SUM(D60:D71)</f>
        <v>460</v>
      </c>
      <c r="E72" s="142">
        <f>SUM(E60:E71)</f>
        <v>26114.371224014649</v>
      </c>
      <c r="F72" s="142">
        <f>SUM(F60:F71)</f>
        <v>13136.093145922629</v>
      </c>
      <c r="G72" s="140">
        <f>SUM(F60:F71)/SUM(L60:L71)</f>
        <v>0.30236042312583861</v>
      </c>
      <c r="H72" s="141">
        <f>E72/F72</f>
        <v>1.9879861488436847</v>
      </c>
      <c r="I72" s="142">
        <f>SUM(I60:I71)</f>
        <v>26574.371224014649</v>
      </c>
      <c r="J72" s="142">
        <f>SUM(J60:J71)</f>
        <v>22096.249701674977</v>
      </c>
      <c r="K72" s="140">
        <f>SUM(J60:J71)/SUM(C60:C71)</f>
        <v>9.0282454901701517E-2</v>
      </c>
      <c r="L72" s="142">
        <f>L71</f>
        <v>4046.1070756529316</v>
      </c>
      <c r="M72" s="142">
        <f>M71</f>
        <v>24583.727107172712</v>
      </c>
      <c r="N72" s="142">
        <f>SUM(N60:N71)</f>
        <v>54511.319688466509</v>
      </c>
      <c r="O72" s="140">
        <f>N72/SUM(M60:M71)</f>
        <v>0.21872428648810993</v>
      </c>
      <c r="P72" s="213">
        <f>Q72/N72</f>
        <v>1.6224328804952979</v>
      </c>
      <c r="Q72" s="142">
        <f>SUM(Q60:Q71)</f>
        <v>88440.957421758765</v>
      </c>
      <c r="R72" s="141">
        <f>S72/Q72</f>
        <v>17.233734002679885</v>
      </c>
      <c r="S72" s="142">
        <f>SUM(S60:S71)</f>
        <v>1524167.9351489281</v>
      </c>
      <c r="T72" s="141">
        <f>S72/N72</f>
        <v>27.96057669965769</v>
      </c>
      <c r="U72" s="141">
        <f>S72/SUM(M60:M71)</f>
        <v>6.1156571884286999</v>
      </c>
      <c r="V72" s="384"/>
      <c r="W72" s="384"/>
      <c r="X72" s="227"/>
    </row>
    <row r="74" spans="1:24" ht="38.25" x14ac:dyDescent="0.25">
      <c r="B74" s="131">
        <v>2020</v>
      </c>
      <c r="C74" s="207" t="s">
        <v>76</v>
      </c>
      <c r="D74" s="207" t="s">
        <v>77</v>
      </c>
      <c r="E74" s="207" t="s">
        <v>78</v>
      </c>
      <c r="F74" s="207" t="s">
        <v>70</v>
      </c>
      <c r="G74" s="209" t="s">
        <v>71</v>
      </c>
      <c r="H74" s="205" t="s">
        <v>88</v>
      </c>
      <c r="I74" s="207" t="s">
        <v>84</v>
      </c>
      <c r="J74" s="207" t="s">
        <v>85</v>
      </c>
      <c r="K74" s="209" t="s">
        <v>87</v>
      </c>
      <c r="L74" s="207" t="s">
        <v>79</v>
      </c>
      <c r="M74" s="207" t="s">
        <v>80</v>
      </c>
      <c r="N74" s="207" t="s">
        <v>81</v>
      </c>
      <c r="O74" s="209" t="s">
        <v>11</v>
      </c>
      <c r="P74" s="211" t="s">
        <v>82</v>
      </c>
      <c r="Q74" s="207" t="s">
        <v>83</v>
      </c>
      <c r="R74" s="205" t="s">
        <v>14</v>
      </c>
      <c r="S74" s="207" t="s">
        <v>0</v>
      </c>
      <c r="T74" s="205" t="s">
        <v>15</v>
      </c>
      <c r="U74" s="205" t="s">
        <v>86</v>
      </c>
      <c r="V74" s="382"/>
      <c r="W74" s="382"/>
      <c r="X74" s="225"/>
    </row>
    <row r="75" spans="1:24" x14ac:dyDescent="0.25">
      <c r="A75" s="135">
        <v>49</v>
      </c>
      <c r="B75" s="130">
        <v>1</v>
      </c>
      <c r="C75" s="137">
        <f>INDEX('Total Agency'!$N$42:$CS$42,1,A75)</f>
        <v>24583.727107172715</v>
      </c>
      <c r="D75" s="137">
        <f>INDEX('Total Agency'!$N$8:$CS$8,1,'Yearly Summary'!A75)</f>
        <v>20</v>
      </c>
      <c r="E75" s="137">
        <f>INDEX('Total Agency'!$N$15:$CS$15,1,'Yearly Summary'!A75)</f>
        <v>793.83098547840393</v>
      </c>
      <c r="F75" s="137">
        <f>INDEX('Total Agency'!$N$13:$CS$13,1,'Yearly Summary'!A75)</f>
        <v>576.07032666945565</v>
      </c>
      <c r="G75" s="138">
        <f>INDEX('Total Agency'!$N$12:$CS$12,1,'Yearly Summary'!A75)</f>
        <v>0.14999999999999997</v>
      </c>
      <c r="H75" s="136">
        <f>INDEX('Total Agency'!$N$14:$CS$14,1,'Yearly Summary'!A75)</f>
        <v>1.3780105461566283</v>
      </c>
      <c r="I75" s="137">
        <f>INDEX('Total Agency'!$N$34:$CS$34,1,'Yearly Summary'!A75)</f>
        <v>813.83098547840393</v>
      </c>
      <c r="J75" s="137">
        <f>INDEX('Total Agency'!$N$43:$CS$43,1,'Yearly Summary'!A75)</f>
        <v>2126.9623621922001</v>
      </c>
      <c r="K75" s="138">
        <f>INDEX('Total Agency'!$N$44:$CS$44,1,'Yearly Summary'!A75)</f>
        <v>8.6519117012636509E-2</v>
      </c>
      <c r="L75" s="137">
        <f>INDEX('Total Agency'!$N$11:$CS$11,1,'Yearly Summary'!A75)</f>
        <v>3840.4688444630383</v>
      </c>
      <c r="M75" s="137">
        <f>INDEX('Total Agency'!$N$40:$CS$40,1,'Yearly Summary'!A75)</f>
        <v>23270.595730458917</v>
      </c>
      <c r="N75" s="137">
        <f>INDEX('Total Agency'!$N$55:$CS$55,1,'Yearly Summary'!A75)</f>
        <v>2727.5571920590392</v>
      </c>
      <c r="O75" s="138">
        <f>INDEX('Total Agency'!$N$66:$CS$66,1,'Yearly Summary'!A75)</f>
        <v>0.11721045836780773</v>
      </c>
      <c r="P75" s="212">
        <f>INDEX('Total Agency'!$N$88:$CS$88,1,'Yearly Summary'!A75)</f>
        <v>1.3783770978037928</v>
      </c>
      <c r="Q75" s="137">
        <f>INDEX('Total Agency'!$N$77:$CS$77,1,'Yearly Summary'!A75)</f>
        <v>3759.6023664842005</v>
      </c>
      <c r="R75" s="136">
        <f>INDEX('Total Agency'!$N$99:$CS$99,1,'Yearly Summary'!A75)</f>
        <v>18.811227208847608</v>
      </c>
      <c r="S75" s="137">
        <f>INDEX('Total Agency'!$N$29:$CS$29,1,'Yearly Summary'!A75)</f>
        <v>70722.734330855455</v>
      </c>
      <c r="T75" s="136">
        <f>INDEX('Total Agency'!$N$110:$CS$110,1,'Yearly Summary'!A75)</f>
        <v>25.92896476625911</v>
      </c>
      <c r="U75" s="136">
        <f>INDEX('Total Agency'!$N$121:$CS$121,1,'Yearly Summary'!A75)</f>
        <v>3.0391458452559665</v>
      </c>
      <c r="V75" s="381"/>
      <c r="W75" s="381"/>
    </row>
    <row r="76" spans="1:24" x14ac:dyDescent="0.25">
      <c r="A76" s="135">
        <v>50</v>
      </c>
      <c r="B76" s="130">
        <v>2</v>
      </c>
      <c r="C76" s="137">
        <f>INDEX('Total Agency'!$N$42:$CS$42,1,A76)</f>
        <v>23270.595730458917</v>
      </c>
      <c r="D76" s="137">
        <f>INDEX('Total Agency'!$N$8:$CS$8,1,'Yearly Summary'!A76)</f>
        <v>20</v>
      </c>
      <c r="E76" s="137">
        <f>INDEX('Total Agency'!$N$15:$CS$15,1,'Yearly Summary'!A76)</f>
        <v>825.84156100539053</v>
      </c>
      <c r="F76" s="137">
        <f>INDEX('Total Agency'!$N$13:$CS$13,1,'Yearly Summary'!A76)</f>
        <v>599.50789787835947</v>
      </c>
      <c r="G76" s="138">
        <f>INDEX('Total Agency'!$N$12:$CS$12,1,'Yearly Summary'!A76)</f>
        <v>0.15</v>
      </c>
      <c r="H76" s="136">
        <f>INDEX('Total Agency'!$N$14:$CS$14,1,'Yearly Summary'!A76)</f>
        <v>1.3775324127138593</v>
      </c>
      <c r="I76" s="137">
        <f>INDEX('Total Agency'!$N$34:$CS$34,1,'Yearly Summary'!A76)</f>
        <v>845.84156100539053</v>
      </c>
      <c r="J76" s="137">
        <f>INDEX('Total Agency'!$N$43:$CS$43,1,'Yearly Summary'!A76)</f>
        <v>2340.8545361449724</v>
      </c>
      <c r="K76" s="138">
        <f>INDEX('Total Agency'!$N$44:$CS$44,1,'Yearly Summary'!A76)</f>
        <v>0.10059280661564776</v>
      </c>
      <c r="L76" s="137">
        <f>INDEX('Total Agency'!$N$11:$CS$11,1,'Yearly Summary'!A76)</f>
        <v>3996.7193191890633</v>
      </c>
      <c r="M76" s="137">
        <f>INDEX('Total Agency'!$N$40:$CS$40,1,'Yearly Summary'!A76)</f>
        <v>21775.582755319334</v>
      </c>
      <c r="N76" s="137">
        <f>INDEX('Total Agency'!$N$55:$CS$55,1,'Yearly Summary'!A76)</f>
        <v>2474.4544188156178</v>
      </c>
      <c r="O76" s="138">
        <f>INDEX('Total Agency'!$N$66:$CS$66,1,'Yearly Summary'!A76)</f>
        <v>0.11363436040356525</v>
      </c>
      <c r="P76" s="212">
        <f>INDEX('Total Agency'!$N$88:$CS$88,1,'Yearly Summary'!A76)</f>
        <v>1.3911036359552476</v>
      </c>
      <c r="Q76" s="137">
        <f>INDEX('Total Agency'!$N$77:$CS$77,1,'Yearly Summary'!A76)</f>
        <v>3442.2225390199346</v>
      </c>
      <c r="R76" s="136">
        <f>INDEX('Total Agency'!$N$99:$CS$99,1,'Yearly Summary'!A76)</f>
        <v>19.145336550465764</v>
      </c>
      <c r="S76" s="137">
        <f>INDEX('Total Agency'!$N$29:$CS$29,1,'Yearly Summary'!A76)</f>
        <v>65902.508991135415</v>
      </c>
      <c r="T76" s="136">
        <f>INDEX('Total Agency'!$N$110:$CS$110,1,'Yearly Summary'!A76)</f>
        <v>26.633147286939817</v>
      </c>
      <c r="U76" s="136">
        <f>INDEX('Total Agency'!$N$121:$CS$121,1,'Yearly Summary'!A76)</f>
        <v>3.0264406574853555</v>
      </c>
      <c r="V76" s="381"/>
      <c r="W76" s="381"/>
    </row>
    <row r="77" spans="1:24" x14ac:dyDescent="0.25">
      <c r="A77" s="135">
        <v>51</v>
      </c>
      <c r="B77" s="130">
        <v>3</v>
      </c>
      <c r="C77" s="137">
        <f>INDEX('Total Agency'!$N$42:$CS$42,1,A77)</f>
        <v>21775.582755319334</v>
      </c>
      <c r="D77" s="137">
        <f>INDEX('Total Agency'!$N$8:$CS$8,1,'Yearly Summary'!A77)</f>
        <v>20</v>
      </c>
      <c r="E77" s="137">
        <f>INDEX('Total Agency'!$N$15:$CS$15,1,'Yearly Summary'!A77)</f>
        <v>2773.0132832581421</v>
      </c>
      <c r="F77" s="137">
        <f>INDEX('Total Agency'!$N$13:$CS$13,1,'Yearly Summary'!A77)</f>
        <v>1369.1160823592825</v>
      </c>
      <c r="G77" s="138">
        <f>INDEX('Total Agency'!$N$12:$CS$12,1,'Yearly Summary'!A77)</f>
        <v>0.32951619377704922</v>
      </c>
      <c r="H77" s="136">
        <f>INDEX('Total Agency'!$N$14:$CS$14,1,'Yearly Summary'!A77)</f>
        <v>2.0254040683530952</v>
      </c>
      <c r="I77" s="137">
        <f>INDEX('Total Agency'!$N$34:$CS$34,1,'Yearly Summary'!A77)</f>
        <v>2793.0132832581421</v>
      </c>
      <c r="J77" s="137">
        <f>INDEX('Total Agency'!$N$43:$CS$43,1,'Yearly Summary'!A77)</f>
        <v>2339.0075655671535</v>
      </c>
      <c r="K77" s="138">
        <f>INDEX('Total Agency'!$N$44:$CS$44,1,'Yearly Summary'!A77)</f>
        <v>0.10741423510219406</v>
      </c>
      <c r="L77" s="137">
        <f>INDEX('Total Agency'!$N$11:$CS$11,1,'Yearly Summary'!A77)</f>
        <v>4154.9280679225949</v>
      </c>
      <c r="M77" s="137">
        <f>INDEX('Total Agency'!$N$40:$CS$40,1,'Yearly Summary'!A77)</f>
        <v>22229.588473010321</v>
      </c>
      <c r="N77" s="137">
        <f>INDEX('Total Agency'!$N$55:$CS$55,1,'Yearly Summary'!A77)</f>
        <v>5174.668295997335</v>
      </c>
      <c r="O77" s="138">
        <f>INDEX('Total Agency'!$N$66:$CS$66,1,'Yearly Summary'!A77)</f>
        <v>0.23278291014159219</v>
      </c>
      <c r="P77" s="212">
        <f>INDEX('Total Agency'!$N$88:$CS$88,1,'Yearly Summary'!A77)</f>
        <v>1.540160737869456</v>
      </c>
      <c r="Q77" s="137">
        <f>INDEX('Total Agency'!$N$77:$CS$77,1,'Yearly Summary'!A77)</f>
        <v>7969.8209409929359</v>
      </c>
      <c r="R77" s="136">
        <f>INDEX('Total Agency'!$N$99:$CS$99,1,'Yearly Summary'!A77)</f>
        <v>18.618229465079878</v>
      </c>
      <c r="S77" s="137">
        <f>INDEX('Total Agency'!$N$29:$CS$29,1,'Yearly Summary'!A77)</f>
        <v>148383.95507500533</v>
      </c>
      <c r="T77" s="136">
        <f>INDEX('Total Agency'!$N$110:$CS$110,1,'Yearly Summary'!A77)</f>
        <v>28.675066030760274</v>
      </c>
      <c r="U77" s="136">
        <f>INDEX('Total Agency'!$N$121:$CS$121,1,'Yearly Summary'!A77)</f>
        <v>6.6750653191426919</v>
      </c>
      <c r="V77" s="381"/>
      <c r="W77" s="381"/>
    </row>
    <row r="78" spans="1:24" x14ac:dyDescent="0.25">
      <c r="A78" s="135">
        <v>52</v>
      </c>
      <c r="B78" s="130">
        <v>4</v>
      </c>
      <c r="C78" s="137">
        <f>INDEX('Total Agency'!$N$42:$CS$42,1,A78)</f>
        <v>22229.588473010321</v>
      </c>
      <c r="D78" s="137">
        <f>INDEX('Total Agency'!$N$8:$CS$8,1,'Yearly Summary'!A78)</f>
        <v>20</v>
      </c>
      <c r="E78" s="137">
        <f>INDEX('Total Agency'!$N$15:$CS$15,1,'Yearly Summary'!A78)</f>
        <v>2626.5053540488361</v>
      </c>
      <c r="F78" s="137">
        <f>INDEX('Total Agency'!$N$13:$CS$13,1,'Yearly Summary'!A78)</f>
        <v>1296.3456524817966</v>
      </c>
      <c r="G78" s="138">
        <f>INDEX('Total Agency'!$N$12:$CS$12,1,'Yearly Summary'!A78)</f>
        <v>0.32969210136511534</v>
      </c>
      <c r="H78" s="136">
        <f>INDEX('Total Agency'!$N$14:$CS$14,1,'Yearly Summary'!A78)</f>
        <v>2.0260841304327339</v>
      </c>
      <c r="I78" s="137">
        <f>INDEX('Total Agency'!$N$34:$CS$34,1,'Yearly Summary'!A78)</f>
        <v>2646.5053540488361</v>
      </c>
      <c r="J78" s="137">
        <f>INDEX('Total Agency'!$N$43:$CS$43,1,'Yearly Summary'!A78)</f>
        <v>2128.2494833290984</v>
      </c>
      <c r="K78" s="138">
        <f>INDEX('Total Agency'!$N$44:$CS$44,1,'Yearly Summary'!A78)</f>
        <v>9.5739490900296084E-2</v>
      </c>
      <c r="L78" s="137">
        <f>INDEX('Total Agency'!$N$11:$CS$11,1,'Yearly Summary'!A78)</f>
        <v>3931.9888074787914</v>
      </c>
      <c r="M78" s="137">
        <f>INDEX('Total Agency'!$N$40:$CS$40,1,'Yearly Summary'!A78)</f>
        <v>22747.844343730059</v>
      </c>
      <c r="N78" s="137">
        <f>INDEX('Total Agency'!$N$55:$CS$55,1,'Yearly Summary'!A78)</f>
        <v>5233.5284295695092</v>
      </c>
      <c r="O78" s="138">
        <f>INDEX('Total Agency'!$N$66:$CS$66,1,'Yearly Summary'!A78)</f>
        <v>0.23006700549241343</v>
      </c>
      <c r="P78" s="212">
        <f>INDEX('Total Agency'!$N$88:$CS$88,1,'Yearly Summary'!A78)</f>
        <v>1.5344135388355151</v>
      </c>
      <c r="Q78" s="137">
        <f>INDEX('Total Agency'!$N$77:$CS$77,1,'Yearly Summary'!A78)</f>
        <v>8030.3968782120264</v>
      </c>
      <c r="R78" s="136">
        <f>INDEX('Total Agency'!$N$99:$CS$99,1,'Yearly Summary'!A78)</f>
        <v>18.362837964562864</v>
      </c>
      <c r="S78" s="137">
        <f>INDEX('Total Agency'!$N$29:$CS$29,1,'Yearly Summary'!A78)</f>
        <v>147460.87666573891</v>
      </c>
      <c r="T78" s="136">
        <f>INDEX('Total Agency'!$N$110:$CS$110,1,'Yearly Summary'!A78)</f>
        <v>28.176187184268052</v>
      </c>
      <c r="U78" s="136">
        <f>INDEX('Total Agency'!$N$121:$CS$121,1,'Yearly Summary'!A78)</f>
        <v>6.4824110116782663</v>
      </c>
      <c r="V78" s="381"/>
      <c r="W78" s="381"/>
    </row>
    <row r="79" spans="1:24" x14ac:dyDescent="0.25">
      <c r="A79" s="135">
        <v>53</v>
      </c>
      <c r="B79" s="130">
        <v>5</v>
      </c>
      <c r="C79" s="137">
        <f>INDEX('Total Agency'!$N$42:$CS$42,1,A79)</f>
        <v>22747.844343730059</v>
      </c>
      <c r="D79" s="137">
        <f>INDEX('Total Agency'!$N$8:$CS$8,1,'Yearly Summary'!A79)</f>
        <v>20</v>
      </c>
      <c r="E79" s="137">
        <f>INDEX('Total Agency'!$N$15:$CS$15,1,'Yearly Summary'!A79)</f>
        <v>2716.0800595197302</v>
      </c>
      <c r="F79" s="137">
        <f>INDEX('Total Agency'!$N$13:$CS$13,1,'Yearly Summary'!A79)</f>
        <v>1340.7870701634238</v>
      </c>
      <c r="G79" s="138">
        <f>INDEX('Total Agency'!$N$12:$CS$12,1,'Yearly Summary'!A79)</f>
        <v>0.32960191780969489</v>
      </c>
      <c r="H79" s="136">
        <f>INDEX('Total Agency'!$N$14:$CS$14,1,'Yearly Summary'!A79)</f>
        <v>2.0257355697714754</v>
      </c>
      <c r="I79" s="137">
        <f>INDEX('Total Agency'!$N$34:$CS$34,1,'Yearly Summary'!A79)</f>
        <v>2736.0800595197302</v>
      </c>
      <c r="J79" s="137">
        <f>INDEX('Total Agency'!$N$43:$CS$43,1,'Yearly Summary'!A79)</f>
        <v>1925.0416396604851</v>
      </c>
      <c r="K79" s="138">
        <f>INDEX('Total Agency'!$N$44:$CS$44,1,'Yearly Summary'!A79)</f>
        <v>8.4625233519811743E-2</v>
      </c>
      <c r="L79" s="137">
        <f>INDEX('Total Agency'!$N$11:$CS$11,1,'Yearly Summary'!A79)</f>
        <v>4067.8982667132586</v>
      </c>
      <c r="M79" s="137">
        <f>INDEX('Total Agency'!$N$40:$CS$40,1,'Yearly Summary'!A79)</f>
        <v>23558.882763589303</v>
      </c>
      <c r="N79" s="137">
        <f>INDEX('Total Agency'!$N$55:$CS$55,1,'Yearly Summary'!A79)</f>
        <v>5468.1733693660963</v>
      </c>
      <c r="O79" s="138">
        <f>INDEX('Total Agency'!$N$66:$CS$66,1,'Yearly Summary'!A79)</f>
        <v>0.23210665056737162</v>
      </c>
      <c r="P79" s="212">
        <f>INDEX('Total Agency'!$N$88:$CS$88,1,'Yearly Summary'!A79)</f>
        <v>1.6702118761527764</v>
      </c>
      <c r="Q79" s="137">
        <f>INDEX('Total Agency'!$N$77:$CS$77,1,'Yearly Summary'!A79)</f>
        <v>9133.0081023775965</v>
      </c>
      <c r="R79" s="136">
        <f>INDEX('Total Agency'!$N$99:$CS$99,1,'Yearly Summary'!A79)</f>
        <v>18.461674385351362</v>
      </c>
      <c r="S79" s="137">
        <f>INDEX('Total Agency'!$N$29:$CS$29,1,'Yearly Summary'!A79)</f>
        <v>168610.62174487091</v>
      </c>
      <c r="T79" s="136">
        <f>INDEX('Total Agency'!$N$110:$CS$110,1,'Yearly Summary'!A79)</f>
        <v>30.834907812079351</v>
      </c>
      <c r="U79" s="136">
        <f>INDEX('Total Agency'!$N$121:$CS$121,1,'Yearly Summary'!A79)</f>
        <v>7.1569871728154189</v>
      </c>
      <c r="V79" s="381"/>
      <c r="W79" s="381"/>
    </row>
    <row r="80" spans="1:24" x14ac:dyDescent="0.25">
      <c r="A80" s="135">
        <v>54</v>
      </c>
      <c r="B80" s="130">
        <v>6</v>
      </c>
      <c r="C80" s="137">
        <f>INDEX('Total Agency'!$N$42:$CS$42,1,A80)</f>
        <v>23558.882763589303</v>
      </c>
      <c r="D80" s="137">
        <f>INDEX('Total Agency'!$N$8:$CS$8,1,'Yearly Summary'!A80)</f>
        <v>20</v>
      </c>
      <c r="E80" s="137">
        <f>INDEX('Total Agency'!$N$15:$CS$15,1,'Yearly Summary'!A80)</f>
        <v>2809.1551968700301</v>
      </c>
      <c r="F80" s="137">
        <f>INDEX('Total Agency'!$N$13:$CS$13,1,'Yearly Summary'!A80)</f>
        <v>1386.9381832008255</v>
      </c>
      <c r="G80" s="138">
        <f>INDEX('Total Agency'!$N$12:$CS$12,1,'Yearly Summary'!A80)</f>
        <v>0.32952457419629333</v>
      </c>
      <c r="H80" s="136">
        <f>INDEX('Total Agency'!$N$14:$CS$14,1,'Yearly Summary'!A80)</f>
        <v>2.0254364836844863</v>
      </c>
      <c r="I80" s="137">
        <f>INDEX('Total Agency'!$N$34:$CS$34,1,'Yearly Summary'!A80)</f>
        <v>2829.1551968700301</v>
      </c>
      <c r="J80" s="137">
        <f>INDEX('Total Agency'!$N$43:$CS$43,1,'Yearly Summary'!A80)</f>
        <v>2139.8825240752994</v>
      </c>
      <c r="K80" s="138">
        <f>INDEX('Total Agency'!$N$44:$CS$44,1,'Yearly Summary'!A80)</f>
        <v>9.0831239560414473E-2</v>
      </c>
      <c r="L80" s="137">
        <f>INDEX('Total Agency'!$N$11:$CS$11,1,'Yearly Summary'!A80)</f>
        <v>4208.9066849826049</v>
      </c>
      <c r="M80" s="137">
        <f>INDEX('Total Agency'!$N$40:$CS$40,1,'Yearly Summary'!A80)</f>
        <v>24248.155436384033</v>
      </c>
      <c r="N80" s="137">
        <f>INDEX('Total Agency'!$N$55:$CS$55,1,'Yearly Summary'!A80)</f>
        <v>5668.9913913972068</v>
      </c>
      <c r="O80" s="138">
        <f>INDEX('Total Agency'!$N$66:$CS$66,1,'Yearly Summary'!A80)</f>
        <v>0.23379062404437415</v>
      </c>
      <c r="P80" s="212">
        <f>INDEX('Total Agency'!$N$88:$CS$88,1,'Yearly Summary'!A80)</f>
        <v>1.7166315545031501</v>
      </c>
      <c r="Q80" s="137">
        <f>INDEX('Total Agency'!$N$77:$CS$77,1,'Yearly Summary'!A80)</f>
        <v>9731.5695046791625</v>
      </c>
      <c r="R80" s="136">
        <f>INDEX('Total Agency'!$N$99:$CS$99,1,'Yearly Summary'!A80)</f>
        <v>18.366302615437462</v>
      </c>
      <c r="S80" s="137">
        <f>INDEX('Total Agency'!$N$29:$CS$29,1,'Yearly Summary'!A80)</f>
        <v>178732.95044610035</v>
      </c>
      <c r="T80" s="136">
        <f>INDEX('Total Agency'!$N$110:$CS$110,1,'Yearly Summary'!A80)</f>
        <v>31.528174609213682</v>
      </c>
      <c r="U80" s="136">
        <f>INDEX('Total Agency'!$N$121:$CS$121,1,'Yearly Summary'!A80)</f>
        <v>7.3709916168680589</v>
      </c>
      <c r="V80" s="381"/>
      <c r="W80" s="381"/>
    </row>
    <row r="81" spans="1:24" x14ac:dyDescent="0.25">
      <c r="A81" s="135">
        <v>55</v>
      </c>
      <c r="B81" s="130">
        <v>7</v>
      </c>
      <c r="C81" s="137">
        <f>INDEX('Total Agency'!$N$42:$CS$42,1,A81)</f>
        <v>24248.155436384033</v>
      </c>
      <c r="D81" s="137">
        <f>INDEX('Total Agency'!$N$8:$CS$8,1,'Yearly Summary'!A81)</f>
        <v>20</v>
      </c>
      <c r="E81" s="137">
        <f>INDEX('Total Agency'!$N$15:$CS$15,1,'Yearly Summary'!A81)</f>
        <v>2657.7778362021495</v>
      </c>
      <c r="F81" s="137">
        <f>INDEX('Total Agency'!$N$13:$CS$13,1,'Yearly Summary'!A81)</f>
        <v>1311.6847079374568</v>
      </c>
      <c r="G81" s="138">
        <f>INDEX('Total Agency'!$N$12:$CS$12,1,'Yearly Summary'!A81)</f>
        <v>0.32973043536241048</v>
      </c>
      <c r="H81" s="136">
        <f>INDEX('Total Agency'!$N$14:$CS$14,1,'Yearly Summary'!A81)</f>
        <v>2.026232234102463</v>
      </c>
      <c r="I81" s="137">
        <f>INDEX('Total Agency'!$N$34:$CS$34,1,'Yearly Summary'!A81)</f>
        <v>2677.7778362021495</v>
      </c>
      <c r="J81" s="137">
        <f>INDEX('Total Agency'!$N$43:$CS$43,1,'Yearly Summary'!A81)</f>
        <v>2577.8995900308873</v>
      </c>
      <c r="K81" s="138">
        <f>INDEX('Total Agency'!$N$44:$CS$44,1,'Yearly Summary'!A81)</f>
        <v>0.1063132243932577</v>
      </c>
      <c r="L81" s="137">
        <f>INDEX('Total Agency'!$N$11:$CS$11,1,'Yearly Summary'!A81)</f>
        <v>3978.0516666463295</v>
      </c>
      <c r="M81" s="137">
        <f>INDEX('Total Agency'!$N$40:$CS$40,1,'Yearly Summary'!A81)</f>
        <v>24348.033682555295</v>
      </c>
      <c r="N81" s="137">
        <f>INDEX('Total Agency'!$N$55:$CS$55,1,'Yearly Summary'!A81)</f>
        <v>5769.4348104823139</v>
      </c>
      <c r="O81" s="138">
        <f>INDEX('Total Agency'!$N$66:$CS$66,1,'Yearly Summary'!A81)</f>
        <v>0.23695690936290914</v>
      </c>
      <c r="P81" s="212">
        <f>INDEX('Total Agency'!$N$88:$CS$88,1,'Yearly Summary'!A81)</f>
        <v>1.6114537875931625</v>
      </c>
      <c r="Q81" s="137">
        <f>INDEX('Total Agency'!$N$77:$CS$77,1,'Yearly Summary'!A81)</f>
        <v>9297.1775776235645</v>
      </c>
      <c r="R81" s="136">
        <f>INDEX('Total Agency'!$N$99:$CS$99,1,'Yearly Summary'!A81)</f>
        <v>18.298712769107038</v>
      </c>
      <c r="S81" s="137">
        <f>INDEX('Total Agency'!$N$29:$CS$29,1,'Yearly Summary'!A81)</f>
        <v>170126.38205631595</v>
      </c>
      <c r="T81" s="136">
        <f>INDEX('Total Agency'!$N$110:$CS$110,1,'Yearly Summary'!A81)</f>
        <v>29.487529999856903</v>
      </c>
      <c r="U81" s="136">
        <f>INDEX('Total Agency'!$N$121:$CS$121,1,'Yearly Summary'!A81)</f>
        <v>6.9872739735121563</v>
      </c>
      <c r="V81" s="381"/>
      <c r="W81" s="381"/>
    </row>
    <row r="82" spans="1:24" x14ac:dyDescent="0.25">
      <c r="A82" s="135">
        <v>56</v>
      </c>
      <c r="B82" s="130">
        <v>8</v>
      </c>
      <c r="C82" s="137">
        <f>INDEX('Total Agency'!$N$42:$CS$42,1,A82)</f>
        <v>24348.033682555299</v>
      </c>
      <c r="D82" s="137">
        <f>INDEX('Total Agency'!$N$8:$CS$8,1,'Yearly Summary'!A82)</f>
        <v>20</v>
      </c>
      <c r="E82" s="137">
        <f>INDEX('Total Agency'!$N$15:$CS$15,1,'Yearly Summary'!A82)</f>
        <v>2756.6566241674018</v>
      </c>
      <c r="F82" s="137">
        <f>INDEX('Total Agency'!$N$13:$CS$13,1,'Yearly Summary'!A82)</f>
        <v>1360.5756767326159</v>
      </c>
      <c r="G82" s="138">
        <f>INDEX('Total Agency'!$N$12:$CS$12,1,'Yearly Summary'!A82)</f>
        <v>0.32969511388441808</v>
      </c>
      <c r="H82" s="136">
        <f>INDEX('Total Agency'!$N$14:$CS$14,1,'Yearly Summary'!A82)</f>
        <v>2.0260957705692895</v>
      </c>
      <c r="I82" s="137">
        <f>INDEX('Total Agency'!$N$34:$CS$34,1,'Yearly Summary'!A82)</f>
        <v>2776.6566241674018</v>
      </c>
      <c r="J82" s="137">
        <f>INDEX('Total Agency'!$N$43:$CS$43,1,'Yearly Summary'!A82)</f>
        <v>2132.7426810678189</v>
      </c>
      <c r="K82" s="138">
        <f>INDEX('Total Agency'!$N$44:$CS$44,1,'Yearly Summary'!A82)</f>
        <v>8.7594041838206876E-2</v>
      </c>
      <c r="L82" s="137">
        <f>INDEX('Total Agency'!$N$11:$CS$11,1,'Yearly Summary'!A82)</f>
        <v>4126.7693072624543</v>
      </c>
      <c r="M82" s="137">
        <f>INDEX('Total Agency'!$N$40:$CS$40,1,'Yearly Summary'!A82)</f>
        <v>24991.947625654877</v>
      </c>
      <c r="N82" s="137">
        <f>INDEX('Total Agency'!$N$55:$CS$55,1,'Yearly Summary'!A82)</f>
        <v>5975.26279906727</v>
      </c>
      <c r="O82" s="138">
        <f>INDEX('Total Agency'!$N$66:$CS$66,1,'Yearly Summary'!A82)</f>
        <v>0.23908752085145654</v>
      </c>
      <c r="P82" s="212">
        <f>INDEX('Total Agency'!$N$88:$CS$88,1,'Yearly Summary'!A82)</f>
        <v>1.7097755197314244</v>
      </c>
      <c r="Q82" s="137">
        <f>INDEX('Total Agency'!$N$77:$CS$77,1,'Yearly Summary'!A82)</f>
        <v>10216.358057807087</v>
      </c>
      <c r="R82" s="136">
        <f>INDEX('Total Agency'!$N$99:$CS$99,1,'Yearly Summary'!A82)</f>
        <v>18.269679456697425</v>
      </c>
      <c r="S82" s="137">
        <f>INDEX('Total Agency'!$N$29:$CS$29,1,'Yearly Summary'!A82)</f>
        <v>186649.58693098335</v>
      </c>
      <c r="T82" s="136">
        <f>INDEX('Total Agency'!$N$110:$CS$110,1,'Yearly Summary'!A82)</f>
        <v>31.237050688401368</v>
      </c>
      <c r="U82" s="136">
        <f>INDEX('Total Agency'!$N$121:$CS$121,1,'Yearly Summary'!A82)</f>
        <v>7.468389007801167</v>
      </c>
      <c r="V82" s="381"/>
      <c r="W82" s="381"/>
    </row>
    <row r="83" spans="1:24" x14ac:dyDescent="0.25">
      <c r="A83" s="135">
        <v>57</v>
      </c>
      <c r="B83" s="130">
        <v>9</v>
      </c>
      <c r="C83" s="137">
        <f>INDEX('Total Agency'!$N$42:$CS$42,1,A83)</f>
        <v>24991.947625654877</v>
      </c>
      <c r="D83" s="137">
        <f>INDEX('Total Agency'!$N$8:$CS$8,1,'Yearly Summary'!A83)</f>
        <v>20</v>
      </c>
      <c r="E83" s="137">
        <f>INDEX('Total Agency'!$N$15:$CS$15,1,'Yearly Summary'!A83)</f>
        <v>2861.3011544474575</v>
      </c>
      <c r="F83" s="137">
        <f>INDEX('Total Agency'!$N$13:$CS$13,1,'Yearly Summary'!A83)</f>
        <v>1412.3189882007609</v>
      </c>
      <c r="G83" s="138">
        <f>INDEX('Total Agency'!$N$12:$CS$12,1,'Yearly Summary'!A83)</f>
        <v>0.32965986515897633</v>
      </c>
      <c r="H83" s="136">
        <f>INDEX('Total Agency'!$N$14:$CS$14,1,'Yearly Summary'!A83)</f>
        <v>2.0259595589609987</v>
      </c>
      <c r="I83" s="137">
        <f>INDEX('Total Agency'!$N$34:$CS$34,1,'Yearly Summary'!A83)</f>
        <v>2881.3011544474575</v>
      </c>
      <c r="J83" s="137">
        <f>INDEX('Total Agency'!$N$43:$CS$43,1,'Yearly Summary'!A83)</f>
        <v>1804.5380915417372</v>
      </c>
      <c r="K83" s="138">
        <f>INDEX('Total Agency'!$N$44:$CS$44,1,'Yearly Summary'!A83)</f>
        <v>7.2204780458539869E-2</v>
      </c>
      <c r="L83" s="137">
        <f>INDEX('Total Agency'!$N$11:$CS$11,1,'Yearly Summary'!A83)</f>
        <v>4284.1702538453665</v>
      </c>
      <c r="M83" s="137">
        <f>INDEX('Total Agency'!$N$40:$CS$40,1,'Yearly Summary'!A83)</f>
        <v>26068.710688560597</v>
      </c>
      <c r="N83" s="137">
        <f>INDEX('Total Agency'!$N$55:$CS$55,1,'Yearly Summary'!A83)</f>
        <v>6325.7092152815349</v>
      </c>
      <c r="O83" s="138">
        <f>INDEX('Total Agency'!$N$66:$CS$66,1,'Yearly Summary'!A83)</f>
        <v>0.24265523872100686</v>
      </c>
      <c r="P83" s="212">
        <f>INDEX('Total Agency'!$N$88:$CS$88,1,'Yearly Summary'!A83)</f>
        <v>1.7803436447659295</v>
      </c>
      <c r="Q83" s="137">
        <f>INDEX('Total Agency'!$N$77:$CS$77,1,'Yearly Summary'!A83)</f>
        <v>11261.936200063756</v>
      </c>
      <c r="R83" s="136">
        <f>INDEX('Total Agency'!$N$99:$CS$99,1,'Yearly Summary'!A83)</f>
        <v>18.26405876434054</v>
      </c>
      <c r="S83" s="137">
        <f>INDEX('Total Agency'!$N$29:$CS$29,1,'Yearly Summary'!A83)</f>
        <v>205688.66455821841</v>
      </c>
      <c r="T83" s="136">
        <f>INDEX('Total Agency'!$N$110:$CS$110,1,'Yearly Summary'!A83)</f>
        <v>32.516300948725153</v>
      </c>
      <c r="U83" s="136">
        <f>INDEX('Total Agency'!$N$121:$CS$121,1,'Yearly Summary'!A83)</f>
        <v>7.8902507690370038</v>
      </c>
      <c r="V83" s="381"/>
      <c r="W83" s="381"/>
    </row>
    <row r="84" spans="1:24" x14ac:dyDescent="0.25">
      <c r="A84" s="135">
        <v>58</v>
      </c>
      <c r="B84" s="130">
        <v>10</v>
      </c>
      <c r="C84" s="137">
        <f>INDEX('Total Agency'!$N$42:$CS$42,1,A84)</f>
        <v>26068.710688560597</v>
      </c>
      <c r="D84" s="137">
        <f>INDEX('Total Agency'!$N$8:$CS$8,1,'Yearly Summary'!A84)</f>
        <v>20</v>
      </c>
      <c r="E84" s="137">
        <f>INDEX('Total Agency'!$N$15:$CS$15,1,'Yearly Summary'!A84)</f>
        <v>2718.106384170223</v>
      </c>
      <c r="F84" s="137">
        <f>INDEX('Total Agency'!$N$13:$CS$13,1,'Yearly Summary'!A84)</f>
        <v>1341.0849110635354</v>
      </c>
      <c r="G84" s="138">
        <f>INDEX('Total Agency'!$N$12:$CS$12,1,'Yearly Summary'!A84)</f>
        <v>0.32987660207578295</v>
      </c>
      <c r="H84" s="136">
        <f>INDEX('Total Agency'!$N$14:$CS$14,1,'Yearly Summary'!A84)</f>
        <v>2.0267966343865975</v>
      </c>
      <c r="I84" s="137">
        <f>INDEX('Total Agency'!$N$34:$CS$34,1,'Yearly Summary'!A84)</f>
        <v>2738.106384170223</v>
      </c>
      <c r="J84" s="137">
        <f>INDEX('Total Agency'!$N$43:$CS$43,1,'Yearly Summary'!A84)</f>
        <v>2382.0685439815825</v>
      </c>
      <c r="K84" s="138">
        <f>INDEX('Total Agency'!$N$44:$CS$44,1,'Yearly Summary'!A84)</f>
        <v>9.137653842722937E-2</v>
      </c>
      <c r="L84" s="137">
        <f>INDEX('Total Agency'!$N$11:$CS$11,1,'Yearly Summary'!A84)</f>
        <v>4065.4138627129619</v>
      </c>
      <c r="M84" s="137">
        <f>INDEX('Total Agency'!$N$40:$CS$40,1,'Yearly Summary'!A84)</f>
        <v>26424.748528749238</v>
      </c>
      <c r="N84" s="137">
        <f>INDEX('Total Agency'!$N$55:$CS$55,1,'Yearly Summary'!A84)</f>
        <v>6425.2905347619126</v>
      </c>
      <c r="O84" s="138">
        <f>INDEX('Total Agency'!$N$66:$CS$66,1,'Yearly Summary'!A84)</f>
        <v>0.24315427364507983</v>
      </c>
      <c r="P84" s="212">
        <f>INDEX('Total Agency'!$N$88:$CS$88,1,'Yearly Summary'!A84)</f>
        <v>1.6560192706199444</v>
      </c>
      <c r="Q84" s="137">
        <f>INDEX('Total Agency'!$N$77:$CS$77,1,'Yearly Summary'!A84)</f>
        <v>10640.404944897655</v>
      </c>
      <c r="R84" s="136">
        <f>INDEX('Total Agency'!$N$99:$CS$99,1,'Yearly Summary'!A84)</f>
        <v>18.285874112362375</v>
      </c>
      <c r="S84" s="137">
        <f>INDEX('Total Agency'!$N$29:$CS$29,1,'Yearly Summary'!A84)</f>
        <v>194569.10532695663</v>
      </c>
      <c r="T84" s="136">
        <f>INDEX('Total Agency'!$N$110:$CS$110,1,'Yearly Summary'!A84)</f>
        <v>30.281759910202464</v>
      </c>
      <c r="U84" s="136">
        <f>INDEX('Total Agency'!$N$121:$CS$121,1,'Yearly Summary'!A84)</f>
        <v>7.3631393356599775</v>
      </c>
      <c r="V84" s="381"/>
      <c r="W84" s="381"/>
    </row>
    <row r="85" spans="1:24" x14ac:dyDescent="0.25">
      <c r="A85" s="135">
        <v>59</v>
      </c>
      <c r="B85" s="130">
        <v>11</v>
      </c>
      <c r="C85" s="137">
        <f>INDEX('Total Agency'!$N$42:$CS$42,1,A85)</f>
        <v>26424.748528749238</v>
      </c>
      <c r="D85" s="137">
        <f>INDEX('Total Agency'!$N$8:$CS$8,1,'Yearly Summary'!A85)</f>
        <v>20</v>
      </c>
      <c r="E85" s="137">
        <f>INDEX('Total Agency'!$N$15:$CS$15,1,'Yearly Summary'!A85)</f>
        <v>2827.9561933074092</v>
      </c>
      <c r="F85" s="137">
        <f>INDEX('Total Agency'!$N$13:$CS$13,1,'Yearly Summary'!A85)</f>
        <v>1395.4163281552273</v>
      </c>
      <c r="G85" s="138">
        <f>INDEX('Total Agency'!$N$12:$CS$12,1,'Yearly Summary'!A85)</f>
        <v>0.3298266775404376</v>
      </c>
      <c r="H85" s="136">
        <f>INDEX('Total Agency'!$N$14:$CS$14,1,'Yearly Summary'!A85)</f>
        <v>2.0266039147227355</v>
      </c>
      <c r="I85" s="137">
        <f>INDEX('Total Agency'!$N$34:$CS$34,1,'Yearly Summary'!A85)</f>
        <v>2847.9561933074092</v>
      </c>
      <c r="J85" s="137">
        <f>INDEX('Total Agency'!$N$43:$CS$43,1,'Yearly Summary'!A85)</f>
        <v>2349.7380743320391</v>
      </c>
      <c r="K85" s="138">
        <f>INDEX('Total Agency'!$N$44:$CS$44,1,'Yearly Summary'!A85)</f>
        <v>8.8921870790013499E-2</v>
      </c>
      <c r="L85" s="137">
        <f>INDEX('Total Agency'!$N$11:$CS$11,1,'Yearly Summary'!A85)</f>
        <v>4230.7564038210512</v>
      </c>
      <c r="M85" s="137">
        <f>INDEX('Total Agency'!$N$40:$CS$40,1,'Yearly Summary'!A85)</f>
        <v>26922.966647724606</v>
      </c>
      <c r="N85" s="137">
        <f>INDEX('Total Agency'!$N$55:$CS$55,1,'Yearly Summary'!A85)</f>
        <v>6609.3120166546205</v>
      </c>
      <c r="O85" s="138">
        <f>INDEX('Total Agency'!$N$66:$CS$66,1,'Yearly Summary'!A85)</f>
        <v>0.24548973755881418</v>
      </c>
      <c r="P85" s="212">
        <f>INDEX('Total Agency'!$N$88:$CS$88,1,'Yearly Summary'!A85)</f>
        <v>1.7286877259200044</v>
      </c>
      <c r="Q85" s="137">
        <f>INDEX('Total Agency'!$N$77:$CS$77,1,'Yearly Summary'!A85)</f>
        <v>11425.436559966434</v>
      </c>
      <c r="R85" s="136">
        <f>INDEX('Total Agency'!$N$99:$CS$99,1,'Yearly Summary'!A85)</f>
        <v>18.311496054343149</v>
      </c>
      <c r="S85" s="137">
        <f>INDEX('Total Agency'!$N$29:$CS$29,1,'Yearly Summary'!A85)</f>
        <v>209216.8364869733</v>
      </c>
      <c r="T85" s="136">
        <f>INDEX('Total Agency'!$N$110:$CS$110,1,'Yearly Summary'!A85)</f>
        <v>31.65485847237559</v>
      </c>
      <c r="U85" s="136">
        <f>INDEX('Total Agency'!$N$121:$CS$121,1,'Yearly Summary'!A85)</f>
        <v>7.770942898844889</v>
      </c>
      <c r="V85" s="381"/>
      <c r="W85" s="381"/>
    </row>
    <row r="86" spans="1:24" x14ac:dyDescent="0.25">
      <c r="A86" s="135">
        <v>60</v>
      </c>
      <c r="B86" s="130">
        <v>12</v>
      </c>
      <c r="C86" s="137">
        <f>INDEX('Total Agency'!$N$42:$CS$42,1,A86)</f>
        <v>26922.966647724606</v>
      </c>
      <c r="D86" s="137">
        <f>INDEX('Total Agency'!$N$8:$CS$8,1,'Yearly Summary'!A86)</f>
        <v>20</v>
      </c>
      <c r="E86" s="137">
        <f>INDEX('Total Agency'!$N$15:$CS$15,1,'Yearly Summary'!A86)</f>
        <v>2940.9209989247283</v>
      </c>
      <c r="F86" s="137">
        <f>INDEX('Total Agency'!$N$13:$CS$13,1,'Yearly Summary'!A86)</f>
        <v>1451.3240780513404</v>
      </c>
      <c r="G86" s="138">
        <f>INDEX('Total Agency'!$N$12:$CS$12,1,'Yearly Summary'!A86)</f>
        <v>0.32976635617338063</v>
      </c>
      <c r="H86" s="136">
        <f>INDEX('Total Agency'!$N$14:$CS$14,1,'Yearly Summary'!A86)</f>
        <v>2.0263709831600365</v>
      </c>
      <c r="I86" s="137">
        <f>INDEX('Total Agency'!$N$34:$CS$34,1,'Yearly Summary'!A86)</f>
        <v>2960.9209989247283</v>
      </c>
      <c r="J86" s="137">
        <f>INDEX('Total Agency'!$N$43:$CS$43,1,'Yearly Summary'!A86)</f>
        <v>2211.9174999549905</v>
      </c>
      <c r="K86" s="138">
        <f>INDEX('Total Agency'!$N$44:$CS$44,1,'Yearly Summary'!A86)</f>
        <v>8.2157272224007705E-2</v>
      </c>
      <c r="L86" s="137">
        <f>INDEX('Total Agency'!$N$11:$CS$11,1,'Yearly Summary'!A86)</f>
        <v>4401.0677586778456</v>
      </c>
      <c r="M86" s="137">
        <f>INDEX('Total Agency'!$N$40:$CS$40,1,'Yearly Summary'!A86)</f>
        <v>27671.970146694344</v>
      </c>
      <c r="N86" s="137">
        <f>INDEX('Total Agency'!$N$55:$CS$55,1,'Yearly Summary'!A86)</f>
        <v>6858.8431284312665</v>
      </c>
      <c r="O86" s="138">
        <f>INDEX('Total Agency'!$N$66:$CS$66,1,'Yearly Summary'!A86)</f>
        <v>0.24786247932732083</v>
      </c>
      <c r="P86" s="212">
        <f>INDEX('Total Agency'!$N$88:$CS$88,1,'Yearly Summary'!A86)</f>
        <v>1.7978780032029595</v>
      </c>
      <c r="Q86" s="137">
        <f>INDEX('Total Agency'!$N$77:$CS$77,1,'Yearly Summary'!A86)</f>
        <v>12331.363188026346</v>
      </c>
      <c r="R86" s="136">
        <f>INDEX('Total Agency'!$N$99:$CS$99,1,'Yearly Summary'!A86)</f>
        <v>18.231266859202496</v>
      </c>
      <c r="S86" s="137">
        <f>INDEX('Total Agency'!$N$29:$CS$29,1,'Yearly Summary'!A86)</f>
        <v>224816.37301865435</v>
      </c>
      <c r="T86" s="136">
        <f>INDEX('Total Agency'!$N$110:$CS$110,1,'Yearly Summary'!A86)</f>
        <v>32.777593656683273</v>
      </c>
      <c r="U86" s="136">
        <f>INDEX('Total Agency'!$N$121:$CS$121,1,'Yearly Summary'!A86)</f>
        <v>8.1243356301289804</v>
      </c>
      <c r="V86" s="381"/>
      <c r="W86" s="381"/>
    </row>
    <row r="87" spans="1:24" s="1" customFormat="1" ht="30" x14ac:dyDescent="0.25">
      <c r="B87" s="139" t="s">
        <v>90</v>
      </c>
      <c r="C87" s="142">
        <f>C86</f>
        <v>26922.966647724606</v>
      </c>
      <c r="D87" s="142">
        <f>SUM(D75:D86)</f>
        <v>240</v>
      </c>
      <c r="E87" s="142">
        <f>SUM(E75:E86)</f>
        <v>29307.145631399904</v>
      </c>
      <c r="F87" s="142">
        <f>SUM(F75:F86)</f>
        <v>14841.169902894082</v>
      </c>
      <c r="G87" s="140">
        <f>SUM(F75:F86)/SUM(L75:L86)</f>
        <v>0.30111648049823642</v>
      </c>
      <c r="H87" s="141">
        <f>E87/F87</f>
        <v>1.9747193666777512</v>
      </c>
      <c r="I87" s="142">
        <f>SUM(I75:I86)</f>
        <v>29547.145631399904</v>
      </c>
      <c r="J87" s="142">
        <f>SUM(J75:J86)</f>
        <v>26458.902591878265</v>
      </c>
      <c r="K87" s="140">
        <f>SUM(J75:J86)/SUM(C75:C86)</f>
        <v>9.0870733141981228E-2</v>
      </c>
      <c r="L87" s="142">
        <f>L86</f>
        <v>4401.0677586778456</v>
      </c>
      <c r="M87" s="142">
        <f>M86</f>
        <v>27671.970146694344</v>
      </c>
      <c r="N87" s="142">
        <f>SUM(N75:N86)</f>
        <v>64711.225601883729</v>
      </c>
      <c r="O87" s="140">
        <f>N87/SUM(M75:M86)</f>
        <v>0.21991245706434484</v>
      </c>
      <c r="P87" s="213">
        <f>Q87/N87</f>
        <v>1.6571977406193492</v>
      </c>
      <c r="Q87" s="142">
        <f>SUM(Q75:Q86)</f>
        <v>107239.2968601507</v>
      </c>
      <c r="R87" s="141">
        <f>S87/Q87</f>
        <v>18.378343138541897</v>
      </c>
      <c r="S87" s="142">
        <f>SUM(S75:S86)</f>
        <v>1970880.5956318083</v>
      </c>
      <c r="T87" s="141">
        <f>S87/N87</f>
        <v>30.456548725518751</v>
      </c>
      <c r="U87" s="141">
        <f>S87/SUM(M75:M86)</f>
        <v>6.6977744639287691</v>
      </c>
      <c r="V87" s="384"/>
      <c r="W87" s="384"/>
      <c r="X87" s="227"/>
    </row>
    <row r="89" spans="1:24" ht="38.25" x14ac:dyDescent="0.25">
      <c r="B89" s="131">
        <v>2021</v>
      </c>
      <c r="C89" s="207" t="s">
        <v>76</v>
      </c>
      <c r="D89" s="207" t="s">
        <v>77</v>
      </c>
      <c r="E89" s="207" t="s">
        <v>78</v>
      </c>
      <c r="F89" s="207" t="s">
        <v>70</v>
      </c>
      <c r="G89" s="209" t="s">
        <v>71</v>
      </c>
      <c r="H89" s="205" t="s">
        <v>88</v>
      </c>
      <c r="I89" s="207" t="s">
        <v>84</v>
      </c>
      <c r="J89" s="207" t="s">
        <v>85</v>
      </c>
      <c r="K89" s="209" t="s">
        <v>87</v>
      </c>
      <c r="L89" s="207" t="s">
        <v>79</v>
      </c>
      <c r="M89" s="207" t="s">
        <v>80</v>
      </c>
      <c r="N89" s="207" t="s">
        <v>81</v>
      </c>
      <c r="O89" s="209" t="s">
        <v>11</v>
      </c>
      <c r="P89" s="211" t="s">
        <v>82</v>
      </c>
      <c r="Q89" s="207" t="s">
        <v>83</v>
      </c>
      <c r="R89" s="205" t="s">
        <v>14</v>
      </c>
      <c r="S89" s="207" t="s">
        <v>0</v>
      </c>
      <c r="T89" s="205" t="s">
        <v>15</v>
      </c>
      <c r="U89" s="205" t="s">
        <v>86</v>
      </c>
      <c r="V89" s="382"/>
      <c r="W89" s="382"/>
      <c r="X89" s="225"/>
    </row>
    <row r="90" spans="1:24" x14ac:dyDescent="0.25">
      <c r="A90" s="135">
        <v>61</v>
      </c>
      <c r="B90" s="130">
        <v>1</v>
      </c>
      <c r="C90" s="137">
        <f>INDEX('Total Agency'!$N$42:$CS$42,1,A90)</f>
        <v>27671.970146694348</v>
      </c>
      <c r="D90" s="137">
        <f>INDEX('Total Agency'!$N$8:$CS$8,1,'Yearly Summary'!A90)</f>
        <v>20</v>
      </c>
      <c r="E90" s="137">
        <f>INDEX('Total Agency'!$N$15:$CS$15,1,'Yearly Summary'!A90)</f>
        <v>881.83433113954106</v>
      </c>
      <c r="F90" s="137">
        <f>INDEX('Total Agency'!$N$13:$CS$13,1,'Yearly Summary'!A90)</f>
        <v>639.22189842597436</v>
      </c>
      <c r="G90" s="138">
        <f>INDEX('Total Agency'!$N$12:$CS$12,1,'Yearly Summary'!A90)</f>
        <v>0.15</v>
      </c>
      <c r="H90" s="136">
        <f>INDEX('Total Agency'!$N$14:$CS$14,1,'Yearly Summary'!A90)</f>
        <v>1.3795433687597025</v>
      </c>
      <c r="I90" s="137">
        <f>INDEX('Total Agency'!$N$34:$CS$34,1,'Yearly Summary'!A90)</f>
        <v>901.83433113954106</v>
      </c>
      <c r="J90" s="137">
        <f>INDEX('Total Agency'!$N$43:$CS$43,1,'Yearly Summary'!A90)</f>
        <v>2396.6336820781835</v>
      </c>
      <c r="K90" s="138">
        <f>INDEX('Total Agency'!$N$44:$CS$44,1,'Yearly Summary'!A90)</f>
        <v>8.6608711608648567E-2</v>
      </c>
      <c r="L90" s="137">
        <f>INDEX('Total Agency'!$N$11:$CS$11,1,'Yearly Summary'!A90)</f>
        <v>4261.4793228398294</v>
      </c>
      <c r="M90" s="137">
        <f>INDEX('Total Agency'!$N$40:$CS$40,1,'Yearly Summary'!A90)</f>
        <v>26177.170795755701</v>
      </c>
      <c r="N90" s="137">
        <f>INDEX('Total Agency'!$N$55:$CS$55,1,'Yearly Summary'!A90)</f>
        <v>3117.3073309571564</v>
      </c>
      <c r="O90" s="138">
        <f>INDEX('Total Agency'!$N$66:$CS$66,1,'Yearly Summary'!A90)</f>
        <v>0.11908495976435271</v>
      </c>
      <c r="P90" s="212">
        <f>INDEX('Total Agency'!$N$88:$CS$88,1,'Yearly Summary'!A90)</f>
        <v>1.4321477189438419</v>
      </c>
      <c r="Q90" s="137">
        <f>INDEX('Total Agency'!$N$77:$CS$77,1,'Yearly Summary'!A90)</f>
        <v>4464.4445832772071</v>
      </c>
      <c r="R90" s="136">
        <f>INDEX('Total Agency'!$N$99:$CS$99,1,'Yearly Summary'!A90)</f>
        <v>20.457531954403329</v>
      </c>
      <c r="S90" s="137">
        <f>INDEX('Total Agency'!$N$29:$CS$29,1,'Yearly Summary'!A90)</f>
        <v>91331.517721056327</v>
      </c>
      <c r="T90" s="136">
        <f>INDEX('Total Agency'!$N$110:$CS$110,1,'Yearly Summary'!A90)</f>
        <v>29.298207723719482</v>
      </c>
      <c r="U90" s="136">
        <f>INDEX('Total Agency'!$N$121:$CS$121,1,'Yearly Summary'!A90)</f>
        <v>3.4889758879467823</v>
      </c>
      <c r="V90" s="381"/>
      <c r="W90" s="381"/>
    </row>
    <row r="91" spans="1:24" x14ac:dyDescent="0.25">
      <c r="A91" s="135">
        <v>62</v>
      </c>
      <c r="B91" s="130">
        <v>2</v>
      </c>
      <c r="C91" s="137">
        <f>INDEX('Total Agency'!$N$42:$CS$42,1,A91)</f>
        <v>26177.170795755701</v>
      </c>
      <c r="D91" s="137">
        <f>INDEX('Total Agency'!$N$8:$CS$8,1,'Yearly Summary'!A91)</f>
        <v>20</v>
      </c>
      <c r="E91" s="137">
        <f>INDEX('Total Agency'!$N$15:$CS$15,1,'Yearly Summary'!A91)</f>
        <v>917.77214956465161</v>
      </c>
      <c r="F91" s="137">
        <f>INDEX('Total Agency'!$N$13:$CS$13,1,'Yearly Summary'!A91)</f>
        <v>665.47585878214795</v>
      </c>
      <c r="G91" s="138">
        <f>INDEX('Total Agency'!$N$12:$CS$12,1,'Yearly Summary'!A91)</f>
        <v>0.15</v>
      </c>
      <c r="H91" s="136">
        <f>INDEX('Total Agency'!$N$14:$CS$14,1,'Yearly Summary'!A91)</f>
        <v>1.3791216277089566</v>
      </c>
      <c r="I91" s="137">
        <f>INDEX('Total Agency'!$N$34:$CS$34,1,'Yearly Summary'!A91)</f>
        <v>937.77214956465161</v>
      </c>
      <c r="J91" s="137">
        <f>INDEX('Total Agency'!$N$43:$CS$43,1,'Yearly Summary'!A91)</f>
        <v>2698.3419553486929</v>
      </c>
      <c r="K91" s="138">
        <f>INDEX('Total Agency'!$N$44:$CS$44,1,'Yearly Summary'!A91)</f>
        <v>0.10307996904639501</v>
      </c>
      <c r="L91" s="137">
        <f>INDEX('Total Agency'!$N$11:$CS$11,1,'Yearly Summary'!A91)</f>
        <v>4436.5057252143197</v>
      </c>
      <c r="M91" s="137">
        <f>INDEX('Total Agency'!$N$40:$CS$40,1,'Yearly Summary'!A91)</f>
        <v>24416.600989971659</v>
      </c>
      <c r="N91" s="137">
        <f>INDEX('Total Agency'!$N$55:$CS$55,1,'Yearly Summary'!A91)</f>
        <v>2826.741071474451</v>
      </c>
      <c r="O91" s="138">
        <f>INDEX('Total Agency'!$N$66:$CS$66,1,'Yearly Summary'!A91)</f>
        <v>0.11577127678973191</v>
      </c>
      <c r="P91" s="212">
        <f>INDEX('Total Agency'!$N$88:$CS$88,1,'Yearly Summary'!A91)</f>
        <v>1.4403006588408382</v>
      </c>
      <c r="Q91" s="137">
        <f>INDEX('Total Agency'!$N$77:$CS$77,1,'Yearly Summary'!A91)</f>
        <v>4071.3570276171085</v>
      </c>
      <c r="R91" s="136">
        <f>INDEX('Total Agency'!$N$99:$CS$99,1,'Yearly Summary'!A91)</f>
        <v>20.794020354221576</v>
      </c>
      <c r="S91" s="137">
        <f>INDEX('Total Agency'!$N$29:$CS$29,1,'Yearly Summary'!A91)</f>
        <v>84659.880901573211</v>
      </c>
      <c r="T91" s="136">
        <f>INDEX('Total Agency'!$N$110:$CS$110,1,'Yearly Summary'!A91)</f>
        <v>29.949641216135134</v>
      </c>
      <c r="U91" s="136">
        <f>INDEX('Total Agency'!$N$121:$CS$121,1,'Yearly Summary'!A91)</f>
        <v>3.4673082029863438</v>
      </c>
      <c r="V91" s="381"/>
      <c r="W91" s="381"/>
    </row>
    <row r="92" spans="1:24" x14ac:dyDescent="0.25">
      <c r="A92" s="135">
        <v>63</v>
      </c>
      <c r="B92" s="130">
        <v>3</v>
      </c>
      <c r="C92" s="137">
        <f>INDEX('Total Agency'!$N$42:$CS$42,1,A92)</f>
        <v>24416.600989971659</v>
      </c>
      <c r="D92" s="137">
        <f>INDEX('Total Agency'!$N$8:$CS$8,1,'Yearly Summary'!A92)</f>
        <v>20</v>
      </c>
      <c r="E92" s="137">
        <f>INDEX('Total Agency'!$N$15:$CS$15,1,'Yearly Summary'!A92)</f>
        <v>3082.5394458697529</v>
      </c>
      <c r="F92" s="137">
        <f>INDEX('Total Agency'!$N$13:$CS$13,1,'Yearly Summary'!A92)</f>
        <v>1521.1468901286405</v>
      </c>
      <c r="G92" s="138">
        <f>INDEX('Total Agency'!$N$12:$CS$12,1,'Yearly Summary'!A92)</f>
        <v>0.32978874520391088</v>
      </c>
      <c r="H92" s="136">
        <f>INDEX('Total Agency'!$N$14:$CS$14,1,'Yearly Summary'!A92)</f>
        <v>2.0264574485696567</v>
      </c>
      <c r="I92" s="137">
        <f>INDEX('Total Agency'!$N$34:$CS$34,1,'Yearly Summary'!A92)</f>
        <v>3102.5394458697529</v>
      </c>
      <c r="J92" s="137">
        <f>INDEX('Total Agency'!$N$43:$CS$43,1,'Yearly Summary'!A92)</f>
        <v>2587.2740804323948</v>
      </c>
      <c r="K92" s="138">
        <f>INDEX('Total Agency'!$N$44:$CS$44,1,'Yearly Summary'!A92)</f>
        <v>0.10596372859166742</v>
      </c>
      <c r="L92" s="137">
        <f>INDEX('Total Agency'!$N$11:$CS$11,1,'Yearly Summary'!A92)</f>
        <v>4612.4887894160966</v>
      </c>
      <c r="M92" s="137">
        <f>INDEX('Total Agency'!$N$40:$CS$40,1,'Yearly Summary'!A92)</f>
        <v>24931.866355409016</v>
      </c>
      <c r="N92" s="137">
        <f>INDEX('Total Agency'!$N$55:$CS$55,1,'Yearly Summary'!A92)</f>
        <v>5911.7108372473294</v>
      </c>
      <c r="O92" s="138">
        <f>INDEX('Total Agency'!$N$66:$CS$66,1,'Yearly Summary'!A92)</f>
        <v>0.23711465290943903</v>
      </c>
      <c r="P92" s="212">
        <f>INDEX('Total Agency'!$N$88:$CS$88,1,'Yearly Summary'!A92)</f>
        <v>1.5940840839215231</v>
      </c>
      <c r="Q92" s="137">
        <f>INDEX('Total Agency'!$N$77:$CS$77,1,'Yearly Summary'!A92)</f>
        <v>9423.76415440235</v>
      </c>
      <c r="R92" s="136">
        <f>INDEX('Total Agency'!$N$99:$CS$99,1,'Yearly Summary'!A92)</f>
        <v>20.194596226575825</v>
      </c>
      <c r="S92" s="137">
        <f>INDEX('Total Agency'!$N$29:$CS$29,1,'Yearly Summary'!A92)</f>
        <v>190309.11203263424</v>
      </c>
      <c r="T92" s="136">
        <f>INDEX('Total Agency'!$N$110:$CS$110,1,'Yearly Summary'!A92)</f>
        <v>32.191884426006176</v>
      </c>
      <c r="U92" s="136">
        <f>INDEX('Total Agency'!$N$121:$CS$121,1,'Yearly Summary'!A92)</f>
        <v>7.6331675021732304</v>
      </c>
      <c r="V92" s="381"/>
      <c r="W92" s="381"/>
    </row>
    <row r="93" spans="1:24" x14ac:dyDescent="0.25">
      <c r="A93" s="135">
        <v>64</v>
      </c>
      <c r="B93" s="130">
        <v>4</v>
      </c>
      <c r="C93" s="137">
        <f>INDEX('Total Agency'!$N$42:$CS$42,1,A93)</f>
        <v>24931.86635540902</v>
      </c>
      <c r="D93" s="137">
        <f>INDEX('Total Agency'!$N$8:$CS$8,1,'Yearly Summary'!A93)</f>
        <v>20</v>
      </c>
      <c r="E93" s="137">
        <f>INDEX('Total Agency'!$N$15:$CS$15,1,'Yearly Summary'!A93)</f>
        <v>2966.3950124741423</v>
      </c>
      <c r="F93" s="137">
        <f>INDEX('Total Agency'!$N$13:$CS$13,1,'Yearly Summary'!A93)</f>
        <v>1463.4117837641265</v>
      </c>
      <c r="G93" s="138">
        <f>INDEX('Total Agency'!$N$12:$CS$12,1,'Yearly Summary'!A93)</f>
        <v>0.32993980815061053</v>
      </c>
      <c r="H93" s="136">
        <f>INDEX('Total Agency'!$N$14:$CS$14,1,'Yearly Summary'!A93)</f>
        <v>2.0270405400482052</v>
      </c>
      <c r="I93" s="137">
        <f>INDEX('Total Agency'!$N$34:$CS$34,1,'Yearly Summary'!A93)</f>
        <v>2986.3950124741423</v>
      </c>
      <c r="J93" s="137">
        <f>INDEX('Total Agency'!$N$43:$CS$43,1,'Yearly Summary'!A93)</f>
        <v>2379.9436267430356</v>
      </c>
      <c r="K93" s="138">
        <f>INDEX('Total Agency'!$N$44:$CS$44,1,'Yearly Summary'!A93)</f>
        <v>9.5457900857338018E-2</v>
      </c>
      <c r="L93" s="137">
        <f>INDEX('Total Agency'!$N$11:$CS$11,1,'Yearly Summary'!A93)</f>
        <v>4435.390176065418</v>
      </c>
      <c r="M93" s="137">
        <f>INDEX('Total Agency'!$N$40:$CS$40,1,'Yearly Summary'!A93)</f>
        <v>25538.317741140123</v>
      </c>
      <c r="N93" s="137">
        <f>INDEX('Total Agency'!$N$55:$CS$55,1,'Yearly Summary'!A93)</f>
        <v>5989.6742135239438</v>
      </c>
      <c r="O93" s="138">
        <f>INDEX('Total Agency'!$N$66:$CS$66,1,'Yearly Summary'!A93)</f>
        <v>0.2345367566586061</v>
      </c>
      <c r="P93" s="212">
        <f>INDEX('Total Agency'!$N$88:$CS$88,1,'Yearly Summary'!A93)</f>
        <v>1.5874018996052919</v>
      </c>
      <c r="Q93" s="137">
        <f>INDEX('Total Agency'!$N$77:$CS$77,1,'Yearly Summary'!A93)</f>
        <v>9508.0202245647415</v>
      </c>
      <c r="R93" s="136">
        <f>INDEX('Total Agency'!$N$99:$CS$99,1,'Yearly Summary'!A93)</f>
        <v>19.911559867121049</v>
      </c>
      <c r="S93" s="137">
        <f>INDEX('Total Agency'!$N$29:$CS$29,1,'Yearly Summary'!A93)</f>
        <v>189319.51391921859</v>
      </c>
      <c r="T93" s="136">
        <f>INDEX('Total Agency'!$N$110:$CS$110,1,'Yearly Summary'!A93)</f>
        <v>31.60764795717245</v>
      </c>
      <c r="U93" s="136">
        <f>INDEX('Total Agency'!$N$121:$CS$121,1,'Yearly Summary'!A93)</f>
        <v>7.4131552374822434</v>
      </c>
      <c r="V93" s="381"/>
      <c r="W93" s="381"/>
    </row>
    <row r="94" spans="1:24" x14ac:dyDescent="0.25">
      <c r="A94" s="135">
        <v>65</v>
      </c>
      <c r="B94" s="130">
        <v>5</v>
      </c>
      <c r="C94" s="137">
        <f>INDEX('Total Agency'!$N$42:$CS$42,1,A94)</f>
        <v>25538.317741140123</v>
      </c>
      <c r="D94" s="137">
        <f>INDEX('Total Agency'!$N$8:$CS$8,1,'Yearly Summary'!A94)</f>
        <v>20</v>
      </c>
      <c r="E94" s="137">
        <f>INDEX('Total Agency'!$N$15:$CS$15,1,'Yearly Summary'!A94)</f>
        <v>3064.8451063517814</v>
      </c>
      <c r="F94" s="137">
        <f>INDEX('Total Agency'!$N$13:$CS$13,1,'Yearly Summary'!A94)</f>
        <v>1512.2306341488397</v>
      </c>
      <c r="G94" s="138">
        <f>INDEX('Total Agency'!$N$12:$CS$12,1,'Yearly Summary'!A94)</f>
        <v>0.32985281392027033</v>
      </c>
      <c r="H94" s="136">
        <f>INDEX('Total Agency'!$N$14:$CS$14,1,'Yearly Summary'!A94)</f>
        <v>2.0267048141613877</v>
      </c>
      <c r="I94" s="137">
        <f>INDEX('Total Agency'!$N$34:$CS$34,1,'Yearly Summary'!A94)</f>
        <v>3084.8451063517814</v>
      </c>
      <c r="J94" s="137">
        <f>INDEX('Total Agency'!$N$43:$CS$43,1,'Yearly Summary'!A94)</f>
        <v>2251.9504619017353</v>
      </c>
      <c r="K94" s="138">
        <f>INDEX('Total Agency'!$N$44:$CS$44,1,'Yearly Summary'!A94)</f>
        <v>8.8179279650594564E-2</v>
      </c>
      <c r="L94" s="137">
        <f>INDEX('Total Agency'!$N$11:$CS$11,1,'Yearly Summary'!A94)</f>
        <v>4584.5618722366435</v>
      </c>
      <c r="M94" s="137">
        <f>INDEX('Total Agency'!$N$40:$CS$40,1,'Yearly Summary'!A94)</f>
        <v>26371.21238559017</v>
      </c>
      <c r="N94" s="137">
        <f>INDEX('Total Agency'!$N$55:$CS$55,1,'Yearly Summary'!A94)</f>
        <v>6246.6782344526036</v>
      </c>
      <c r="O94" s="138">
        <f>INDEX('Total Agency'!$N$66:$CS$66,1,'Yearly Summary'!A94)</f>
        <v>0.23687489763898495</v>
      </c>
      <c r="P94" s="212">
        <f>INDEX('Total Agency'!$N$88:$CS$88,1,'Yearly Summary'!A94)</f>
        <v>1.727980149843497</v>
      </c>
      <c r="Q94" s="137">
        <f>INDEX('Total Agency'!$N$77:$CS$77,1,'Yearly Summary'!A94)</f>
        <v>10794.135991593521</v>
      </c>
      <c r="R94" s="136">
        <f>INDEX('Total Agency'!$N$99:$CS$99,1,'Yearly Summary'!A94)</f>
        <v>20.045113428354153</v>
      </c>
      <c r="S94" s="137">
        <f>INDEX('Total Agency'!$N$29:$CS$29,1,'Yearly Summary'!A94)</f>
        <v>216369.68031257216</v>
      </c>
      <c r="T94" s="136">
        <f>INDEX('Total Agency'!$N$110:$CS$110,1,'Yearly Summary'!A94)</f>
        <v>34.637558105557304</v>
      </c>
      <c r="U94" s="136">
        <f>INDEX('Total Agency'!$N$121:$CS$121,1,'Yearly Summary'!A94)</f>
        <v>8.2047680307182791</v>
      </c>
      <c r="V94" s="381"/>
      <c r="W94" s="381"/>
    </row>
    <row r="95" spans="1:24" x14ac:dyDescent="0.25">
      <c r="A95" s="135">
        <v>66</v>
      </c>
      <c r="B95" s="130">
        <v>6</v>
      </c>
      <c r="C95" s="137">
        <f>INDEX('Total Agency'!$N$42:$CS$42,1,A95)</f>
        <v>26371.21238559017</v>
      </c>
      <c r="D95" s="137">
        <f>INDEX('Total Agency'!$N$8:$CS$8,1,'Yearly Summary'!A95)</f>
        <v>20</v>
      </c>
      <c r="E95" s="137">
        <f>INDEX('Total Agency'!$N$15:$CS$15,1,'Yearly Summary'!A95)</f>
        <v>3167.0863926482334</v>
      </c>
      <c r="F95" s="137">
        <f>INDEX('Total Agency'!$N$13:$CS$13,1,'Yearly Summary'!A95)</f>
        <v>1562.9123025658678</v>
      </c>
      <c r="G95" s="138">
        <f>INDEX('Total Agency'!$N$12:$CS$12,1,'Yearly Summary'!A95)</f>
        <v>0.32977401890349595</v>
      </c>
      <c r="H95" s="136">
        <f>INDEX('Total Agency'!$N$14:$CS$14,1,'Yearly Summary'!A95)</f>
        <v>2.0264005775939937</v>
      </c>
      <c r="I95" s="137">
        <f>INDEX('Total Agency'!$N$34:$CS$34,1,'Yearly Summary'!A95)</f>
        <v>3187.0863926482334</v>
      </c>
      <c r="J95" s="137">
        <f>INDEX('Total Agency'!$N$43:$CS$43,1,'Yearly Summary'!A95)</f>
        <v>2386.5826499748546</v>
      </c>
      <c r="K95" s="138">
        <f>INDEX('Total Agency'!$N$44:$CS$44,1,'Yearly Summary'!A95)</f>
        <v>9.0499542269013675E-2</v>
      </c>
      <c r="L95" s="137">
        <f>INDEX('Total Agency'!$N$11:$CS$11,1,'Yearly Summary'!A95)</f>
        <v>4739.3433471884082</v>
      </c>
      <c r="M95" s="137">
        <f>INDEX('Total Agency'!$N$40:$CS$40,1,'Yearly Summary'!A95)</f>
        <v>27171.71612826355</v>
      </c>
      <c r="N95" s="137">
        <f>INDEX('Total Agency'!$N$55:$CS$55,1,'Yearly Summary'!A95)</f>
        <v>6481.6684271317936</v>
      </c>
      <c r="O95" s="138">
        <f>INDEX('Total Agency'!$N$66:$CS$66,1,'Yearly Summary'!A95)</f>
        <v>0.23854468361641959</v>
      </c>
      <c r="P95" s="212">
        <f>INDEX('Total Agency'!$N$88:$CS$88,1,'Yearly Summary'!A95)</f>
        <v>1.7762611281578085</v>
      </c>
      <c r="Q95" s="137">
        <f>INDEX('Total Agency'!$N$77:$CS$77,1,'Yearly Summary'!A95)</f>
        <v>11513.135672721968</v>
      </c>
      <c r="R95" s="136">
        <f>INDEX('Total Agency'!$N$99:$CS$99,1,'Yearly Summary'!A95)</f>
        <v>19.926338939051433</v>
      </c>
      <c r="S95" s="137">
        <f>INDEX('Total Agency'!$N$29:$CS$29,1,'Yearly Summary'!A95)</f>
        <v>229414.64366594187</v>
      </c>
      <c r="T95" s="136">
        <f>INDEX('Total Agency'!$N$110:$CS$110,1,'Yearly Summary'!A95)</f>
        <v>35.394381283934365</v>
      </c>
      <c r="U95" s="136">
        <f>INDEX('Total Agency'!$N$121:$CS$121,1,'Yearly Summary'!A95)</f>
        <v>8.4431414851750457</v>
      </c>
      <c r="V95" s="381"/>
      <c r="W95" s="381"/>
    </row>
    <row r="96" spans="1:24" x14ac:dyDescent="0.25">
      <c r="A96" s="135">
        <v>67</v>
      </c>
      <c r="B96" s="130">
        <v>7</v>
      </c>
      <c r="C96" s="137">
        <f>INDEX('Total Agency'!$N$42:$CS$42,1,A96)</f>
        <v>27171.71612826355</v>
      </c>
      <c r="D96" s="137">
        <f>INDEX('Total Agency'!$N$8:$CS$8,1,'Yearly Summary'!A96)</f>
        <v>20</v>
      </c>
      <c r="E96" s="137">
        <f>INDEX('Total Agency'!$N$15:$CS$15,1,'Yearly Summary'!A96)</f>
        <v>3038.3955710733758</v>
      </c>
      <c r="F96" s="137">
        <f>INDEX('Total Agency'!$N$13:$CS$13,1,'Yearly Summary'!A96)</f>
        <v>1498.8802506640527</v>
      </c>
      <c r="G96" s="138">
        <f>INDEX('Total Agency'!$N$12:$CS$12,1,'Yearly Summary'!A96)</f>
        <v>0.32995788623605676</v>
      </c>
      <c r="H96" s="136">
        <f>INDEX('Total Agency'!$N$14:$CS$14,1,'Yearly Summary'!A96)</f>
        <v>2.0271102843120841</v>
      </c>
      <c r="I96" s="137">
        <f>INDEX('Total Agency'!$N$34:$CS$34,1,'Yearly Summary'!A96)</f>
        <v>3058.3955710733758</v>
      </c>
      <c r="J96" s="137">
        <f>INDEX('Total Agency'!$N$43:$CS$43,1,'Yearly Summary'!A96)</f>
        <v>2928.7932599307314</v>
      </c>
      <c r="K96" s="138">
        <f>INDEX('Total Agency'!$N$44:$CS$44,1,'Yearly Summary'!A96)</f>
        <v>0.10778830627058743</v>
      </c>
      <c r="L96" s="137">
        <f>INDEX('Total Agency'!$N$11:$CS$11,1,'Yearly Summary'!A96)</f>
        <v>4542.6410859952339</v>
      </c>
      <c r="M96" s="137">
        <f>INDEX('Total Agency'!$N$40:$CS$40,1,'Yearly Summary'!A96)</f>
        <v>27301.318439406194</v>
      </c>
      <c r="N96" s="137">
        <f>INDEX('Total Agency'!$N$55:$CS$55,1,'Yearly Summary'!A96)</f>
        <v>6603.8393375524502</v>
      </c>
      <c r="O96" s="138">
        <f>INDEX('Total Agency'!$N$66:$CS$66,1,'Yearly Summary'!A96)</f>
        <v>0.24188719501621564</v>
      </c>
      <c r="P96" s="212">
        <f>INDEX('Total Agency'!$N$88:$CS$88,1,'Yearly Summary'!A96)</f>
        <v>1.6682566408931203</v>
      </c>
      <c r="Q96" s="137">
        <f>INDEX('Total Agency'!$N$77:$CS$77,1,'Yearly Summary'!A96)</f>
        <v>11016.898830263099</v>
      </c>
      <c r="R96" s="136">
        <f>INDEX('Total Agency'!$N$99:$CS$99,1,'Yearly Summary'!A96)</f>
        <v>19.840858559375366</v>
      </c>
      <c r="S96" s="137">
        <f>INDEX('Total Agency'!$N$29:$CS$29,1,'Yearly Summary'!A96)</f>
        <v>218584.73145419807</v>
      </c>
      <c r="T96" s="136">
        <f>INDEX('Total Agency'!$N$110:$CS$110,1,'Yearly Summary'!A96)</f>
        <v>33.099644052699063</v>
      </c>
      <c r="U96" s="136">
        <f>INDEX('Total Agency'!$N$121:$CS$121,1,'Yearly Summary'!A96)</f>
        <v>8.0063800559425413</v>
      </c>
      <c r="V96" s="381"/>
      <c r="W96" s="381"/>
    </row>
    <row r="97" spans="1:24" x14ac:dyDescent="0.25">
      <c r="A97" s="135">
        <v>68</v>
      </c>
      <c r="B97" s="130">
        <v>8</v>
      </c>
      <c r="C97" s="137">
        <f>INDEX('Total Agency'!$N$42:$CS$42,1,A97)</f>
        <v>27301.31843940619</v>
      </c>
      <c r="D97" s="137">
        <f>INDEX('Total Agency'!$N$8:$CS$8,1,'Yearly Summary'!A97)</f>
        <v>20</v>
      </c>
      <c r="E97" s="137">
        <f>INDEX('Total Agency'!$N$15:$CS$15,1,'Yearly Summary'!A97)</f>
        <v>3146.6576905382426</v>
      </c>
      <c r="F97" s="137">
        <f>INDEX('Total Agency'!$N$13:$CS$13,1,'Yearly Summary'!A97)</f>
        <v>1552.3903220984375</v>
      </c>
      <c r="G97" s="138">
        <f>INDEX('Total Agency'!$N$12:$CS$12,1,'Yearly Summary'!A97)</f>
        <v>0.32992304156015412</v>
      </c>
      <c r="H97" s="136">
        <f>INDEX('Total Agency'!$N$14:$CS$14,1,'Yearly Summary'!A97)</f>
        <v>2.0269758486285592</v>
      </c>
      <c r="I97" s="137">
        <f>INDEX('Total Agency'!$N$34:$CS$34,1,'Yearly Summary'!A97)</f>
        <v>3166.6576905382426</v>
      </c>
      <c r="J97" s="137">
        <f>INDEX('Total Agency'!$N$43:$CS$43,1,'Yearly Summary'!A97)</f>
        <v>2405.6172644161197</v>
      </c>
      <c r="K97" s="138">
        <f>INDEX('Total Agency'!$N$44:$CS$44,1,'Yearly Summary'!A97)</f>
        <v>8.8113593112920829E-2</v>
      </c>
      <c r="L97" s="137">
        <f>INDEX('Total Agency'!$N$11:$CS$11,1,'Yearly Summary'!A97)</f>
        <v>4705.3104104442909</v>
      </c>
      <c r="M97" s="137">
        <f>INDEX('Total Agency'!$N$40:$CS$40,1,'Yearly Summary'!A97)</f>
        <v>28062.358865528317</v>
      </c>
      <c r="N97" s="137">
        <f>INDEX('Total Agency'!$N$55:$CS$55,1,'Yearly Summary'!A97)</f>
        <v>6933.0487888969838</v>
      </c>
      <c r="O97" s="138">
        <f>INDEX('Total Agency'!$N$66:$CS$66,1,'Yearly Summary'!A97)</f>
        <v>0.24705866039698865</v>
      </c>
      <c r="P97" s="212">
        <f>INDEX('Total Agency'!$N$88:$CS$88,1,'Yearly Summary'!A97)</f>
        <v>1.7686624036905876</v>
      </c>
      <c r="Q97" s="137">
        <f>INDEX('Total Agency'!$N$77:$CS$77,1,'Yearly Summary'!A97)</f>
        <v>12262.222735874657</v>
      </c>
      <c r="R97" s="136">
        <f>INDEX('Total Agency'!$N$99:$CS$99,1,'Yearly Summary'!A97)</f>
        <v>19.78020303112347</v>
      </c>
      <c r="S97" s="137">
        <f>INDEX('Total Agency'!$N$29:$CS$29,1,'Yearly Summary'!A97)</f>
        <v>242549.25532845902</v>
      </c>
      <c r="T97" s="136">
        <f>INDEX('Total Agency'!$N$110:$CS$110,1,'Yearly Summary'!A97)</f>
        <v>34.984501438514684</v>
      </c>
      <c r="U97" s="136">
        <f>INDEX('Total Agency'!$N$121:$CS$121,1,'Yearly Summary'!A97)</f>
        <v>8.6432240600559602</v>
      </c>
      <c r="V97" s="381"/>
      <c r="W97" s="381"/>
    </row>
    <row r="98" spans="1:24" x14ac:dyDescent="0.25">
      <c r="A98" s="135">
        <v>69</v>
      </c>
      <c r="B98" s="130">
        <v>9</v>
      </c>
      <c r="C98" s="137">
        <f>INDEX('Total Agency'!$N$42:$CS$42,1,A98)</f>
        <v>28062.358865528317</v>
      </c>
      <c r="D98" s="137">
        <f>INDEX('Total Agency'!$N$8:$CS$8,1,'Yearly Summary'!A98)</f>
        <v>20</v>
      </c>
      <c r="E98" s="137">
        <f>INDEX('Total Agency'!$N$15:$CS$15,1,'Yearly Summary'!A98)</f>
        <v>3261.550633231167</v>
      </c>
      <c r="F98" s="137">
        <f>INDEX('Total Agency'!$N$13:$CS$13,1,'Yearly Summary'!A98)</f>
        <v>1609.1797758124949</v>
      </c>
      <c r="G98" s="138">
        <f>INDEX('Total Agency'!$N$12:$CS$12,1,'Yearly Summary'!A98)</f>
        <v>0.32988795027288736</v>
      </c>
      <c r="H98" s="136">
        <f>INDEX('Total Agency'!$N$14:$CS$14,1,'Yearly Summary'!A98)</f>
        <v>2.0268404327815825</v>
      </c>
      <c r="I98" s="137">
        <f>INDEX('Total Agency'!$N$34:$CS$34,1,'Yearly Summary'!A98)</f>
        <v>3281.550633231167</v>
      </c>
      <c r="J98" s="137">
        <f>INDEX('Total Agency'!$N$43:$CS$43,1,'Yearly Summary'!A98)</f>
        <v>2020.0924569157178</v>
      </c>
      <c r="K98" s="138">
        <f>INDEX('Total Agency'!$N$44:$CS$44,1,'Yearly Summary'!A98)</f>
        <v>7.198583934428944E-2</v>
      </c>
      <c r="L98" s="137">
        <f>INDEX('Total Agency'!$N$11:$CS$11,1,'Yearly Summary'!A98)</f>
        <v>4877.9586355953943</v>
      </c>
      <c r="M98" s="137">
        <f>INDEX('Total Agency'!$N$40:$CS$40,1,'Yearly Summary'!A98)</f>
        <v>29323.817041843766</v>
      </c>
      <c r="N98" s="137">
        <f>INDEX('Total Agency'!$N$55:$CS$55,1,'Yearly Summary'!A98)</f>
        <v>7351.6641935184671</v>
      </c>
      <c r="O98" s="138">
        <f>INDEX('Total Agency'!$N$66:$CS$66,1,'Yearly Summary'!A98)</f>
        <v>0.25070624956594068</v>
      </c>
      <c r="P98" s="212">
        <f>INDEX('Total Agency'!$N$88:$CS$88,1,'Yearly Summary'!A98)</f>
        <v>1.8413176298807323</v>
      </c>
      <c r="Q98" s="137">
        <f>INDEX('Total Agency'!$N$77:$CS$77,1,'Yearly Summary'!A98)</f>
        <v>13536.74888848847</v>
      </c>
      <c r="R98" s="136">
        <f>INDEX('Total Agency'!$N$99:$CS$99,1,'Yearly Summary'!A98)</f>
        <v>19.763745112000631</v>
      </c>
      <c r="S98" s="137">
        <f>INDEX('Total Agency'!$N$29:$CS$29,1,'Yearly Summary'!A98)</f>
        <v>267536.85467724397</v>
      </c>
      <c r="T98" s="136">
        <f>INDEX('Total Agency'!$N$110:$CS$110,1,'Yearly Summary'!A98)</f>
        <v>36.39133230719591</v>
      </c>
      <c r="U98" s="136">
        <f>INDEX('Total Agency'!$N$121:$CS$121,1,'Yearly Summary'!A98)</f>
        <v>9.1235344394449385</v>
      </c>
      <c r="V98" s="381"/>
      <c r="W98" s="381"/>
    </row>
    <row r="99" spans="1:24" x14ac:dyDescent="0.25">
      <c r="A99" s="135">
        <v>70</v>
      </c>
      <c r="B99" s="130">
        <v>10</v>
      </c>
      <c r="C99" s="137">
        <f>INDEX('Total Agency'!$N$42:$CS$42,1,A99)</f>
        <v>29323.817041843766</v>
      </c>
      <c r="D99" s="137">
        <f>INDEX('Total Agency'!$N$8:$CS$8,1,'Yearly Summary'!A99)</f>
        <v>20</v>
      </c>
      <c r="E99" s="137">
        <f>INDEX('Total Agency'!$N$15:$CS$15,1,'Yearly Summary'!A99)</f>
        <v>3146.1015964272137</v>
      </c>
      <c r="F99" s="137">
        <f>INDEX('Total Agency'!$N$13:$CS$13,1,'Yearly Summary'!A99)</f>
        <v>1551.6166438129264</v>
      </c>
      <c r="G99" s="138">
        <f>INDEX('Total Agency'!$N$12:$CS$12,1,'Yearly Summary'!A99)</f>
        <v>0.33009218368849186</v>
      </c>
      <c r="H99" s="136">
        <f>INDEX('Total Agency'!$N$14:$CS$14,1,'Yearly Summary'!A99)</f>
        <v>2.0276281573623862</v>
      </c>
      <c r="I99" s="137">
        <f>INDEX('Total Agency'!$N$34:$CS$34,1,'Yearly Summary'!A99)</f>
        <v>3166.1015964272137</v>
      </c>
      <c r="J99" s="137">
        <f>INDEX('Total Agency'!$N$43:$CS$43,1,'Yearly Summary'!A99)</f>
        <v>2684.2564911498594</v>
      </c>
      <c r="K99" s="138">
        <f>INDEX('Total Agency'!$N$44:$CS$44,1,'Yearly Summary'!A99)</f>
        <v>9.1538440828475579E-2</v>
      </c>
      <c r="L99" s="137">
        <f>INDEX('Total Agency'!$N$11:$CS$11,1,'Yearly Summary'!A99)</f>
        <v>4700.5555432272449</v>
      </c>
      <c r="M99" s="137">
        <f>INDEX('Total Agency'!$N$40:$CS$40,1,'Yearly Summary'!A99)</f>
        <v>29805.662147121122</v>
      </c>
      <c r="N99" s="137">
        <f>INDEX('Total Agency'!$N$55:$CS$55,1,'Yearly Summary'!A99)</f>
        <v>7492.9127327065762</v>
      </c>
      <c r="O99" s="138">
        <f>INDEX('Total Agency'!$N$66:$CS$66,1,'Yearly Summary'!A99)</f>
        <v>0.25139225881718263</v>
      </c>
      <c r="P99" s="212">
        <f>INDEX('Total Agency'!$N$88:$CS$88,1,'Yearly Summary'!A99)</f>
        <v>1.7128105646724432</v>
      </c>
      <c r="Q99" s="137">
        <f>INDEX('Total Agency'!$N$77:$CS$77,1,'Yearly Summary'!A99)</f>
        <v>12833.94008874849</v>
      </c>
      <c r="R99" s="136">
        <f>INDEX('Total Agency'!$N$99:$CS$99,1,'Yearly Summary'!A99)</f>
        <v>19.773729628572617</v>
      </c>
      <c r="S99" s="137">
        <f>INDEX('Total Agency'!$N$29:$CS$29,1,'Yearly Summary'!A99)</f>
        <v>253774.86138421189</v>
      </c>
      <c r="T99" s="136">
        <f>INDEX('Total Agency'!$N$110:$CS$110,1,'Yearly Summary'!A99)</f>
        <v>33.868653010795683</v>
      </c>
      <c r="U99" s="136">
        <f>INDEX('Total Agency'!$N$121:$CS$121,1,'Yearly Summary'!A99)</f>
        <v>8.5143171834792994</v>
      </c>
      <c r="V99" s="381"/>
      <c r="W99" s="381"/>
    </row>
    <row r="100" spans="1:24" x14ac:dyDescent="0.25">
      <c r="A100" s="135">
        <v>71</v>
      </c>
      <c r="B100" s="130">
        <v>11</v>
      </c>
      <c r="C100" s="137">
        <f>INDEX('Total Agency'!$N$42:$CS$42,1,A100)</f>
        <v>29805.662147121122</v>
      </c>
      <c r="D100" s="137">
        <f>INDEX('Total Agency'!$N$8:$CS$8,1,'Yearly Summary'!A100)</f>
        <v>20</v>
      </c>
      <c r="E100" s="137">
        <f>INDEX('Total Agency'!$N$15:$CS$15,1,'Yearly Summary'!A100)</f>
        <v>3266.8478993936974</v>
      </c>
      <c r="F100" s="137">
        <f>INDEX('Total Agency'!$N$13:$CS$13,1,'Yearly Summary'!A100)</f>
        <v>1611.3132021140646</v>
      </c>
      <c r="G100" s="138">
        <f>INDEX('Total Agency'!$N$12:$CS$12,1,'Yearly Summary'!A100)</f>
        <v>0.33004451364233056</v>
      </c>
      <c r="H100" s="136">
        <f>INDEX('Total Agency'!$N$14:$CS$14,1,'Yearly Summary'!A100)</f>
        <v>2.0274443820776429</v>
      </c>
      <c r="I100" s="137">
        <f>INDEX('Total Agency'!$N$34:$CS$34,1,'Yearly Summary'!A100)</f>
        <v>3286.8478993936974</v>
      </c>
      <c r="J100" s="137">
        <f>INDEX('Total Agency'!$N$43:$CS$43,1,'Yearly Summary'!A100)</f>
        <v>2666.2129946415735</v>
      </c>
      <c r="K100" s="138">
        <f>INDEX('Total Agency'!$N$44:$CS$44,1,'Yearly Summary'!A100)</f>
        <v>8.9453238162638782E-2</v>
      </c>
      <c r="L100" s="137">
        <f>INDEX('Total Agency'!$N$11:$CS$11,1,'Yearly Summary'!A100)</f>
        <v>4882.1087323398006</v>
      </c>
      <c r="M100" s="137">
        <f>INDEX('Total Agency'!$N$40:$CS$40,1,'Yearly Summary'!A100)</f>
        <v>30426.297051873247</v>
      </c>
      <c r="N100" s="137">
        <f>INDEX('Total Agency'!$N$55:$CS$55,1,'Yearly Summary'!A100)</f>
        <v>7770.2446260847692</v>
      </c>
      <c r="O100" s="138">
        <f>INDEX('Total Agency'!$N$66:$CS$66,1,'Yearly Summary'!A100)</f>
        <v>0.25537924029458525</v>
      </c>
      <c r="P100" s="212">
        <f>INDEX('Total Agency'!$N$88:$CS$88,1,'Yearly Summary'!A100)</f>
        <v>1.7873941620205833</v>
      </c>
      <c r="Q100" s="137">
        <f>INDEX('Total Agency'!$N$77:$CS$77,1,'Yearly Summary'!A100)</f>
        <v>13888.489882135727</v>
      </c>
      <c r="R100" s="136">
        <f>INDEX('Total Agency'!$N$99:$CS$99,1,'Yearly Summary'!A100)</f>
        <v>19.780002641800824</v>
      </c>
      <c r="S100" s="137">
        <f>INDEX('Total Agency'!$N$29:$CS$29,1,'Yearly Summary'!A100)</f>
        <v>274714.36655926867</v>
      </c>
      <c r="T100" s="136">
        <f>INDEX('Total Agency'!$N$110:$CS$110,1,'Yearly Summary'!A100)</f>
        <v>35.354661246706506</v>
      </c>
      <c r="U100" s="136">
        <f>INDEX('Total Agency'!$N$121:$CS$121,1,'Yearly Summary'!A100)</f>
        <v>9.0288465300563221</v>
      </c>
      <c r="V100" s="381"/>
      <c r="W100" s="381"/>
    </row>
    <row r="101" spans="1:24" x14ac:dyDescent="0.25">
      <c r="A101" s="135">
        <v>72</v>
      </c>
      <c r="B101" s="130">
        <v>12</v>
      </c>
      <c r="C101" s="137">
        <f>INDEX('Total Agency'!$N$42:$CS$42,1,A101)</f>
        <v>30426.297051873247</v>
      </c>
      <c r="D101" s="137">
        <f>INDEX('Total Agency'!$N$8:$CS$8,1,'Yearly Summary'!A101)</f>
        <v>20</v>
      </c>
      <c r="E101" s="137">
        <f>INDEX('Total Agency'!$N$15:$CS$15,1,'Yearly Summary'!A101)</f>
        <v>3391.2713362164468</v>
      </c>
      <c r="F101" s="137">
        <f>INDEX('Total Agency'!$N$13:$CS$13,1,'Yearly Summary'!A101)</f>
        <v>1672.8675609932175</v>
      </c>
      <c r="G101" s="138">
        <f>INDEX('Total Agency'!$N$12:$CS$12,1,'Yearly Summary'!A101)</f>
        <v>0.32998644680317601</v>
      </c>
      <c r="H101" s="136">
        <f>INDEX('Total Agency'!$N$14:$CS$14,1,'Yearly Summary'!A101)</f>
        <v>2.0272204538433254</v>
      </c>
      <c r="I101" s="137">
        <f>INDEX('Total Agency'!$N$34:$CS$34,1,'Yearly Summary'!A101)</f>
        <v>3411.2713362164468</v>
      </c>
      <c r="J101" s="137">
        <f>INDEX('Total Agency'!$N$43:$CS$43,1,'Yearly Summary'!A101)</f>
        <v>2510.0325991400459</v>
      </c>
      <c r="K101" s="138">
        <f>INDEX('Total Agency'!$N$44:$CS$44,1,'Yearly Summary'!A101)</f>
        <v>8.2495500351578654E-2</v>
      </c>
      <c r="L101" s="137">
        <f>INDEX('Total Agency'!$N$11:$CS$11,1,'Yearly Summary'!A101)</f>
        <v>5069.5038453837387</v>
      </c>
      <c r="M101" s="137">
        <f>INDEX('Total Agency'!$N$40:$CS$40,1,'Yearly Summary'!A101)</f>
        <v>31327.535788949652</v>
      </c>
      <c r="N101" s="137">
        <f>INDEX('Total Agency'!$N$55:$CS$55,1,'Yearly Summary'!A101)</f>
        <v>8079.1362938015272</v>
      </c>
      <c r="O101" s="138">
        <f>INDEX('Total Agency'!$N$66:$CS$66,1,'Yearly Summary'!A101)</f>
        <v>0.25789249266938286</v>
      </c>
      <c r="P101" s="212">
        <f>INDEX('Total Agency'!$N$88:$CS$88,1,'Yearly Summary'!A101)</f>
        <v>1.8582689897283438</v>
      </c>
      <c r="Q101" s="137">
        <f>INDEX('Total Agency'!$N$77:$CS$77,1,'Yearly Summary'!A101)</f>
        <v>15013.208438560159</v>
      </c>
      <c r="R101" s="136">
        <f>INDEX('Total Agency'!$N$99:$CS$99,1,'Yearly Summary'!A101)</f>
        <v>19.703045215501227</v>
      </c>
      <c r="S101" s="137">
        <f>INDEX('Total Agency'!$N$29:$CS$29,1,'Yearly Summary'!A101)</f>
        <v>295805.92469469539</v>
      </c>
      <c r="T101" s="136">
        <f>INDEX('Total Agency'!$N$110:$CS$110,1,'Yearly Summary'!A101)</f>
        <v>36.61355792718134</v>
      </c>
      <c r="U101" s="136">
        <f>INDEX('Total Agency'!$N$121:$CS$121,1,'Yearly Summary'!A101)</f>
        <v>9.4423617193356382</v>
      </c>
      <c r="V101" s="381"/>
      <c r="W101" s="381"/>
    </row>
    <row r="102" spans="1:24" s="1" customFormat="1" ht="30" x14ac:dyDescent="0.25">
      <c r="B102" s="139" t="s">
        <v>90</v>
      </c>
      <c r="C102" s="142">
        <f>C101</f>
        <v>30426.297051873247</v>
      </c>
      <c r="D102" s="142">
        <f>SUM(D90:D101)</f>
        <v>240</v>
      </c>
      <c r="E102" s="142">
        <f>SUM(E90:E101)</f>
        <v>33331.297164928248</v>
      </c>
      <c r="F102" s="142">
        <f>SUM(F90:F101)</f>
        <v>16860.647123310791</v>
      </c>
      <c r="G102" s="140">
        <f>SUM(F90:F101)/SUM(L90:L101)</f>
        <v>0.30190325826888154</v>
      </c>
      <c r="H102" s="141">
        <f>E102/F102</f>
        <v>1.9768693882956521</v>
      </c>
      <c r="I102" s="142">
        <f>SUM(I90:I101)</f>
        <v>33571.297164928248</v>
      </c>
      <c r="J102" s="142">
        <f>SUM(J90:J101)</f>
        <v>29915.731522672944</v>
      </c>
      <c r="K102" s="140">
        <f>SUM(J90:J101)/SUM(C90:C101)</f>
        <v>9.142997009193736E-2</v>
      </c>
      <c r="L102" s="142">
        <f>L101</f>
        <v>5069.5038453837387</v>
      </c>
      <c r="M102" s="142">
        <f>M101</f>
        <v>31327.535788949652</v>
      </c>
      <c r="N102" s="142">
        <f>SUM(N90:N101)</f>
        <v>74804.626087348035</v>
      </c>
      <c r="O102" s="140">
        <f>N102/SUM(M90:M101)</f>
        <v>0.22609566345353155</v>
      </c>
      <c r="P102" s="213">
        <f>Q102/N102</f>
        <v>1.7154870391090931</v>
      </c>
      <c r="Q102" s="142">
        <f>SUM(Q90:Q101)</f>
        <v>128326.36651824749</v>
      </c>
      <c r="R102" s="141">
        <f>S102/Q102</f>
        <v>19.905265082743945</v>
      </c>
      <c r="S102" s="142">
        <f>SUM(S90:S101)</f>
        <v>2554370.3426510734</v>
      </c>
      <c r="T102" s="141">
        <f>S102/N102</f>
        <v>34.147224259478023</v>
      </c>
      <c r="U102" s="141">
        <f>S102/SUM(M90:M101)</f>
        <v>7.7205393240432105</v>
      </c>
      <c r="V102" s="384"/>
      <c r="W102" s="384"/>
      <c r="X102" s="227"/>
    </row>
    <row r="104" spans="1:24" ht="38.25" x14ac:dyDescent="0.25">
      <c r="B104" s="131">
        <v>2022</v>
      </c>
      <c r="C104" s="207" t="s">
        <v>76</v>
      </c>
      <c r="D104" s="207" t="s">
        <v>77</v>
      </c>
      <c r="E104" s="207" t="s">
        <v>78</v>
      </c>
      <c r="F104" s="207" t="s">
        <v>70</v>
      </c>
      <c r="G104" s="209" t="s">
        <v>71</v>
      </c>
      <c r="H104" s="205" t="s">
        <v>88</v>
      </c>
      <c r="I104" s="207" t="s">
        <v>84</v>
      </c>
      <c r="J104" s="207" t="s">
        <v>85</v>
      </c>
      <c r="K104" s="209" t="s">
        <v>87</v>
      </c>
      <c r="L104" s="207" t="s">
        <v>79</v>
      </c>
      <c r="M104" s="207" t="s">
        <v>80</v>
      </c>
      <c r="N104" s="207" t="s">
        <v>81</v>
      </c>
      <c r="O104" s="209" t="s">
        <v>11</v>
      </c>
      <c r="P104" s="211" t="s">
        <v>82</v>
      </c>
      <c r="Q104" s="207" t="s">
        <v>83</v>
      </c>
      <c r="R104" s="205" t="s">
        <v>14</v>
      </c>
      <c r="S104" s="207" t="s">
        <v>0</v>
      </c>
      <c r="T104" s="205" t="s">
        <v>15</v>
      </c>
      <c r="U104" s="205" t="s">
        <v>86</v>
      </c>
      <c r="V104" s="382"/>
      <c r="W104" s="382"/>
      <c r="X104" s="225"/>
    </row>
    <row r="105" spans="1:24" x14ac:dyDescent="0.25">
      <c r="A105" s="135">
        <v>73</v>
      </c>
      <c r="B105" s="130">
        <v>1</v>
      </c>
      <c r="C105" s="137">
        <f>INDEX('Total Agency'!$N$42:$CS$42,1,A105)</f>
        <v>31327.535788949652</v>
      </c>
      <c r="D105" s="137">
        <f>INDEX('Total Agency'!$N$8:$CS$8,1,'Yearly Summary'!A105)</f>
        <v>20</v>
      </c>
      <c r="E105" s="137">
        <f>INDEX('Total Agency'!$N$15:$CS$15,1,'Yearly Summary'!A105)</f>
        <v>1014.6613262774742</v>
      </c>
      <c r="F105" s="137">
        <f>INDEX('Total Agency'!$N$13:$CS$13,1,'Yearly Summary'!A105)</f>
        <v>734.80245788150421</v>
      </c>
      <c r="G105" s="138">
        <f>INDEX('Total Agency'!$N$12:$CS$12,1,'Yearly Summary'!A105)</f>
        <v>0.15</v>
      </c>
      <c r="H105" s="136">
        <f>INDEX('Total Agency'!$N$14:$CS$14,1,'Yearly Summary'!A105)</f>
        <v>1.3808627276544856</v>
      </c>
      <c r="I105" s="137">
        <f>INDEX('Total Agency'!$N$34:$CS$34,1,'Yearly Summary'!A105)</f>
        <v>1034.6613262774742</v>
      </c>
      <c r="J105" s="137">
        <f>INDEX('Total Agency'!$N$43:$CS$43,1,'Yearly Summary'!A105)</f>
        <v>2702.7198531416216</v>
      </c>
      <c r="K105" s="138">
        <f>INDEX('Total Agency'!$N$44:$CS$44,1,'Yearly Summary'!A105)</f>
        <v>8.6272979507534972E-2</v>
      </c>
      <c r="L105" s="137">
        <f>INDEX('Total Agency'!$N$11:$CS$11,1,'Yearly Summary'!A105)</f>
        <v>4898.6830525433616</v>
      </c>
      <c r="M105" s="137">
        <f>INDEX('Total Agency'!$N$40:$CS$40,1,'Yearly Summary'!A105)</f>
        <v>29659.477262085504</v>
      </c>
      <c r="N105" s="137">
        <f>INDEX('Total Agency'!$N$55:$CS$55,1,'Yearly Summary'!A105)</f>
        <v>3535.8410673574813</v>
      </c>
      <c r="O105" s="138">
        <f>INDEX('Total Agency'!$N$66:$CS$66,1,'Yearly Summary'!A105)</f>
        <v>0.119214544346587</v>
      </c>
      <c r="P105" s="212">
        <f>INDEX('Total Agency'!$N$88:$CS$88,1,'Yearly Summary'!A105)</f>
        <v>1.4853024615432762</v>
      </c>
      <c r="Q105" s="137">
        <f>INDEX('Total Agency'!$N$77:$CS$77,1,'Yearly Summary'!A105)</f>
        <v>5251.7934409718719</v>
      </c>
      <c r="R105" s="136">
        <f>INDEX('Total Agency'!$N$99:$CS$99,1,'Yearly Summary'!A105)</f>
        <v>22.264236525149474</v>
      </c>
      <c r="S105" s="137">
        <f>INDEX('Total Agency'!$N$29:$CS$29,1,'Yearly Summary'!A105)</f>
        <v>116927.17135102639</v>
      </c>
      <c r="T105" s="136">
        <f>INDEX('Total Agency'!$N$110:$CS$110,1,'Yearly Summary'!A105)</f>
        <v>33.069125315186234</v>
      </c>
      <c r="U105" s="136">
        <f>INDEX('Total Agency'!$N$121:$CS$121,1,'Yearly Summary'!A105)</f>
        <v>3.9423207063901122</v>
      </c>
      <c r="V105" s="381"/>
      <c r="W105" s="381"/>
    </row>
    <row r="106" spans="1:24" x14ac:dyDescent="0.25">
      <c r="A106" s="135">
        <v>74</v>
      </c>
      <c r="B106" s="130">
        <v>2</v>
      </c>
      <c r="C106" s="137">
        <f>INDEX('Total Agency'!$N$42:$CS$42,1,A106)</f>
        <v>29659.477262085504</v>
      </c>
      <c r="D106" s="137">
        <f>INDEX('Total Agency'!$N$8:$CS$8,1,'Yearly Summary'!A106)</f>
        <v>20</v>
      </c>
      <c r="E106" s="137">
        <f>INDEX('Total Agency'!$N$15:$CS$15,1,'Yearly Summary'!A106)</f>
        <v>1054.5954576996965</v>
      </c>
      <c r="F106" s="137">
        <f>INDEX('Total Agency'!$N$13:$CS$13,1,'Yearly Summary'!A106)</f>
        <v>763.95285337104349</v>
      </c>
      <c r="G106" s="138">
        <f>INDEX('Total Agency'!$N$12:$CS$12,1,'Yearly Summary'!A106)</f>
        <v>0.15</v>
      </c>
      <c r="H106" s="136">
        <f>INDEX('Total Agency'!$N$14:$CS$14,1,'Yearly Summary'!A106)</f>
        <v>1.3804457343750387</v>
      </c>
      <c r="I106" s="137">
        <f>INDEX('Total Agency'!$N$34:$CS$34,1,'Yearly Summary'!A106)</f>
        <v>1074.5954576996965</v>
      </c>
      <c r="J106" s="137">
        <f>INDEX('Total Agency'!$N$43:$CS$43,1,'Yearly Summary'!A106)</f>
        <v>3051.8281208328444</v>
      </c>
      <c r="K106" s="138">
        <f>INDEX('Total Agency'!$N$44:$CS$44,1,'Yearly Summary'!A106)</f>
        <v>0.10289554646784276</v>
      </c>
      <c r="L106" s="137">
        <f>INDEX('Total Agency'!$N$11:$CS$11,1,'Yearly Summary'!A106)</f>
        <v>5093.0190224736234</v>
      </c>
      <c r="M106" s="137">
        <f>INDEX('Total Agency'!$N$40:$CS$40,1,'Yearly Summary'!A106)</f>
        <v>27682.244598952355</v>
      </c>
      <c r="N106" s="137">
        <f>INDEX('Total Agency'!$N$55:$CS$55,1,'Yearly Summary'!A106)</f>
        <v>3206.2381058014143</v>
      </c>
      <c r="O106" s="138">
        <f>INDEX('Total Agency'!$N$66:$CS$66,1,'Yearly Summary'!A106)</f>
        <v>0.11582290931432473</v>
      </c>
      <c r="P106" s="212">
        <f>INDEX('Total Agency'!$N$88:$CS$88,1,'Yearly Summary'!A106)</f>
        <v>1.4951318733388783</v>
      </c>
      <c r="Q106" s="137">
        <f>INDEX('Total Agency'!$N$77:$CS$77,1,'Yearly Summary'!A106)</f>
        <v>4793.7487854973651</v>
      </c>
      <c r="R106" s="136">
        <f>INDEX('Total Agency'!$N$99:$CS$99,1,'Yearly Summary'!A106)</f>
        <v>22.636557848975244</v>
      </c>
      <c r="S106" s="137">
        <f>INDEX('Total Agency'!$N$29:$CS$29,1,'Yearly Summary'!A106)</f>
        <v>108513.97169636592</v>
      </c>
      <c r="T106" s="136">
        <f>INDEX('Total Agency'!$N$110:$CS$110,1,'Yearly Summary'!A106)</f>
        <v>33.84463914268224</v>
      </c>
      <c r="U106" s="136">
        <f>INDEX('Total Agency'!$N$121:$CS$121,1,'Yearly Summary'!A106)</f>
        <v>3.9199845701989307</v>
      </c>
      <c r="V106" s="381"/>
      <c r="W106" s="381"/>
    </row>
    <row r="107" spans="1:24" x14ac:dyDescent="0.25">
      <c r="A107" s="135">
        <v>75</v>
      </c>
      <c r="B107" s="130">
        <v>3</v>
      </c>
      <c r="C107" s="137">
        <f>INDEX('Total Agency'!$N$42:$CS$42,1,A107)</f>
        <v>27682.244598952355</v>
      </c>
      <c r="D107" s="137">
        <f>INDEX('Total Agency'!$N$8:$CS$8,1,'Yearly Summary'!A107)</f>
        <v>20</v>
      </c>
      <c r="E107" s="137">
        <f>INDEX('Total Agency'!$N$15:$CS$15,1,'Yearly Summary'!A107)</f>
        <v>3538.5154446074594</v>
      </c>
      <c r="F107" s="137">
        <f>INDEX('Total Agency'!$N$13:$CS$13,1,'Yearly Summary'!A107)</f>
        <v>1745.4223717177006</v>
      </c>
      <c r="G107" s="138">
        <f>INDEX('Total Agency'!$N$12:$CS$12,1,'Yearly Summary'!A107)</f>
        <v>0.33001014236993653</v>
      </c>
      <c r="H107" s="136">
        <f>INDEX('Total Agency'!$N$14:$CS$14,1,'Yearly Summary'!A107)</f>
        <v>2.027311842648805</v>
      </c>
      <c r="I107" s="137">
        <f>INDEX('Total Agency'!$N$34:$CS$34,1,'Yearly Summary'!A107)</f>
        <v>3558.5154446074594</v>
      </c>
      <c r="J107" s="137">
        <f>INDEX('Total Agency'!$N$43:$CS$43,1,'Yearly Summary'!A107)</f>
        <v>2933.9893297605304</v>
      </c>
      <c r="K107" s="138">
        <f>INDEX('Total Agency'!$N$44:$CS$44,1,'Yearly Summary'!A107)</f>
        <v>0.10598812965736053</v>
      </c>
      <c r="L107" s="137">
        <f>INDEX('Total Agency'!$N$11:$CS$11,1,'Yearly Summary'!A107)</f>
        <v>5288.9961477641727</v>
      </c>
      <c r="M107" s="137">
        <f>INDEX('Total Agency'!$N$40:$CS$40,1,'Yearly Summary'!A107)</f>
        <v>28306.770713799284</v>
      </c>
      <c r="N107" s="137">
        <f>INDEX('Total Agency'!$N$55:$CS$55,1,'Yearly Summary'!A107)</f>
        <v>6719.3641667915217</v>
      </c>
      <c r="O107" s="138">
        <f>INDEX('Total Agency'!$N$66:$CS$66,1,'Yearly Summary'!A107)</f>
        <v>0.23737657095289555</v>
      </c>
      <c r="P107" s="212">
        <f>INDEX('Total Agency'!$N$88:$CS$88,1,'Yearly Summary'!A107)</f>
        <v>1.6546780311698921</v>
      </c>
      <c r="Q107" s="137">
        <f>INDEX('Total Agency'!$N$77:$CS$77,1,'Yearly Summary'!A107)</f>
        <v>11118.384270220118</v>
      </c>
      <c r="R107" s="136">
        <f>INDEX('Total Agency'!$N$99:$CS$99,1,'Yearly Summary'!A107)</f>
        <v>21.974132101651698</v>
      </c>
      <c r="S107" s="137">
        <f>INDEX('Total Agency'!$N$29:$CS$29,1,'Yearly Summary'!A107)</f>
        <v>244316.8447107432</v>
      </c>
      <c r="T107" s="136">
        <f>INDEX('Total Agency'!$N$110:$CS$110,1,'Yearly Summary'!A107)</f>
        <v>36.360113642628157</v>
      </c>
      <c r="U107" s="136">
        <f>INDEX('Total Agency'!$N$121:$CS$121,1,'Yearly Summary'!A107)</f>
        <v>8.6310390959446686</v>
      </c>
      <c r="V107" s="381"/>
      <c r="W107" s="381"/>
    </row>
    <row r="108" spans="1:24" x14ac:dyDescent="0.25">
      <c r="A108" s="135">
        <v>76</v>
      </c>
      <c r="B108" s="130">
        <v>4</v>
      </c>
      <c r="C108" s="137">
        <f>INDEX('Total Agency'!$N$42:$CS$42,1,A108)</f>
        <v>28306.770713799284</v>
      </c>
      <c r="D108" s="137">
        <f>INDEX('Total Agency'!$N$8:$CS$8,1,'Yearly Summary'!A108)</f>
        <v>20</v>
      </c>
      <c r="E108" s="137">
        <f>INDEX('Total Agency'!$N$15:$CS$15,1,'Yearly Summary'!A108)</f>
        <v>3401.2870056892839</v>
      </c>
      <c r="F108" s="137">
        <f>INDEX('Total Agency'!$N$13:$CS$13,1,'Yearly Summary'!A108)</f>
        <v>1677.2601210228254</v>
      </c>
      <c r="G108" s="138">
        <f>INDEX('Total Agency'!$N$12:$CS$12,1,'Yearly Summary'!A108)</f>
        <v>0.33015826753556937</v>
      </c>
      <c r="H108" s="136">
        <f>INDEX('Total Agency'!$N$14:$CS$14,1,'Yearly Summary'!A108)</f>
        <v>2.0278828328757461</v>
      </c>
      <c r="I108" s="137">
        <f>INDEX('Total Agency'!$N$34:$CS$34,1,'Yearly Summary'!A108)</f>
        <v>3421.2870056892839</v>
      </c>
      <c r="J108" s="137">
        <f>INDEX('Total Agency'!$N$43:$CS$43,1,'Yearly Summary'!A108)</f>
        <v>2666.1240350378248</v>
      </c>
      <c r="K108" s="138">
        <f>INDEX('Total Agency'!$N$44:$CS$44,1,'Yearly Summary'!A108)</f>
        <v>9.4186795872766738E-2</v>
      </c>
      <c r="L108" s="137">
        <f>INDEX('Total Agency'!$N$11:$CS$11,1,'Yearly Summary'!A108)</f>
        <v>5080.1699849667611</v>
      </c>
      <c r="M108" s="137">
        <f>INDEX('Total Agency'!$N$40:$CS$40,1,'Yearly Summary'!A108)</f>
        <v>29061.933684450742</v>
      </c>
      <c r="N108" s="137">
        <f>INDEX('Total Agency'!$N$55:$CS$55,1,'Yearly Summary'!A108)</f>
        <v>6822.0425642559585</v>
      </c>
      <c r="O108" s="138">
        <f>INDEX('Total Agency'!$N$66:$CS$66,1,'Yearly Summary'!A108)</f>
        <v>0.23474152265050469</v>
      </c>
      <c r="P108" s="212">
        <f>INDEX('Total Agency'!$N$88:$CS$88,1,'Yearly Summary'!A108)</f>
        <v>1.6476288756143691</v>
      </c>
      <c r="Q108" s="137">
        <f>INDEX('Total Agency'!$N$77:$CS$77,1,'Yearly Summary'!A108)</f>
        <v>11240.194319538412</v>
      </c>
      <c r="R108" s="136">
        <f>INDEX('Total Agency'!$N$99:$CS$99,1,'Yearly Summary'!A108)</f>
        <v>21.672937792237647</v>
      </c>
      <c r="S108" s="137">
        <f>INDEX('Total Agency'!$N$29:$CS$29,1,'Yearly Summary'!A108)</f>
        <v>243608.03226001898</v>
      </c>
      <c r="T108" s="136">
        <f>INDEX('Total Agency'!$N$110:$CS$110,1,'Yearly Summary'!A108)</f>
        <v>35.708958125884685</v>
      </c>
      <c r="U108" s="136">
        <f>INDEX('Total Agency'!$N$121:$CS$121,1,'Yearly Summary'!A108)</f>
        <v>8.3823752027332823</v>
      </c>
      <c r="V108" s="381"/>
      <c r="W108" s="381"/>
    </row>
    <row r="109" spans="1:24" x14ac:dyDescent="0.25">
      <c r="A109" s="135">
        <v>77</v>
      </c>
      <c r="B109" s="130">
        <v>5</v>
      </c>
      <c r="C109" s="137">
        <f>INDEX('Total Agency'!$N$42:$CS$42,1,A109)</f>
        <v>29061.933684450742</v>
      </c>
      <c r="D109" s="137">
        <f>INDEX('Total Agency'!$N$8:$CS$8,1,'Yearly Summary'!A109)</f>
        <v>20</v>
      </c>
      <c r="E109" s="137">
        <f>INDEX('Total Agency'!$N$15:$CS$15,1,'Yearly Summary'!A109)</f>
        <v>3511.2724798903109</v>
      </c>
      <c r="F109" s="137">
        <f>INDEX('Total Agency'!$N$13:$CS$13,1,'Yearly Summary'!A109)</f>
        <v>1731.786737834746</v>
      </c>
      <c r="G109" s="138">
        <f>INDEX('Total Agency'!$N$12:$CS$12,1,'Yearly Summary'!A109)</f>
        <v>0.33007015297053738</v>
      </c>
      <c r="H109" s="136">
        <f>INDEX('Total Agency'!$N$14:$CS$14,1,'Yearly Summary'!A109)</f>
        <v>2.0275432321883105</v>
      </c>
      <c r="I109" s="137">
        <f>INDEX('Total Agency'!$N$34:$CS$34,1,'Yearly Summary'!A109)</f>
        <v>3531.2724798903109</v>
      </c>
      <c r="J109" s="137">
        <f>INDEX('Total Agency'!$N$43:$CS$43,1,'Yearly Summary'!A109)</f>
        <v>2524.5629075339129</v>
      </c>
      <c r="K109" s="138">
        <f>INDEX('Total Agency'!$N$44:$CS$44,1,'Yearly Summary'!A109)</f>
        <v>8.6868373417445785E-2</v>
      </c>
      <c r="L109" s="137">
        <f>INDEX('Total Agency'!$N$11:$CS$11,1,'Yearly Summary'!A109)</f>
        <v>5246.7232261055979</v>
      </c>
      <c r="M109" s="137">
        <f>INDEX('Total Agency'!$N$40:$CS$40,1,'Yearly Summary'!A109)</f>
        <v>30068.64325680714</v>
      </c>
      <c r="N109" s="137">
        <f>INDEX('Total Agency'!$N$55:$CS$55,1,'Yearly Summary'!A109)</f>
        <v>7126.3647992616352</v>
      </c>
      <c r="O109" s="138">
        <f>INDEX('Total Agency'!$N$66:$CS$66,1,'Yearly Summary'!A109)</f>
        <v>0.23700320424827687</v>
      </c>
      <c r="P109" s="212">
        <f>INDEX('Total Agency'!$N$88:$CS$88,1,'Yearly Summary'!A109)</f>
        <v>1.7931480805403239</v>
      </c>
      <c r="Q109" s="137">
        <f>INDEX('Total Agency'!$N$77:$CS$77,1,'Yearly Summary'!A109)</f>
        <v>12778.627361026132</v>
      </c>
      <c r="R109" s="136">
        <f>INDEX('Total Agency'!$N$99:$CS$99,1,'Yearly Summary'!A109)</f>
        <v>21.821498987522851</v>
      </c>
      <c r="S109" s="137">
        <f>INDEX('Total Agency'!$N$29:$CS$29,1,'Yearly Summary'!A109)</f>
        <v>278848.80402056355</v>
      </c>
      <c r="T109" s="136">
        <f>INDEX('Total Agency'!$N$110:$CS$110,1,'Yearly Summary'!A109)</f>
        <v>39.129179023989224</v>
      </c>
      <c r="U109" s="136">
        <f>INDEX('Total Agency'!$N$121:$CS$121,1,'Yearly Summary'!A109)</f>
        <v>9.273740808289908</v>
      </c>
      <c r="V109" s="381"/>
      <c r="W109" s="381"/>
    </row>
    <row r="110" spans="1:24" x14ac:dyDescent="0.25">
      <c r="A110" s="135">
        <v>78</v>
      </c>
      <c r="B110" s="130">
        <v>6</v>
      </c>
      <c r="C110" s="137">
        <f>INDEX('Total Agency'!$N$42:$CS$42,1,A110)</f>
        <v>30068.64325680714</v>
      </c>
      <c r="D110" s="137">
        <f>INDEX('Total Agency'!$N$8:$CS$8,1,'Yearly Summary'!A110)</f>
        <v>20</v>
      </c>
      <c r="E110" s="137">
        <f>INDEX('Total Agency'!$N$15:$CS$15,1,'Yearly Summary'!A110)</f>
        <v>3626.0156536250006</v>
      </c>
      <c r="F110" s="137">
        <f>INDEX('Total Agency'!$N$13:$CS$13,1,'Yearly Summary'!A110)</f>
        <v>1788.6518646012676</v>
      </c>
      <c r="G110" s="138">
        <f>INDEX('Total Agency'!$N$12:$CS$12,1,'Yearly Summary'!A110)</f>
        <v>0.32998992692097168</v>
      </c>
      <c r="H110" s="136">
        <f>INDEX('Total Agency'!$N$14:$CS$14,1,'Yearly Summary'!A110)</f>
        <v>2.0272338767462301</v>
      </c>
      <c r="I110" s="137">
        <f>INDEX('Total Agency'!$N$34:$CS$34,1,'Yearly Summary'!A110)</f>
        <v>3646.0156536250006</v>
      </c>
      <c r="J110" s="137">
        <f>INDEX('Total Agency'!$N$43:$CS$43,1,'Yearly Summary'!A110)</f>
        <v>2680.4857061608418</v>
      </c>
      <c r="K110" s="138">
        <f>INDEX('Total Agency'!$N$44:$CS$44,1,'Yearly Summary'!A110)</f>
        <v>8.9145548845274744E-2</v>
      </c>
      <c r="L110" s="137">
        <f>INDEX('Total Agency'!$N$11:$CS$11,1,'Yearly Summary'!A110)</f>
        <v>5420.3226179980538</v>
      </c>
      <c r="M110" s="137">
        <f>INDEX('Total Agency'!$N$40:$CS$40,1,'Yearly Summary'!A110)</f>
        <v>31034.173204271297</v>
      </c>
      <c r="N110" s="137">
        <f>INDEX('Total Agency'!$N$55:$CS$55,1,'Yearly Summary'!A110)</f>
        <v>7404.5246055096541</v>
      </c>
      <c r="O110" s="138">
        <f>INDEX('Total Agency'!$N$66:$CS$66,1,'Yearly Summary'!A110)</f>
        <v>0.23859261713763183</v>
      </c>
      <c r="P110" s="212">
        <f>INDEX('Total Agency'!$N$88:$CS$88,1,'Yearly Summary'!A110)</f>
        <v>1.843071066935464</v>
      </c>
      <c r="Q110" s="137">
        <f>INDEX('Total Agency'!$N$77:$CS$77,1,'Yearly Summary'!A110)</f>
        <v>13647.065064826573</v>
      </c>
      <c r="R110" s="136">
        <f>INDEX('Total Agency'!$N$99:$CS$99,1,'Yearly Summary'!A110)</f>
        <v>21.697977678829385</v>
      </c>
      <c r="S110" s="137">
        <f>INDEX('Total Agency'!$N$29:$CS$29,1,'Yearly Summary'!A110)</f>
        <v>296113.71315813926</v>
      </c>
      <c r="T110" s="136">
        <f>INDEX('Total Agency'!$N$110:$CS$110,1,'Yearly Summary'!A110)</f>
        <v>39.99091487086195</v>
      </c>
      <c r="U110" s="136">
        <f>INDEX('Total Agency'!$N$121:$CS$121,1,'Yearly Summary'!A110)</f>
        <v>9.5415370407671922</v>
      </c>
      <c r="V110" s="381"/>
      <c r="W110" s="381"/>
    </row>
    <row r="111" spans="1:24" x14ac:dyDescent="0.25">
      <c r="A111" s="135">
        <v>79</v>
      </c>
      <c r="B111" s="130">
        <v>7</v>
      </c>
      <c r="C111" s="137">
        <f>INDEX('Total Agency'!$N$42:$CS$42,1,A111)</f>
        <v>31034.173204271294</v>
      </c>
      <c r="D111" s="137">
        <f>INDEX('Total Agency'!$N$8:$CS$8,1,'Yearly Summary'!A111)</f>
        <v>20</v>
      </c>
      <c r="E111" s="137">
        <f>INDEX('Total Agency'!$N$15:$CS$15,1,'Yearly Summary'!A111)</f>
        <v>3477.1188214477315</v>
      </c>
      <c r="F111" s="137">
        <f>INDEX('Total Agency'!$N$13:$CS$13,1,'Yearly Summary'!A111)</f>
        <v>1714.6195341493249</v>
      </c>
      <c r="G111" s="138">
        <f>INDEX('Total Agency'!$N$12:$CS$12,1,'Yearly Summary'!A111)</f>
        <v>0.33016906074775348</v>
      </c>
      <c r="H111" s="136">
        <f>INDEX('Total Agency'!$N$14:$CS$14,1,'Yearly Summary'!A111)</f>
        <v>2.0279244183304121</v>
      </c>
      <c r="I111" s="137">
        <f>INDEX('Total Agency'!$N$34:$CS$34,1,'Yearly Summary'!A111)</f>
        <v>3497.1188214477315</v>
      </c>
      <c r="J111" s="137">
        <f>INDEX('Total Agency'!$N$43:$CS$43,1,'Yearly Summary'!A111)</f>
        <v>3290.1993567739046</v>
      </c>
      <c r="K111" s="138">
        <f>INDEX('Total Agency'!$N$44:$CS$44,1,'Yearly Summary'!A111)</f>
        <v>0.10601859231490877</v>
      </c>
      <c r="L111" s="137">
        <f>INDEX('Total Agency'!$N$11:$CS$11,1,'Yearly Summary'!A111)</f>
        <v>5193.1562886786669</v>
      </c>
      <c r="M111" s="137">
        <f>INDEX('Total Agency'!$N$40:$CS$40,1,'Yearly Summary'!A111)</f>
        <v>31241.092668945123</v>
      </c>
      <c r="N111" s="137">
        <f>INDEX('Total Agency'!$N$55:$CS$55,1,'Yearly Summary'!A111)</f>
        <v>7556.10569856237</v>
      </c>
      <c r="O111" s="138">
        <f>INDEX('Total Agency'!$N$66:$CS$66,1,'Yearly Summary'!A111)</f>
        <v>0.24186432205277625</v>
      </c>
      <c r="P111" s="212">
        <f>INDEX('Total Agency'!$N$88:$CS$88,1,'Yearly Summary'!A111)</f>
        <v>1.7308605508339772</v>
      </c>
      <c r="Q111" s="137">
        <f>INDEX('Total Agency'!$N$77:$CS$77,1,'Yearly Summary'!A111)</f>
        <v>13078.565271573418</v>
      </c>
      <c r="R111" s="136">
        <f>INDEX('Total Agency'!$N$99:$CS$99,1,'Yearly Summary'!A111)</f>
        <v>21.611839549077338</v>
      </c>
      <c r="S111" s="137">
        <f>INDEX('Total Agency'!$N$29:$CS$29,1,'Yearly Summary'!A111)</f>
        <v>282651.85418137978</v>
      </c>
      <c r="T111" s="136">
        <f>INDEX('Total Agency'!$N$110:$CS$110,1,'Yearly Summary'!A111)</f>
        <v>37.407080506451535</v>
      </c>
      <c r="U111" s="136">
        <f>INDEX('Total Agency'!$N$121:$CS$121,1,'Yearly Summary'!A111)</f>
        <v>9.047438166666522</v>
      </c>
      <c r="V111" s="381"/>
      <c r="W111" s="381"/>
    </row>
    <row r="112" spans="1:24" x14ac:dyDescent="0.25">
      <c r="A112" s="135">
        <v>80</v>
      </c>
      <c r="B112" s="130">
        <v>8</v>
      </c>
      <c r="C112" s="137">
        <f>INDEX('Total Agency'!$N$42:$CS$42,1,A112)</f>
        <v>31241.092668945115</v>
      </c>
      <c r="D112" s="137">
        <f>INDEX('Total Agency'!$N$8:$CS$8,1,'Yearly Summary'!A112)</f>
        <v>20</v>
      </c>
      <c r="E112" s="137">
        <f>INDEX('Total Agency'!$N$15:$CS$15,1,'Yearly Summary'!A112)</f>
        <v>3599.2064783205105</v>
      </c>
      <c r="F112" s="137">
        <f>INDEX('Total Agency'!$N$13:$CS$13,1,'Yearly Summary'!A112)</f>
        <v>1774.9439365464755</v>
      </c>
      <c r="G112" s="138">
        <f>INDEX('Total Agency'!$N$12:$CS$12,1,'Yearly Summary'!A112)</f>
        <v>0.33013313987992204</v>
      </c>
      <c r="H112" s="136">
        <f>INDEX('Total Agency'!$N$14:$CS$14,1,'Yearly Summary'!A112)</f>
        <v>2.0277860073279381</v>
      </c>
      <c r="I112" s="137">
        <f>INDEX('Total Agency'!$N$34:$CS$34,1,'Yearly Summary'!A112)</f>
        <v>3619.2064783205105</v>
      </c>
      <c r="J112" s="137">
        <f>INDEX('Total Agency'!$N$43:$CS$43,1,'Yearly Summary'!A112)</f>
        <v>2757.847678870552</v>
      </c>
      <c r="K112" s="138">
        <f>INDEX('Total Agency'!$N$44:$CS$44,1,'Yearly Summary'!A112)</f>
        <v>8.8276287519609128E-2</v>
      </c>
      <c r="L112" s="137">
        <f>INDEX('Total Agency'!$N$11:$CS$11,1,'Yearly Summary'!A112)</f>
        <v>5376.4488387687115</v>
      </c>
      <c r="M112" s="137">
        <f>INDEX('Total Agency'!$N$40:$CS$40,1,'Yearly Summary'!A112)</f>
        <v>32102.451468395084</v>
      </c>
      <c r="N112" s="137">
        <f>INDEX('Total Agency'!$N$55:$CS$55,1,'Yearly Summary'!A112)</f>
        <v>7930.9826871059504</v>
      </c>
      <c r="O112" s="138">
        <f>INDEX('Total Agency'!$N$66:$CS$66,1,'Yearly Summary'!A112)</f>
        <v>0.24705224443416776</v>
      </c>
      <c r="P112" s="212">
        <f>INDEX('Total Agency'!$N$88:$CS$88,1,'Yearly Summary'!A112)</f>
        <v>1.8346217564406113</v>
      </c>
      <c r="Q112" s="137">
        <f>INDEX('Total Agency'!$N$77:$CS$77,1,'Yearly Summary'!A112)</f>
        <v>14550.353387718398</v>
      </c>
      <c r="R112" s="136">
        <f>INDEX('Total Agency'!$N$99:$CS$99,1,'Yearly Summary'!A112)</f>
        <v>21.548190451438444</v>
      </c>
      <c r="S112" s="137">
        <f>INDEX('Total Agency'!$N$29:$CS$29,1,'Yearly Summary'!A112)</f>
        <v>313533.78593428858</v>
      </c>
      <c r="T112" s="136">
        <f>INDEX('Total Agency'!$N$110:$CS$110,1,'Yearly Summary'!A112)</f>
        <v>39.532779014134803</v>
      </c>
      <c r="U112" s="136">
        <f>INDEX('Total Agency'!$N$121:$CS$121,1,'Yearly Summary'!A112)</f>
        <v>9.7666617841619701</v>
      </c>
      <c r="V112" s="381"/>
      <c r="W112" s="381"/>
    </row>
    <row r="113" spans="1:24" x14ac:dyDescent="0.25">
      <c r="A113" s="135">
        <v>81</v>
      </c>
      <c r="B113" s="130">
        <v>9</v>
      </c>
      <c r="C113" s="137">
        <f>INDEX('Total Agency'!$N$42:$CS$42,1,A113)</f>
        <v>32102.451468395084</v>
      </c>
      <c r="D113" s="137">
        <f>INDEX('Total Agency'!$N$8:$CS$8,1,'Yearly Summary'!A113)</f>
        <v>20</v>
      </c>
      <c r="E113" s="137">
        <f>INDEX('Total Agency'!$N$15:$CS$15,1,'Yearly Summary'!A113)</f>
        <v>3728.9289479921244</v>
      </c>
      <c r="F113" s="137">
        <f>INDEX('Total Agency'!$N$13:$CS$13,1,'Yearly Summary'!A113)</f>
        <v>1839.0430920812987</v>
      </c>
      <c r="G113" s="138">
        <f>INDEX('Total Agency'!$N$12:$CS$12,1,'Yearly Summary'!A113)</f>
        <v>0.33009689429060801</v>
      </c>
      <c r="H113" s="136">
        <f>INDEX('Total Agency'!$N$14:$CS$14,1,'Yearly Summary'!A113)</f>
        <v>2.0276463145689463</v>
      </c>
      <c r="I113" s="137">
        <f>INDEX('Total Agency'!$N$34:$CS$34,1,'Yearly Summary'!A113)</f>
        <v>3748.9289479921244</v>
      </c>
      <c r="J113" s="137">
        <f>INDEX('Total Agency'!$N$43:$CS$43,1,'Yearly Summary'!A113)</f>
        <v>2307.2133677633246</v>
      </c>
      <c r="K113" s="138">
        <f>INDEX('Total Agency'!$N$44:$CS$44,1,'Yearly Summary'!A113)</f>
        <v>7.1870317132471329E-2</v>
      </c>
      <c r="L113" s="137">
        <f>INDEX('Total Agency'!$N$11:$CS$11,1,'Yearly Summary'!A113)</f>
        <v>5571.2220378003831</v>
      </c>
      <c r="M113" s="137">
        <f>INDEX('Total Agency'!$N$40:$CS$40,1,'Yearly Summary'!A113)</f>
        <v>33544.167048623887</v>
      </c>
      <c r="N113" s="137">
        <f>INDEX('Total Agency'!$N$55:$CS$55,1,'Yearly Summary'!A113)</f>
        <v>8408.6402888427383</v>
      </c>
      <c r="O113" s="138">
        <f>INDEX('Total Agency'!$N$66:$CS$66,1,'Yearly Summary'!A113)</f>
        <v>0.2506736946740698</v>
      </c>
      <c r="P113" s="212">
        <f>INDEX('Total Agency'!$N$88:$CS$88,1,'Yearly Summary'!A113)</f>
        <v>1.9100409000832197</v>
      </c>
      <c r="Q113" s="137">
        <f>INDEX('Total Agency'!$N$77:$CS$77,1,'Yearly Summary'!A113)</f>
        <v>16060.846865777208</v>
      </c>
      <c r="R113" s="136">
        <f>INDEX('Total Agency'!$N$99:$CS$99,1,'Yearly Summary'!A113)</f>
        <v>21.533040061015328</v>
      </c>
      <c r="S113" s="137">
        <f>INDEX('Total Agency'!$N$29:$CS$29,1,'Yearly Summary'!A113)</f>
        <v>345838.85897461307</v>
      </c>
      <c r="T113" s="136">
        <f>INDEX('Total Agency'!$N$110:$CS$110,1,'Yearly Summary'!A113)</f>
        <v>41.128987219669746</v>
      </c>
      <c r="U113" s="136">
        <f>INDEX('Total Agency'!$N$121:$CS$121,1,'Yearly Summary'!A113)</f>
        <v>10.309955184557213</v>
      </c>
      <c r="V113" s="381"/>
      <c r="W113" s="381"/>
    </row>
    <row r="114" spans="1:24" x14ac:dyDescent="0.25">
      <c r="A114" s="135">
        <v>82</v>
      </c>
      <c r="B114" s="130">
        <v>10</v>
      </c>
      <c r="C114" s="137">
        <f>INDEX('Total Agency'!$N$42:$CS$42,1,A114)</f>
        <v>33544.167048623887</v>
      </c>
      <c r="D114" s="137">
        <f>INDEX('Total Agency'!$N$8:$CS$8,1,'Yearly Summary'!A114)</f>
        <v>20</v>
      </c>
      <c r="E114" s="137">
        <f>INDEX('Total Agency'!$N$15:$CS$15,1,'Yearly Summary'!A114)</f>
        <v>3595.983274519333</v>
      </c>
      <c r="F114" s="137">
        <f>INDEX('Total Agency'!$N$13:$CS$13,1,'Yearly Summary'!A114)</f>
        <v>1772.8011852837544</v>
      </c>
      <c r="G114" s="138">
        <f>INDEX('Total Agency'!$N$12:$CS$12,1,'Yearly Summary'!A114)</f>
        <v>0.33029743128437233</v>
      </c>
      <c r="H114" s="136">
        <f>INDEX('Total Agency'!$N$14:$CS$14,1,'Yearly Summary'!A114)</f>
        <v>2.0284188121996096</v>
      </c>
      <c r="I114" s="137">
        <f>INDEX('Total Agency'!$N$34:$CS$34,1,'Yearly Summary'!A114)</f>
        <v>3615.983274519333</v>
      </c>
      <c r="J114" s="137">
        <f>INDEX('Total Agency'!$N$43:$CS$43,1,'Yearly Summary'!A114)</f>
        <v>3044.6496125551421</v>
      </c>
      <c r="K114" s="138">
        <f>INDEX('Total Agency'!$N$44:$CS$44,1,'Yearly Summary'!A114)</f>
        <v>9.0765396205598897E-2</v>
      </c>
      <c r="L114" s="137">
        <f>INDEX('Total Agency'!$N$11:$CS$11,1,'Yearly Summary'!A114)</f>
        <v>5367.287230754896</v>
      </c>
      <c r="M114" s="137">
        <f>INDEX('Total Agency'!$N$40:$CS$40,1,'Yearly Summary'!A114)</f>
        <v>34115.50071058808</v>
      </c>
      <c r="N114" s="137">
        <f>INDEX('Total Agency'!$N$55:$CS$55,1,'Yearly Summary'!A114)</f>
        <v>8682.443417298824</v>
      </c>
      <c r="O114" s="138">
        <f>INDEX('Total Agency'!$N$66:$CS$66,1,'Yearly Summary'!A114)</f>
        <v>0.25450142124410158</v>
      </c>
      <c r="P114" s="212">
        <f>INDEX('Total Agency'!$N$88:$CS$88,1,'Yearly Summary'!A114)</f>
        <v>1.7753196475918684</v>
      </c>
      <c r="Q114" s="137">
        <f>INDEX('Total Agency'!$N$77:$CS$77,1,'Yearly Summary'!A114)</f>
        <v>15414.112387835286</v>
      </c>
      <c r="R114" s="136">
        <f>INDEX('Total Agency'!$N$99:$CS$99,1,'Yearly Summary'!A114)</f>
        <v>21.528247383554543</v>
      </c>
      <c r="S114" s="137">
        <f>INDEX('Total Agency'!$N$29:$CS$29,1,'Yearly Summary'!A114)</f>
        <v>331838.82468323066</v>
      </c>
      <c r="T114" s="136">
        <f>INDEX('Total Agency'!$N$110:$CS$110,1,'Yearly Summary'!A114)</f>
        <v>38.219520558242614</v>
      </c>
      <c r="U114" s="136">
        <f>INDEX('Total Agency'!$N$121:$CS$121,1,'Yearly Summary'!A114)</f>
        <v>9.7269223013409043</v>
      </c>
      <c r="V114" s="381"/>
      <c r="W114" s="381"/>
    </row>
    <row r="115" spans="1:24" x14ac:dyDescent="0.25">
      <c r="A115" s="135">
        <v>83</v>
      </c>
      <c r="B115" s="130">
        <v>11</v>
      </c>
      <c r="C115" s="137">
        <f>INDEX('Total Agency'!$N$42:$CS$42,1,A115)</f>
        <v>34115.50071058808</v>
      </c>
      <c r="D115" s="137">
        <f>INDEX('Total Agency'!$N$8:$CS$8,1,'Yearly Summary'!A115)</f>
        <v>20</v>
      </c>
      <c r="E115" s="137">
        <f>INDEX('Total Agency'!$N$15:$CS$15,1,'Yearly Summary'!A115)</f>
        <v>3732.649318685756</v>
      </c>
      <c r="F115" s="137">
        <f>INDEX('Total Agency'!$N$13:$CS$13,1,'Yearly Summary'!A115)</f>
        <v>1840.3475316148015</v>
      </c>
      <c r="G115" s="138">
        <f>INDEX('Total Agency'!$N$12:$CS$12,1,'Yearly Summary'!A115)</f>
        <v>0.33024856959135285</v>
      </c>
      <c r="H115" s="136">
        <f>INDEX('Total Agency'!$N$14:$CS$14,1,'Yearly Summary'!A115)</f>
        <v>2.0282306763063205</v>
      </c>
      <c r="I115" s="137">
        <f>INDEX('Total Agency'!$N$34:$CS$34,1,'Yearly Summary'!A115)</f>
        <v>3752.649318685756</v>
      </c>
      <c r="J115" s="137">
        <f>INDEX('Total Agency'!$N$43:$CS$43,1,'Yearly Summary'!A115)</f>
        <v>3038.1527699514772</v>
      </c>
      <c r="K115" s="138">
        <f>INDEX('Total Agency'!$N$44:$CS$44,1,'Yearly Summary'!A115)</f>
        <v>8.9054907788838539E-2</v>
      </c>
      <c r="L115" s="137">
        <f>INDEX('Total Agency'!$N$11:$CS$11,1,'Yearly Summary'!A115)</f>
        <v>5572.613180102594</v>
      </c>
      <c r="M115" s="137">
        <f>INDEX('Total Agency'!$N$40:$CS$40,1,'Yearly Summary'!A115)</f>
        <v>34829.997259322357</v>
      </c>
      <c r="N115" s="137">
        <f>INDEX('Total Agency'!$N$55:$CS$55,1,'Yearly Summary'!A115)</f>
        <v>9070.6841987958651</v>
      </c>
      <c r="O115" s="138">
        <f>INDEX('Total Agency'!$N$66:$CS$66,1,'Yearly Summary'!A115)</f>
        <v>0.26042735895903835</v>
      </c>
      <c r="P115" s="212">
        <f>INDEX('Total Agency'!$N$88:$CS$88,1,'Yearly Summary'!A115)</f>
        <v>1.854205722224481</v>
      </c>
      <c r="Q115" s="137">
        <f>INDEX('Total Agency'!$N$77:$CS$77,1,'Yearly Summary'!A115)</f>
        <v>16818.914545898475</v>
      </c>
      <c r="R115" s="136">
        <f>INDEX('Total Agency'!$N$99:$CS$99,1,'Yearly Summary'!A115)</f>
        <v>21.557834063288659</v>
      </c>
      <c r="S115" s="137">
        <f>INDEX('Total Agency'!$N$29:$CS$29,1,'Yearly Summary'!A115)</f>
        <v>362579.36890511127</v>
      </c>
      <c r="T115" s="136">
        <f>INDEX('Total Agency'!$N$110:$CS$110,1,'Yearly Summary'!A115)</f>
        <v>39.972659278915671</v>
      </c>
      <c r="U115" s="136">
        <f>INDEX('Total Agency'!$N$121:$CS$121,1,'Yearly Summary'!A115)</f>
        <v>10.409974086577506</v>
      </c>
      <c r="V115" s="381"/>
      <c r="W115" s="381"/>
    </row>
    <row r="116" spans="1:24" x14ac:dyDescent="0.25">
      <c r="A116" s="135">
        <v>84</v>
      </c>
      <c r="B116" s="130">
        <v>12</v>
      </c>
      <c r="C116" s="137">
        <f>INDEX('Total Agency'!$N$42:$CS$42,1,A116)</f>
        <v>34829.997259322357</v>
      </c>
      <c r="D116" s="137">
        <f>INDEX('Total Agency'!$N$8:$CS$8,1,'Yearly Summary'!A116)</f>
        <v>20</v>
      </c>
      <c r="E116" s="137">
        <f>INDEX('Total Agency'!$N$15:$CS$15,1,'Yearly Summary'!A116)</f>
        <v>3873.6508688671256</v>
      </c>
      <c r="F116" s="137">
        <f>INDEX('Total Agency'!$N$13:$CS$13,1,'Yearly Summary'!A116)</f>
        <v>1910.0841767983638</v>
      </c>
      <c r="G116" s="138">
        <f>INDEX('Total Agency'!$N$12:$CS$12,1,'Yearly Summary'!A116)</f>
        <v>0.33018870076113205</v>
      </c>
      <c r="H116" s="136">
        <f>INDEX('Total Agency'!$N$14:$CS$14,1,'Yearly Summary'!A116)</f>
        <v>2.0280000828864222</v>
      </c>
      <c r="I116" s="137">
        <f>INDEX('Total Agency'!$N$34:$CS$34,1,'Yearly Summary'!A116)</f>
        <v>3893.6508688671256</v>
      </c>
      <c r="J116" s="137">
        <f>INDEX('Total Agency'!$N$43:$CS$43,1,'Yearly Summary'!A116)</f>
        <v>2848.2699534582134</v>
      </c>
      <c r="K116" s="138">
        <f>INDEX('Total Agency'!$N$44:$CS$44,1,'Yearly Summary'!A116)</f>
        <v>8.1776347332208454E-2</v>
      </c>
      <c r="L116" s="137">
        <f>INDEX('Total Agency'!$N$11:$CS$11,1,'Yearly Summary'!A116)</f>
        <v>5784.8259870654183</v>
      </c>
      <c r="M116" s="137">
        <f>INDEX('Total Agency'!$N$40:$CS$40,1,'Yearly Summary'!A116)</f>
        <v>35875.378174731268</v>
      </c>
      <c r="N116" s="137">
        <f>INDEX('Total Agency'!$N$55:$CS$55,1,'Yearly Summary'!A116)</f>
        <v>9434.0763294820426</v>
      </c>
      <c r="O116" s="138">
        <f>INDEX('Total Agency'!$N$66:$CS$66,1,'Yearly Summary'!A116)</f>
        <v>0.26296799670050336</v>
      </c>
      <c r="P116" s="212">
        <f>INDEX('Total Agency'!$N$88:$CS$88,1,'Yearly Summary'!A116)</f>
        <v>1.9277284831004178</v>
      </c>
      <c r="Q116" s="137">
        <f>INDEX('Total Agency'!$N$77:$CS$77,1,'Yearly Summary'!A116)</f>
        <v>18186.337652085975</v>
      </c>
      <c r="R116" s="136">
        <f>INDEX('Total Agency'!$N$99:$CS$99,1,'Yearly Summary'!A116)</f>
        <v>21.4776428558128</v>
      </c>
      <c r="S116" s="137">
        <f>INDEX('Total Agency'!$N$29:$CS$29,1,'Yearly Summary'!A116)</f>
        <v>390599.66494672367</v>
      </c>
      <c r="T116" s="136">
        <f>INDEX('Total Agency'!$N$110:$CS$110,1,'Yearly Summary'!A116)</f>
        <v>41.403063883008535</v>
      </c>
      <c r="U116" s="136">
        <f>INDEX('Total Agency'!$N$121:$CS$121,1,'Yearly Summary'!A116)</f>
        <v>10.887680766577718</v>
      </c>
      <c r="V116" s="381"/>
      <c r="W116" s="381"/>
    </row>
    <row r="117" spans="1:24" s="1" customFormat="1" ht="30" x14ac:dyDescent="0.25">
      <c r="B117" s="139" t="s">
        <v>90</v>
      </c>
      <c r="C117" s="142">
        <f>C116</f>
        <v>34829.997259322357</v>
      </c>
      <c r="D117" s="142">
        <f>SUM(D105:D116)</f>
        <v>240</v>
      </c>
      <c r="E117" s="142">
        <f>SUM(E105:E116)</f>
        <v>38153.885077621802</v>
      </c>
      <c r="F117" s="142">
        <f>SUM(F105:F116)</f>
        <v>19293.715862903111</v>
      </c>
      <c r="G117" s="140">
        <f>SUM(F105:F116)/SUM(L105:L116)</f>
        <v>0.30196695504388138</v>
      </c>
      <c r="H117" s="141">
        <f>E117/F117</f>
        <v>1.977529126516369</v>
      </c>
      <c r="I117" s="142">
        <f>SUM(I105:I116)</f>
        <v>38393.885077621802</v>
      </c>
      <c r="J117" s="142">
        <f>SUM(J105:J116)</f>
        <v>33846.042691840194</v>
      </c>
      <c r="K117" s="140">
        <f>SUM(J105:J116)/SUM(C105:C116)</f>
        <v>9.0746389322525475E-2</v>
      </c>
      <c r="L117" s="142">
        <f>L116</f>
        <v>5784.8259870654183</v>
      </c>
      <c r="M117" s="142">
        <f>M116</f>
        <v>35875.378174731268</v>
      </c>
      <c r="N117" s="142">
        <f>SUM(N105:N116)</f>
        <v>85897.307929065457</v>
      </c>
      <c r="O117" s="140">
        <f>N117/SUM(M105:M116)</f>
        <v>0.22752938000292006</v>
      </c>
      <c r="P117" s="213">
        <f>Q117/N117</f>
        <v>1.7804858736581959</v>
      </c>
      <c r="Q117" s="142">
        <f>SUM(Q105:Q116)</f>
        <v>152938.94335296919</v>
      </c>
      <c r="R117" s="141">
        <f>S117/Q117</f>
        <v>21.677741601565991</v>
      </c>
      <c r="S117" s="142">
        <f>SUM(S105:S116)</f>
        <v>3315370.8948222045</v>
      </c>
      <c r="T117" s="141">
        <f>S117/N117</f>
        <v>38.596912694400842</v>
      </c>
      <c r="U117" s="141">
        <f>S117/SUM(M105:M116)</f>
        <v>8.7819316153838578</v>
      </c>
      <c r="V117" s="384"/>
      <c r="W117" s="384"/>
      <c r="X117" s="2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S74"/>
  <sheetViews>
    <sheetView zoomScale="80" zoomScaleNormal="80" workbookViewId="0">
      <pane xSplit="1" ySplit="6" topLeftCell="M40" activePane="bottomRight" state="frozen"/>
      <selection pane="topRight" activeCell="B1" sqref="B1"/>
      <selection pane="bottomLeft" activeCell="A7" sqref="A7"/>
      <selection pane="bottomRight" activeCell="CK40" sqref="CK40"/>
    </sheetView>
  </sheetViews>
  <sheetFormatPr defaultRowHeight="15" x14ac:dyDescent="0.25"/>
  <cols>
    <col min="1" max="1" width="24.42578125" bestFit="1" customWidth="1" collapsed="1"/>
    <col min="2" max="12" width="0" hidden="1" customWidth="1" collapsed="1"/>
    <col min="13" max="13" width="0.42578125" customWidth="1" collapsed="1"/>
    <col min="14" max="20" width="9" style="273" collapsed="1"/>
    <col min="25" max="25" width="9" style="36" collapsed="1"/>
    <col min="37" max="37" width="9" style="36" collapsed="1"/>
    <col min="49" max="49" width="9" style="36" collapsed="1"/>
    <col min="61" max="61" width="9" style="36" collapsed="1"/>
    <col min="73" max="73" width="9" style="36" collapsed="1"/>
    <col min="85" max="85" width="9" style="36" collapsed="1"/>
    <col min="97" max="97" width="9" style="36" collapsed="1"/>
  </cols>
  <sheetData>
    <row r="2" spans="1:97" x14ac:dyDescent="0.25">
      <c r="U2" s="19"/>
    </row>
    <row r="6" spans="1:97" s="104" customFormat="1" x14ac:dyDescent="0.25">
      <c r="A6" s="104" t="s">
        <v>116</v>
      </c>
      <c r="B6" s="297">
        <v>42005</v>
      </c>
      <c r="C6" s="297">
        <v>42036</v>
      </c>
      <c r="D6" s="297">
        <v>42064</v>
      </c>
      <c r="E6" s="297">
        <v>42095</v>
      </c>
      <c r="F6" s="297">
        <v>42125</v>
      </c>
      <c r="G6" s="297">
        <v>42156</v>
      </c>
      <c r="H6" s="297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75">
        <v>42370</v>
      </c>
      <c r="O6" s="275">
        <v>42401</v>
      </c>
      <c r="P6" s="275">
        <v>42430</v>
      </c>
      <c r="Q6" s="275">
        <v>42461</v>
      </c>
      <c r="R6" s="275">
        <v>42491</v>
      </c>
      <c r="S6" s="275">
        <v>42522</v>
      </c>
      <c r="T6" s="275">
        <v>42552</v>
      </c>
      <c r="U6" s="275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8" spans="1:97" x14ac:dyDescent="0.25">
      <c r="A8" s="21" t="s">
        <v>77</v>
      </c>
    </row>
    <row r="9" spans="1:97" x14ac:dyDescent="0.25">
      <c r="A9" s="22" t="s">
        <v>121</v>
      </c>
    </row>
    <row r="10" spans="1:97" x14ac:dyDescent="0.25">
      <c r="A10" s="22" t="s">
        <v>117</v>
      </c>
      <c r="N10" s="273">
        <v>12</v>
      </c>
      <c r="O10" s="273">
        <v>8</v>
      </c>
      <c r="P10" s="273">
        <v>40</v>
      </c>
      <c r="Q10" s="273">
        <v>49</v>
      </c>
      <c r="R10" s="273">
        <v>88</v>
      </c>
      <c r="S10" s="273">
        <v>123</v>
      </c>
      <c r="T10" s="273">
        <v>73</v>
      </c>
      <c r="U10" s="12">
        <f t="shared" ref="U10:AZ10" si="0">ROUND(U$14*U30,0)</f>
        <v>106</v>
      </c>
      <c r="V10" s="12">
        <f t="shared" si="0"/>
        <v>161</v>
      </c>
      <c r="W10" s="12">
        <f t="shared" si="0"/>
        <v>141</v>
      </c>
      <c r="X10" s="12">
        <f t="shared" si="0"/>
        <v>163</v>
      </c>
      <c r="Y10" s="112">
        <f t="shared" si="0"/>
        <v>130</v>
      </c>
      <c r="Z10" s="12">
        <f t="shared" si="0"/>
        <v>16</v>
      </c>
      <c r="AA10" s="12">
        <f t="shared" si="0"/>
        <v>16</v>
      </c>
      <c r="AB10" s="12">
        <f t="shared" si="0"/>
        <v>33</v>
      </c>
      <c r="AC10" s="12">
        <f t="shared" si="0"/>
        <v>41</v>
      </c>
      <c r="AD10" s="12">
        <f t="shared" si="0"/>
        <v>45</v>
      </c>
      <c r="AE10" s="12">
        <f t="shared" si="0"/>
        <v>45</v>
      </c>
      <c r="AF10" s="12">
        <f t="shared" si="0"/>
        <v>45</v>
      </c>
      <c r="AG10" s="12">
        <f t="shared" si="0"/>
        <v>45</v>
      </c>
      <c r="AH10" s="12">
        <f t="shared" si="0"/>
        <v>45</v>
      </c>
      <c r="AI10" s="12">
        <f t="shared" si="0"/>
        <v>45</v>
      </c>
      <c r="AJ10" s="12">
        <f t="shared" si="0"/>
        <v>37</v>
      </c>
      <c r="AK10" s="112">
        <f t="shared" si="0"/>
        <v>37</v>
      </c>
      <c r="AL10" s="12">
        <f t="shared" si="0"/>
        <v>16</v>
      </c>
      <c r="AM10" s="12">
        <f t="shared" si="0"/>
        <v>16</v>
      </c>
      <c r="AN10" s="12">
        <f t="shared" si="0"/>
        <v>49</v>
      </c>
      <c r="AO10" s="12">
        <f t="shared" si="0"/>
        <v>49</v>
      </c>
      <c r="AP10" s="12">
        <f t="shared" si="0"/>
        <v>45</v>
      </c>
      <c r="AQ10" s="12">
        <f t="shared" si="0"/>
        <v>45</v>
      </c>
      <c r="AR10" s="12">
        <f t="shared" si="0"/>
        <v>45</v>
      </c>
      <c r="AS10" s="12">
        <f t="shared" si="0"/>
        <v>45</v>
      </c>
      <c r="AT10" s="12">
        <f t="shared" si="0"/>
        <v>45</v>
      </c>
      <c r="AU10" s="12">
        <f t="shared" si="0"/>
        <v>45</v>
      </c>
      <c r="AV10" s="12">
        <f t="shared" si="0"/>
        <v>45</v>
      </c>
      <c r="AW10" s="112">
        <f t="shared" si="0"/>
        <v>45</v>
      </c>
      <c r="AX10" s="12">
        <f t="shared" si="0"/>
        <v>16</v>
      </c>
      <c r="AY10" s="12">
        <f t="shared" si="0"/>
        <v>16</v>
      </c>
      <c r="AZ10" s="12">
        <f t="shared" si="0"/>
        <v>49</v>
      </c>
      <c r="BA10" s="12">
        <f t="shared" ref="BA10:CF10" si="1">ROUND(BA$14*BA30,0)</f>
        <v>33</v>
      </c>
      <c r="BB10" s="12">
        <f t="shared" si="1"/>
        <v>33</v>
      </c>
      <c r="BC10" s="12">
        <f t="shared" si="1"/>
        <v>33</v>
      </c>
      <c r="BD10" s="12">
        <f t="shared" si="1"/>
        <v>33</v>
      </c>
      <c r="BE10" s="12">
        <f t="shared" si="1"/>
        <v>33</v>
      </c>
      <c r="BF10" s="12">
        <f t="shared" si="1"/>
        <v>33</v>
      </c>
      <c r="BG10" s="12">
        <f t="shared" si="1"/>
        <v>33</v>
      </c>
      <c r="BH10" s="12">
        <f t="shared" si="1"/>
        <v>33</v>
      </c>
      <c r="BI10" s="112">
        <f t="shared" si="1"/>
        <v>33</v>
      </c>
      <c r="BJ10" s="12">
        <f t="shared" si="1"/>
        <v>16</v>
      </c>
      <c r="BK10" s="12">
        <f t="shared" si="1"/>
        <v>16</v>
      </c>
      <c r="BL10" s="12">
        <f t="shared" si="1"/>
        <v>16</v>
      </c>
      <c r="BM10" s="12">
        <f t="shared" si="1"/>
        <v>16</v>
      </c>
      <c r="BN10" s="12">
        <f t="shared" si="1"/>
        <v>16</v>
      </c>
      <c r="BO10" s="12">
        <f t="shared" si="1"/>
        <v>16</v>
      </c>
      <c r="BP10" s="12">
        <f t="shared" si="1"/>
        <v>16</v>
      </c>
      <c r="BQ10" s="12">
        <f t="shared" si="1"/>
        <v>16</v>
      </c>
      <c r="BR10" s="12">
        <f t="shared" si="1"/>
        <v>16</v>
      </c>
      <c r="BS10" s="12">
        <f t="shared" si="1"/>
        <v>16</v>
      </c>
      <c r="BT10" s="12">
        <f t="shared" si="1"/>
        <v>16</v>
      </c>
      <c r="BU10" s="112">
        <f t="shared" si="1"/>
        <v>16</v>
      </c>
      <c r="BV10" s="12">
        <f t="shared" si="1"/>
        <v>16</v>
      </c>
      <c r="BW10" s="12">
        <f t="shared" si="1"/>
        <v>16</v>
      </c>
      <c r="BX10" s="12">
        <f t="shared" si="1"/>
        <v>16</v>
      </c>
      <c r="BY10" s="12">
        <f t="shared" si="1"/>
        <v>16</v>
      </c>
      <c r="BZ10" s="12">
        <f t="shared" si="1"/>
        <v>16</v>
      </c>
      <c r="CA10" s="12">
        <f t="shared" si="1"/>
        <v>16</v>
      </c>
      <c r="CB10" s="12">
        <f t="shared" si="1"/>
        <v>16</v>
      </c>
      <c r="CC10" s="12">
        <f t="shared" si="1"/>
        <v>16</v>
      </c>
      <c r="CD10" s="12">
        <f t="shared" si="1"/>
        <v>16</v>
      </c>
      <c r="CE10" s="12">
        <f t="shared" si="1"/>
        <v>16</v>
      </c>
      <c r="CF10" s="12">
        <f t="shared" si="1"/>
        <v>16</v>
      </c>
      <c r="CG10" s="112">
        <f t="shared" ref="CG10:CS10" si="2">ROUND(CG$14*CG30,0)</f>
        <v>16</v>
      </c>
      <c r="CH10" s="12">
        <f t="shared" si="2"/>
        <v>16</v>
      </c>
      <c r="CI10" s="12">
        <f t="shared" si="2"/>
        <v>16</v>
      </c>
      <c r="CJ10" s="12">
        <f t="shared" si="2"/>
        <v>16</v>
      </c>
      <c r="CK10" s="12">
        <f t="shared" si="2"/>
        <v>16</v>
      </c>
      <c r="CL10" s="12">
        <f t="shared" si="2"/>
        <v>16</v>
      </c>
      <c r="CM10" s="12">
        <f t="shared" si="2"/>
        <v>16</v>
      </c>
      <c r="CN10" s="12">
        <f t="shared" si="2"/>
        <v>16</v>
      </c>
      <c r="CO10" s="12">
        <f t="shared" si="2"/>
        <v>16</v>
      </c>
      <c r="CP10" s="12">
        <f t="shared" si="2"/>
        <v>16</v>
      </c>
      <c r="CQ10" s="12">
        <f t="shared" si="2"/>
        <v>16</v>
      </c>
      <c r="CR10" s="12">
        <f t="shared" si="2"/>
        <v>16</v>
      </c>
      <c r="CS10" s="112">
        <f t="shared" si="2"/>
        <v>16</v>
      </c>
    </row>
    <row r="11" spans="1:97" x14ac:dyDescent="0.25">
      <c r="A11" s="22" t="s">
        <v>118</v>
      </c>
      <c r="N11" s="273">
        <v>1</v>
      </c>
      <c r="O11" s="273">
        <v>1</v>
      </c>
      <c r="P11" s="273">
        <v>14</v>
      </c>
      <c r="Q11" s="273">
        <v>9</v>
      </c>
      <c r="R11" s="273">
        <v>19</v>
      </c>
      <c r="S11" s="273">
        <v>20</v>
      </c>
      <c r="T11" s="273">
        <v>10</v>
      </c>
      <c r="U11" s="12">
        <f t="shared" ref="U11:AZ11" si="3">ROUND(U$14*U31,0)</f>
        <v>15</v>
      </c>
      <c r="V11" s="12">
        <f t="shared" si="3"/>
        <v>24</v>
      </c>
      <c r="W11" s="12">
        <f t="shared" si="3"/>
        <v>21</v>
      </c>
      <c r="X11" s="12">
        <f t="shared" si="3"/>
        <v>24</v>
      </c>
      <c r="Y11" s="112">
        <f t="shared" si="3"/>
        <v>19</v>
      </c>
      <c r="Z11" s="12">
        <f t="shared" si="3"/>
        <v>2</v>
      </c>
      <c r="AA11" s="12">
        <f t="shared" si="3"/>
        <v>2</v>
      </c>
      <c r="AB11" s="12">
        <f t="shared" si="3"/>
        <v>5</v>
      </c>
      <c r="AC11" s="12">
        <f t="shared" si="3"/>
        <v>6</v>
      </c>
      <c r="AD11" s="12">
        <f t="shared" si="3"/>
        <v>7</v>
      </c>
      <c r="AE11" s="12">
        <f t="shared" si="3"/>
        <v>7</v>
      </c>
      <c r="AF11" s="12">
        <f t="shared" si="3"/>
        <v>7</v>
      </c>
      <c r="AG11" s="12">
        <f t="shared" si="3"/>
        <v>7</v>
      </c>
      <c r="AH11" s="12">
        <f t="shared" si="3"/>
        <v>7</v>
      </c>
      <c r="AI11" s="12">
        <f t="shared" si="3"/>
        <v>7</v>
      </c>
      <c r="AJ11" s="12">
        <f t="shared" si="3"/>
        <v>5</v>
      </c>
      <c r="AK11" s="112">
        <f t="shared" si="3"/>
        <v>5</v>
      </c>
      <c r="AL11" s="12">
        <f t="shared" si="3"/>
        <v>2</v>
      </c>
      <c r="AM11" s="12">
        <f t="shared" si="3"/>
        <v>2</v>
      </c>
      <c r="AN11" s="12">
        <f t="shared" si="3"/>
        <v>7</v>
      </c>
      <c r="AO11" s="12">
        <f t="shared" si="3"/>
        <v>7</v>
      </c>
      <c r="AP11" s="12">
        <f t="shared" si="3"/>
        <v>7</v>
      </c>
      <c r="AQ11" s="12">
        <f t="shared" si="3"/>
        <v>7</v>
      </c>
      <c r="AR11" s="12">
        <f t="shared" si="3"/>
        <v>7</v>
      </c>
      <c r="AS11" s="12">
        <f t="shared" si="3"/>
        <v>7</v>
      </c>
      <c r="AT11" s="12">
        <f t="shared" si="3"/>
        <v>7</v>
      </c>
      <c r="AU11" s="12">
        <f t="shared" si="3"/>
        <v>7</v>
      </c>
      <c r="AV11" s="12">
        <f t="shared" si="3"/>
        <v>7</v>
      </c>
      <c r="AW11" s="112">
        <f t="shared" si="3"/>
        <v>7</v>
      </c>
      <c r="AX11" s="12">
        <f t="shared" si="3"/>
        <v>2</v>
      </c>
      <c r="AY11" s="12">
        <f t="shared" si="3"/>
        <v>2</v>
      </c>
      <c r="AZ11" s="12">
        <f t="shared" si="3"/>
        <v>7</v>
      </c>
      <c r="BA11" s="12">
        <f t="shared" ref="BA11:CF11" si="4">ROUND(BA$14*BA31,0)</f>
        <v>5</v>
      </c>
      <c r="BB11" s="12">
        <f t="shared" si="4"/>
        <v>5</v>
      </c>
      <c r="BC11" s="12">
        <f t="shared" si="4"/>
        <v>5</v>
      </c>
      <c r="BD11" s="12">
        <f t="shared" si="4"/>
        <v>5</v>
      </c>
      <c r="BE11" s="12">
        <f t="shared" si="4"/>
        <v>5</v>
      </c>
      <c r="BF11" s="12">
        <f t="shared" si="4"/>
        <v>5</v>
      </c>
      <c r="BG11" s="12">
        <f t="shared" si="4"/>
        <v>5</v>
      </c>
      <c r="BH11" s="12">
        <f t="shared" si="4"/>
        <v>5</v>
      </c>
      <c r="BI11" s="112">
        <f t="shared" si="4"/>
        <v>5</v>
      </c>
      <c r="BJ11" s="12">
        <f t="shared" si="4"/>
        <v>2</v>
      </c>
      <c r="BK11" s="12">
        <f t="shared" si="4"/>
        <v>2</v>
      </c>
      <c r="BL11" s="12">
        <f t="shared" si="4"/>
        <v>2</v>
      </c>
      <c r="BM11" s="12">
        <f t="shared" si="4"/>
        <v>2</v>
      </c>
      <c r="BN11" s="12">
        <f t="shared" si="4"/>
        <v>2</v>
      </c>
      <c r="BO11" s="12">
        <f t="shared" si="4"/>
        <v>2</v>
      </c>
      <c r="BP11" s="12">
        <f t="shared" si="4"/>
        <v>2</v>
      </c>
      <c r="BQ11" s="12">
        <f t="shared" si="4"/>
        <v>2</v>
      </c>
      <c r="BR11" s="12">
        <f t="shared" si="4"/>
        <v>2</v>
      </c>
      <c r="BS11" s="12">
        <f t="shared" si="4"/>
        <v>2</v>
      </c>
      <c r="BT11" s="12">
        <f t="shared" si="4"/>
        <v>2</v>
      </c>
      <c r="BU11" s="112">
        <f t="shared" si="4"/>
        <v>2</v>
      </c>
      <c r="BV11" s="12">
        <f t="shared" si="4"/>
        <v>2</v>
      </c>
      <c r="BW11" s="12">
        <f t="shared" si="4"/>
        <v>2</v>
      </c>
      <c r="BX11" s="12">
        <f t="shared" si="4"/>
        <v>2</v>
      </c>
      <c r="BY11" s="12">
        <f t="shared" si="4"/>
        <v>2</v>
      </c>
      <c r="BZ11" s="12">
        <f t="shared" si="4"/>
        <v>2</v>
      </c>
      <c r="CA11" s="12">
        <f t="shared" si="4"/>
        <v>2</v>
      </c>
      <c r="CB11" s="12">
        <f t="shared" si="4"/>
        <v>2</v>
      </c>
      <c r="CC11" s="12">
        <f t="shared" si="4"/>
        <v>2</v>
      </c>
      <c r="CD11" s="12">
        <f t="shared" si="4"/>
        <v>2</v>
      </c>
      <c r="CE11" s="12">
        <f t="shared" si="4"/>
        <v>2</v>
      </c>
      <c r="CF11" s="12">
        <f t="shared" si="4"/>
        <v>2</v>
      </c>
      <c r="CG11" s="112">
        <f t="shared" ref="CG11:CS11" si="5">ROUND(CG$14*CG31,0)</f>
        <v>2</v>
      </c>
      <c r="CH11" s="12">
        <f t="shared" si="5"/>
        <v>2</v>
      </c>
      <c r="CI11" s="12">
        <f t="shared" si="5"/>
        <v>2</v>
      </c>
      <c r="CJ11" s="12">
        <f t="shared" si="5"/>
        <v>2</v>
      </c>
      <c r="CK11" s="12">
        <f t="shared" si="5"/>
        <v>2</v>
      </c>
      <c r="CL11" s="12">
        <f t="shared" si="5"/>
        <v>2</v>
      </c>
      <c r="CM11" s="12">
        <f t="shared" si="5"/>
        <v>2</v>
      </c>
      <c r="CN11" s="12">
        <f t="shared" si="5"/>
        <v>2</v>
      </c>
      <c r="CO11" s="12">
        <f t="shared" si="5"/>
        <v>2</v>
      </c>
      <c r="CP11" s="12">
        <f t="shared" si="5"/>
        <v>2</v>
      </c>
      <c r="CQ11" s="12">
        <f t="shared" si="5"/>
        <v>2</v>
      </c>
      <c r="CR11" s="12">
        <f t="shared" si="5"/>
        <v>2</v>
      </c>
      <c r="CS11" s="112">
        <f t="shared" si="5"/>
        <v>2</v>
      </c>
    </row>
    <row r="12" spans="1:97" x14ac:dyDescent="0.25">
      <c r="A12" s="22" t="s">
        <v>119</v>
      </c>
      <c r="N12" s="273">
        <v>0</v>
      </c>
      <c r="O12" s="273">
        <v>0</v>
      </c>
      <c r="P12" s="273">
        <v>3</v>
      </c>
      <c r="Q12" s="273">
        <v>1</v>
      </c>
      <c r="R12" s="273">
        <v>6</v>
      </c>
      <c r="S12" s="273">
        <v>6</v>
      </c>
      <c r="T12" s="273">
        <v>2</v>
      </c>
      <c r="U12" s="12">
        <f t="shared" ref="U12:AZ12" si="6">ROUND(U$14*U32,0)</f>
        <v>5</v>
      </c>
      <c r="V12" s="12">
        <f t="shared" si="6"/>
        <v>8</v>
      </c>
      <c r="W12" s="12">
        <f t="shared" si="6"/>
        <v>7</v>
      </c>
      <c r="X12" s="12">
        <f t="shared" si="6"/>
        <v>8</v>
      </c>
      <c r="Y12" s="112">
        <f t="shared" si="6"/>
        <v>6</v>
      </c>
      <c r="Z12" s="12">
        <f t="shared" si="6"/>
        <v>1</v>
      </c>
      <c r="AA12" s="12">
        <f t="shared" si="6"/>
        <v>1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2</v>
      </c>
      <c r="AH12" s="12">
        <f t="shared" si="6"/>
        <v>2</v>
      </c>
      <c r="AI12" s="12">
        <f t="shared" si="6"/>
        <v>2</v>
      </c>
      <c r="AJ12" s="12">
        <f t="shared" si="6"/>
        <v>2</v>
      </c>
      <c r="AK12" s="112">
        <f t="shared" si="6"/>
        <v>2</v>
      </c>
      <c r="AL12" s="12">
        <f t="shared" si="6"/>
        <v>1</v>
      </c>
      <c r="AM12" s="12">
        <f t="shared" si="6"/>
        <v>1</v>
      </c>
      <c r="AN12" s="12">
        <f t="shared" si="6"/>
        <v>2</v>
      </c>
      <c r="AO12" s="12">
        <f t="shared" si="6"/>
        <v>2</v>
      </c>
      <c r="AP12" s="12">
        <f t="shared" si="6"/>
        <v>2</v>
      </c>
      <c r="AQ12" s="12">
        <f t="shared" si="6"/>
        <v>2</v>
      </c>
      <c r="AR12" s="12">
        <f t="shared" si="6"/>
        <v>2</v>
      </c>
      <c r="AS12" s="12">
        <f t="shared" si="6"/>
        <v>2</v>
      </c>
      <c r="AT12" s="12">
        <f t="shared" si="6"/>
        <v>2</v>
      </c>
      <c r="AU12" s="12">
        <f t="shared" si="6"/>
        <v>2</v>
      </c>
      <c r="AV12" s="12">
        <f t="shared" si="6"/>
        <v>2</v>
      </c>
      <c r="AW12" s="112">
        <f t="shared" si="6"/>
        <v>2</v>
      </c>
      <c r="AX12" s="12">
        <f t="shared" si="6"/>
        <v>1</v>
      </c>
      <c r="AY12" s="12">
        <f t="shared" si="6"/>
        <v>1</v>
      </c>
      <c r="AZ12" s="12">
        <f t="shared" si="6"/>
        <v>2</v>
      </c>
      <c r="BA12" s="12">
        <f t="shared" ref="BA12:CF12" si="7">ROUND(BA$14*BA32,0)</f>
        <v>2</v>
      </c>
      <c r="BB12" s="12">
        <f t="shared" si="7"/>
        <v>2</v>
      </c>
      <c r="BC12" s="12">
        <f t="shared" si="7"/>
        <v>2</v>
      </c>
      <c r="BD12" s="12">
        <f t="shared" si="7"/>
        <v>2</v>
      </c>
      <c r="BE12" s="12">
        <f t="shared" si="7"/>
        <v>2</v>
      </c>
      <c r="BF12" s="12">
        <f t="shared" si="7"/>
        <v>2</v>
      </c>
      <c r="BG12" s="12">
        <f t="shared" si="7"/>
        <v>2</v>
      </c>
      <c r="BH12" s="12">
        <f t="shared" si="7"/>
        <v>2</v>
      </c>
      <c r="BI12" s="112">
        <f t="shared" si="7"/>
        <v>2</v>
      </c>
      <c r="BJ12" s="12">
        <f t="shared" si="7"/>
        <v>1</v>
      </c>
      <c r="BK12" s="12">
        <f t="shared" si="7"/>
        <v>1</v>
      </c>
      <c r="BL12" s="12">
        <f t="shared" si="7"/>
        <v>1</v>
      </c>
      <c r="BM12" s="12">
        <f t="shared" si="7"/>
        <v>1</v>
      </c>
      <c r="BN12" s="12">
        <f t="shared" si="7"/>
        <v>1</v>
      </c>
      <c r="BO12" s="12">
        <f t="shared" si="7"/>
        <v>1</v>
      </c>
      <c r="BP12" s="12">
        <f t="shared" si="7"/>
        <v>1</v>
      </c>
      <c r="BQ12" s="12">
        <f t="shared" si="7"/>
        <v>1</v>
      </c>
      <c r="BR12" s="12">
        <f t="shared" si="7"/>
        <v>1</v>
      </c>
      <c r="BS12" s="12">
        <f t="shared" si="7"/>
        <v>1</v>
      </c>
      <c r="BT12" s="12">
        <f t="shared" si="7"/>
        <v>1</v>
      </c>
      <c r="BU12" s="112">
        <f t="shared" si="7"/>
        <v>1</v>
      </c>
      <c r="BV12" s="12">
        <f t="shared" si="7"/>
        <v>1</v>
      </c>
      <c r="BW12" s="12">
        <f t="shared" si="7"/>
        <v>1</v>
      </c>
      <c r="BX12" s="12">
        <f t="shared" si="7"/>
        <v>1</v>
      </c>
      <c r="BY12" s="12">
        <f t="shared" si="7"/>
        <v>1</v>
      </c>
      <c r="BZ12" s="12">
        <f t="shared" si="7"/>
        <v>1</v>
      </c>
      <c r="CA12" s="12">
        <f t="shared" si="7"/>
        <v>1</v>
      </c>
      <c r="CB12" s="12">
        <f t="shared" si="7"/>
        <v>1</v>
      </c>
      <c r="CC12" s="12">
        <f t="shared" si="7"/>
        <v>1</v>
      </c>
      <c r="CD12" s="12">
        <f t="shared" si="7"/>
        <v>1</v>
      </c>
      <c r="CE12" s="12">
        <f t="shared" si="7"/>
        <v>1</v>
      </c>
      <c r="CF12" s="12">
        <f t="shared" si="7"/>
        <v>1</v>
      </c>
      <c r="CG12" s="112">
        <f t="shared" ref="CG12:CS12" si="8">ROUND(CG$14*CG32,0)</f>
        <v>1</v>
      </c>
      <c r="CH12" s="12">
        <f t="shared" si="8"/>
        <v>1</v>
      </c>
      <c r="CI12" s="12">
        <f t="shared" si="8"/>
        <v>1</v>
      </c>
      <c r="CJ12" s="12">
        <f t="shared" si="8"/>
        <v>1</v>
      </c>
      <c r="CK12" s="12">
        <f t="shared" si="8"/>
        <v>1</v>
      </c>
      <c r="CL12" s="12">
        <f t="shared" si="8"/>
        <v>1</v>
      </c>
      <c r="CM12" s="12">
        <f t="shared" si="8"/>
        <v>1</v>
      </c>
      <c r="CN12" s="12">
        <f t="shared" si="8"/>
        <v>1</v>
      </c>
      <c r="CO12" s="12">
        <f t="shared" si="8"/>
        <v>1</v>
      </c>
      <c r="CP12" s="12">
        <f t="shared" si="8"/>
        <v>1</v>
      </c>
      <c r="CQ12" s="12">
        <f t="shared" si="8"/>
        <v>1</v>
      </c>
      <c r="CR12" s="12">
        <f t="shared" si="8"/>
        <v>1</v>
      </c>
      <c r="CS12" s="112">
        <f t="shared" si="8"/>
        <v>1</v>
      </c>
    </row>
    <row r="13" spans="1:97" x14ac:dyDescent="0.25">
      <c r="A13" s="22" t="s">
        <v>120</v>
      </c>
      <c r="N13" s="273">
        <v>0</v>
      </c>
      <c r="O13" s="273">
        <v>0</v>
      </c>
      <c r="P13" s="273">
        <v>2</v>
      </c>
      <c r="Q13" s="273">
        <v>2</v>
      </c>
      <c r="R13" s="273">
        <v>2</v>
      </c>
      <c r="S13" s="273">
        <v>3</v>
      </c>
      <c r="T13" s="273">
        <v>2</v>
      </c>
      <c r="U13" s="12">
        <f t="shared" ref="U13:AZ13" si="9">ROUND(U$14*U33,0)</f>
        <v>3</v>
      </c>
      <c r="V13" s="12">
        <f t="shared" si="9"/>
        <v>4</v>
      </c>
      <c r="W13" s="12">
        <f t="shared" si="9"/>
        <v>3</v>
      </c>
      <c r="X13" s="12">
        <f t="shared" si="9"/>
        <v>4</v>
      </c>
      <c r="Y13" s="112">
        <f t="shared" si="9"/>
        <v>3</v>
      </c>
      <c r="Z13" s="12">
        <f t="shared" si="9"/>
        <v>0</v>
      </c>
      <c r="AA13" s="12">
        <f t="shared" si="9"/>
        <v>0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1</v>
      </c>
      <c r="AH13" s="12">
        <f t="shared" si="9"/>
        <v>1</v>
      </c>
      <c r="AI13" s="12">
        <f t="shared" si="9"/>
        <v>1</v>
      </c>
      <c r="AJ13" s="12">
        <f t="shared" si="9"/>
        <v>1</v>
      </c>
      <c r="AK13" s="112">
        <f t="shared" si="9"/>
        <v>1</v>
      </c>
      <c r="AL13" s="12">
        <f t="shared" si="9"/>
        <v>0</v>
      </c>
      <c r="AM13" s="12">
        <f t="shared" si="9"/>
        <v>0</v>
      </c>
      <c r="AN13" s="12">
        <f t="shared" si="9"/>
        <v>1</v>
      </c>
      <c r="AO13" s="12">
        <f t="shared" si="9"/>
        <v>1</v>
      </c>
      <c r="AP13" s="12">
        <f t="shared" si="9"/>
        <v>1</v>
      </c>
      <c r="AQ13" s="12">
        <f t="shared" si="9"/>
        <v>1</v>
      </c>
      <c r="AR13" s="12">
        <f t="shared" si="9"/>
        <v>1</v>
      </c>
      <c r="AS13" s="12">
        <f t="shared" si="9"/>
        <v>1</v>
      </c>
      <c r="AT13" s="12">
        <f t="shared" si="9"/>
        <v>1</v>
      </c>
      <c r="AU13" s="12">
        <f t="shared" si="9"/>
        <v>1</v>
      </c>
      <c r="AV13" s="12">
        <f t="shared" si="9"/>
        <v>1</v>
      </c>
      <c r="AW13" s="112">
        <f t="shared" si="9"/>
        <v>1</v>
      </c>
      <c r="AX13" s="12">
        <f t="shared" si="9"/>
        <v>0</v>
      </c>
      <c r="AY13" s="12">
        <f t="shared" si="9"/>
        <v>0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12">
        <f t="shared" si="10"/>
        <v>1</v>
      </c>
      <c r="BJ13" s="12">
        <f t="shared" si="10"/>
        <v>0</v>
      </c>
      <c r="BK13" s="12">
        <f t="shared" si="10"/>
        <v>0</v>
      </c>
      <c r="BL13" s="12">
        <f t="shared" si="10"/>
        <v>0</v>
      </c>
      <c r="BM13" s="12">
        <f t="shared" si="10"/>
        <v>0</v>
      </c>
      <c r="BN13" s="12">
        <f t="shared" si="10"/>
        <v>0</v>
      </c>
      <c r="BO13" s="12">
        <f t="shared" si="10"/>
        <v>0</v>
      </c>
      <c r="BP13" s="12">
        <f t="shared" si="10"/>
        <v>0</v>
      </c>
      <c r="BQ13" s="12">
        <f t="shared" si="10"/>
        <v>0</v>
      </c>
      <c r="BR13" s="12">
        <f t="shared" si="10"/>
        <v>0</v>
      </c>
      <c r="BS13" s="12">
        <f t="shared" si="10"/>
        <v>0</v>
      </c>
      <c r="BT13" s="12">
        <f t="shared" si="10"/>
        <v>0</v>
      </c>
      <c r="BU13" s="112">
        <f t="shared" si="10"/>
        <v>0</v>
      </c>
      <c r="BV13" s="12">
        <f t="shared" si="10"/>
        <v>0</v>
      </c>
      <c r="BW13" s="12">
        <f t="shared" si="10"/>
        <v>0</v>
      </c>
      <c r="BX13" s="12">
        <f t="shared" si="10"/>
        <v>0</v>
      </c>
      <c r="BY13" s="12">
        <f t="shared" si="10"/>
        <v>0</v>
      </c>
      <c r="BZ13" s="12">
        <f t="shared" si="10"/>
        <v>0</v>
      </c>
      <c r="CA13" s="12">
        <f t="shared" si="10"/>
        <v>0</v>
      </c>
      <c r="CB13" s="12">
        <f t="shared" si="10"/>
        <v>0</v>
      </c>
      <c r="CC13" s="12">
        <f t="shared" si="10"/>
        <v>0</v>
      </c>
      <c r="CD13" s="12">
        <f t="shared" si="10"/>
        <v>0</v>
      </c>
      <c r="CE13" s="12">
        <f t="shared" si="10"/>
        <v>0</v>
      </c>
      <c r="CF13" s="12">
        <f t="shared" si="10"/>
        <v>0</v>
      </c>
      <c r="CG13" s="112">
        <f t="shared" ref="CG13:CS13" si="11">ROUND(CG$14*CG33,0)</f>
        <v>0</v>
      </c>
      <c r="CH13" s="12">
        <f t="shared" si="11"/>
        <v>0</v>
      </c>
      <c r="CI13" s="12">
        <f t="shared" si="11"/>
        <v>0</v>
      </c>
      <c r="CJ13" s="12">
        <f t="shared" si="11"/>
        <v>0</v>
      </c>
      <c r="CK13" s="12">
        <f t="shared" si="11"/>
        <v>0</v>
      </c>
      <c r="CL13" s="12">
        <f t="shared" si="11"/>
        <v>0</v>
      </c>
      <c r="CM13" s="12">
        <f t="shared" si="11"/>
        <v>0</v>
      </c>
      <c r="CN13" s="12">
        <f t="shared" si="11"/>
        <v>0</v>
      </c>
      <c r="CO13" s="12">
        <f t="shared" si="11"/>
        <v>0</v>
      </c>
      <c r="CP13" s="12">
        <f t="shared" si="11"/>
        <v>0</v>
      </c>
      <c r="CQ13" s="12">
        <f t="shared" si="11"/>
        <v>0</v>
      </c>
      <c r="CR13" s="12">
        <f t="shared" si="11"/>
        <v>0</v>
      </c>
      <c r="CS13" s="112">
        <f t="shared" si="11"/>
        <v>0</v>
      </c>
    </row>
    <row r="14" spans="1:97" s="1" customFormat="1" x14ac:dyDescent="0.25">
      <c r="A14" s="294" t="s">
        <v>95</v>
      </c>
      <c r="N14" s="299">
        <f>SUM(N10:N13)</f>
        <v>13</v>
      </c>
      <c r="O14" s="299">
        <f t="shared" ref="O14:T14" si="12">SUM(O10:O13)</f>
        <v>9</v>
      </c>
      <c r="P14" s="299">
        <f t="shared" si="12"/>
        <v>59</v>
      </c>
      <c r="Q14" s="299">
        <f t="shared" si="12"/>
        <v>61</v>
      </c>
      <c r="R14" s="299">
        <f t="shared" si="12"/>
        <v>115</v>
      </c>
      <c r="S14" s="299">
        <f t="shared" si="12"/>
        <v>152</v>
      </c>
      <c r="T14" s="299">
        <f t="shared" si="12"/>
        <v>87</v>
      </c>
      <c r="U14" s="1">
        <f>'Total Agency'!U8</f>
        <v>129</v>
      </c>
      <c r="V14" s="1">
        <f>'Total Agency'!V8</f>
        <v>196</v>
      </c>
      <c r="W14" s="1">
        <f>'Total Agency'!W8</f>
        <v>172</v>
      </c>
      <c r="X14" s="1">
        <f>'Total Agency'!X8</f>
        <v>199</v>
      </c>
      <c r="Y14" s="301">
        <f>'Total Agency'!Y8</f>
        <v>159</v>
      </c>
      <c r="Z14" s="1">
        <f>'Total Agency'!Z8</f>
        <v>20</v>
      </c>
      <c r="AA14" s="1">
        <f>'Total Agency'!AA8</f>
        <v>20</v>
      </c>
      <c r="AB14" s="1">
        <f>'Total Agency'!AB8</f>
        <v>40</v>
      </c>
      <c r="AC14" s="1">
        <f>'Total Agency'!AC8</f>
        <v>50</v>
      </c>
      <c r="AD14" s="1">
        <f>'Total Agency'!AD8</f>
        <v>55</v>
      </c>
      <c r="AE14" s="1">
        <f>'Total Agency'!AE8</f>
        <v>55</v>
      </c>
      <c r="AF14" s="1">
        <f>'Total Agency'!AF8</f>
        <v>55</v>
      </c>
      <c r="AG14" s="1">
        <f>'Total Agency'!AG8</f>
        <v>55</v>
      </c>
      <c r="AH14" s="1">
        <f>'Total Agency'!AH8</f>
        <v>55</v>
      </c>
      <c r="AI14" s="1">
        <f>'Total Agency'!AI8</f>
        <v>55</v>
      </c>
      <c r="AJ14" s="1">
        <f>'Total Agency'!AJ8</f>
        <v>45</v>
      </c>
      <c r="AK14" s="301">
        <f>'Total Agency'!AK8</f>
        <v>45</v>
      </c>
      <c r="AL14" s="1">
        <f>'Total Agency'!AL8</f>
        <v>20</v>
      </c>
      <c r="AM14" s="1">
        <f>'Total Agency'!AM8</f>
        <v>20</v>
      </c>
      <c r="AN14" s="1">
        <f>'Total Agency'!AN8</f>
        <v>60</v>
      </c>
      <c r="AO14" s="1">
        <f>'Total Agency'!AO8</f>
        <v>60</v>
      </c>
      <c r="AP14" s="1">
        <f>'Total Agency'!AP8</f>
        <v>55</v>
      </c>
      <c r="AQ14" s="1">
        <f>'Total Agency'!AQ8</f>
        <v>55</v>
      </c>
      <c r="AR14" s="1">
        <f>'Total Agency'!AR8</f>
        <v>55</v>
      </c>
      <c r="AS14" s="1">
        <f>'Total Agency'!AS8</f>
        <v>55</v>
      </c>
      <c r="AT14" s="1">
        <f>'Total Agency'!AT8</f>
        <v>55</v>
      </c>
      <c r="AU14" s="1">
        <f>'Total Agency'!AU8</f>
        <v>55</v>
      </c>
      <c r="AV14" s="1">
        <f>'Total Agency'!AV8</f>
        <v>55</v>
      </c>
      <c r="AW14" s="301">
        <f>'Total Agency'!AW8</f>
        <v>55</v>
      </c>
      <c r="AX14" s="1">
        <f>'Total Agency'!AX8</f>
        <v>20</v>
      </c>
      <c r="AY14" s="1">
        <f>'Total Agency'!AY8</f>
        <v>20</v>
      </c>
      <c r="AZ14" s="1">
        <f>'Total Agency'!AZ8</f>
        <v>60</v>
      </c>
      <c r="BA14" s="1">
        <f>'Total Agency'!BA8</f>
        <v>40</v>
      </c>
      <c r="BB14" s="1">
        <f>'Total Agency'!BB8</f>
        <v>40</v>
      </c>
      <c r="BC14" s="1">
        <f>'Total Agency'!BC8</f>
        <v>40</v>
      </c>
      <c r="BD14" s="1">
        <f>'Total Agency'!BD8</f>
        <v>40</v>
      </c>
      <c r="BE14" s="1">
        <f>'Total Agency'!BE8</f>
        <v>40</v>
      </c>
      <c r="BF14" s="1">
        <f>'Total Agency'!BF8</f>
        <v>40</v>
      </c>
      <c r="BG14" s="1">
        <f>'Total Agency'!BG8</f>
        <v>40</v>
      </c>
      <c r="BH14" s="1">
        <f>'Total Agency'!BH8</f>
        <v>40</v>
      </c>
      <c r="BI14" s="301">
        <f>'Total Agency'!BI8</f>
        <v>40</v>
      </c>
      <c r="BJ14" s="1">
        <f>'Total Agency'!BJ8</f>
        <v>20</v>
      </c>
      <c r="BK14" s="1">
        <f>'Total Agency'!BK8</f>
        <v>20</v>
      </c>
      <c r="BL14" s="1">
        <f>'Total Agency'!BL8</f>
        <v>20</v>
      </c>
      <c r="BM14" s="1">
        <f>'Total Agency'!BM8</f>
        <v>20</v>
      </c>
      <c r="BN14" s="1">
        <f>'Total Agency'!BN8</f>
        <v>20</v>
      </c>
      <c r="BO14" s="1">
        <f>'Total Agency'!BO8</f>
        <v>20</v>
      </c>
      <c r="BP14" s="1">
        <f>'Total Agency'!BP8</f>
        <v>20</v>
      </c>
      <c r="BQ14" s="1">
        <f>'Total Agency'!BQ8</f>
        <v>20</v>
      </c>
      <c r="BR14" s="1">
        <f>'Total Agency'!BR8</f>
        <v>20</v>
      </c>
      <c r="BS14" s="1">
        <f>'Total Agency'!BS8</f>
        <v>20</v>
      </c>
      <c r="BT14" s="1">
        <f>'Total Agency'!BT8</f>
        <v>20</v>
      </c>
      <c r="BU14" s="301">
        <f>'Total Agency'!BU8</f>
        <v>20</v>
      </c>
      <c r="BV14" s="1">
        <f>'Total Agency'!BV8</f>
        <v>20</v>
      </c>
      <c r="BW14" s="1">
        <f>'Total Agency'!BW8</f>
        <v>20</v>
      </c>
      <c r="BX14" s="1">
        <f>'Total Agency'!BX8</f>
        <v>20</v>
      </c>
      <c r="BY14" s="1">
        <f>'Total Agency'!BY8</f>
        <v>20</v>
      </c>
      <c r="BZ14" s="1">
        <f>'Total Agency'!BZ8</f>
        <v>20</v>
      </c>
      <c r="CA14" s="1">
        <f>'Total Agency'!CA8</f>
        <v>20</v>
      </c>
      <c r="CB14" s="1">
        <f>'Total Agency'!CB8</f>
        <v>20</v>
      </c>
      <c r="CC14" s="1">
        <f>'Total Agency'!CC8</f>
        <v>20</v>
      </c>
      <c r="CD14" s="1">
        <f>'Total Agency'!CD8</f>
        <v>20</v>
      </c>
      <c r="CE14" s="1">
        <f>'Total Agency'!CE8</f>
        <v>20</v>
      </c>
      <c r="CF14" s="1">
        <f>'Total Agency'!CF8</f>
        <v>20</v>
      </c>
      <c r="CG14" s="301">
        <f>'Total Agency'!CG8</f>
        <v>20</v>
      </c>
      <c r="CH14" s="1">
        <f>'Total Agency'!CH8</f>
        <v>20</v>
      </c>
      <c r="CI14" s="1">
        <f>'Total Agency'!CI8</f>
        <v>20</v>
      </c>
      <c r="CJ14" s="1">
        <f>'Total Agency'!CJ8</f>
        <v>20</v>
      </c>
      <c r="CK14" s="1">
        <f>'Total Agency'!CK8</f>
        <v>20</v>
      </c>
      <c r="CL14" s="1">
        <f>'Total Agency'!CL8</f>
        <v>20</v>
      </c>
      <c r="CM14" s="1">
        <f>'Total Agency'!CM8</f>
        <v>20</v>
      </c>
      <c r="CN14" s="1">
        <f>'Total Agency'!CN8</f>
        <v>20</v>
      </c>
      <c r="CO14" s="1">
        <f>'Total Agency'!CO8</f>
        <v>20</v>
      </c>
      <c r="CP14" s="1">
        <f>'Total Agency'!CP8</f>
        <v>20</v>
      </c>
      <c r="CQ14" s="1">
        <f>'Total Agency'!CQ8</f>
        <v>20</v>
      </c>
      <c r="CR14" s="1">
        <f>'Total Agency'!CR8</f>
        <v>20</v>
      </c>
      <c r="CS14" s="301">
        <f>'Total Agency'!CS8</f>
        <v>20</v>
      </c>
    </row>
    <row r="16" spans="1:97" x14ac:dyDescent="0.25">
      <c r="A16" s="298" t="s">
        <v>79</v>
      </c>
    </row>
    <row r="17" spans="1:97" s="15" customFormat="1" x14ac:dyDescent="0.25">
      <c r="A17" s="295" t="s">
        <v>121</v>
      </c>
      <c r="N17" s="277">
        <v>145</v>
      </c>
      <c r="O17" s="277">
        <v>157</v>
      </c>
      <c r="P17" s="277">
        <v>171</v>
      </c>
      <c r="Q17" s="277">
        <v>204</v>
      </c>
      <c r="R17" s="277">
        <v>209</v>
      </c>
      <c r="S17" s="277">
        <v>201</v>
      </c>
      <c r="T17" s="277">
        <v>204</v>
      </c>
      <c r="U17" s="15">
        <f>T17+U38-U53</f>
        <v>213</v>
      </c>
      <c r="V17" s="15">
        <f t="shared" ref="V17:X17" si="13">U17+V38-V53</f>
        <v>229</v>
      </c>
      <c r="W17" s="15">
        <f t="shared" si="13"/>
        <v>212</v>
      </c>
      <c r="X17" s="15">
        <f t="shared" si="13"/>
        <v>236</v>
      </c>
      <c r="Y17" s="96">
        <f t="shared" ref="Y17:CJ17" si="14">X17+Y38-Y53</f>
        <v>274</v>
      </c>
      <c r="Z17" s="15">
        <f t="shared" si="14"/>
        <v>203</v>
      </c>
      <c r="AA17" s="15">
        <f t="shared" si="14"/>
        <v>237</v>
      </c>
      <c r="AB17" s="15">
        <f t="shared" si="14"/>
        <v>272</v>
      </c>
      <c r="AC17" s="15">
        <f t="shared" si="14"/>
        <v>192</v>
      </c>
      <c r="AD17" s="15">
        <f t="shared" si="14"/>
        <v>238</v>
      </c>
      <c r="AE17" s="15">
        <f t="shared" si="14"/>
        <v>287</v>
      </c>
      <c r="AF17" s="15">
        <f t="shared" si="14"/>
        <v>206</v>
      </c>
      <c r="AG17" s="15">
        <f t="shared" si="14"/>
        <v>259</v>
      </c>
      <c r="AH17" s="15">
        <f t="shared" si="14"/>
        <v>315</v>
      </c>
      <c r="AI17" s="15">
        <f t="shared" si="14"/>
        <v>229</v>
      </c>
      <c r="AJ17" s="15">
        <f t="shared" si="14"/>
        <v>287</v>
      </c>
      <c r="AK17" s="96">
        <f t="shared" si="14"/>
        <v>346</v>
      </c>
      <c r="AL17" s="15">
        <f t="shared" si="14"/>
        <v>234</v>
      </c>
      <c r="AM17" s="15">
        <f t="shared" si="14"/>
        <v>286</v>
      </c>
      <c r="AN17" s="15">
        <f t="shared" si="14"/>
        <v>339</v>
      </c>
      <c r="AO17" s="15">
        <f t="shared" si="14"/>
        <v>219</v>
      </c>
      <c r="AP17" s="15">
        <f t="shared" si="14"/>
        <v>275</v>
      </c>
      <c r="AQ17" s="15">
        <f t="shared" si="14"/>
        <v>332</v>
      </c>
      <c r="AR17" s="15">
        <f t="shared" si="14"/>
        <v>207</v>
      </c>
      <c r="AS17" s="15">
        <f t="shared" si="14"/>
        <v>266</v>
      </c>
      <c r="AT17" s="15">
        <f t="shared" si="14"/>
        <v>326</v>
      </c>
      <c r="AU17" s="15">
        <f t="shared" si="14"/>
        <v>196</v>
      </c>
      <c r="AV17" s="15">
        <f t="shared" si="14"/>
        <v>258</v>
      </c>
      <c r="AW17" s="96">
        <f t="shared" si="14"/>
        <v>321</v>
      </c>
      <c r="AX17" s="15">
        <f t="shared" si="14"/>
        <v>255</v>
      </c>
      <c r="AY17" s="15">
        <f t="shared" si="14"/>
        <v>319</v>
      </c>
      <c r="AZ17" s="15">
        <f t="shared" si="14"/>
        <v>383</v>
      </c>
      <c r="BA17" s="15">
        <f t="shared" si="14"/>
        <v>293</v>
      </c>
      <c r="BB17" s="15">
        <f t="shared" si="14"/>
        <v>360</v>
      </c>
      <c r="BC17" s="15">
        <f t="shared" si="14"/>
        <v>429</v>
      </c>
      <c r="BD17" s="15">
        <f t="shared" si="14"/>
        <v>337</v>
      </c>
      <c r="BE17" s="15">
        <f t="shared" si="14"/>
        <v>408</v>
      </c>
      <c r="BF17" s="15">
        <f t="shared" si="14"/>
        <v>481</v>
      </c>
      <c r="BG17" s="15">
        <f t="shared" si="14"/>
        <v>386</v>
      </c>
      <c r="BH17" s="15">
        <f t="shared" si="14"/>
        <v>462</v>
      </c>
      <c r="BI17" s="96">
        <f t="shared" si="14"/>
        <v>539</v>
      </c>
      <c r="BJ17" s="15">
        <f t="shared" si="14"/>
        <v>460</v>
      </c>
      <c r="BK17" s="15">
        <f t="shared" si="14"/>
        <v>539</v>
      </c>
      <c r="BL17" s="15">
        <f t="shared" si="14"/>
        <v>618</v>
      </c>
      <c r="BM17" s="15">
        <f t="shared" si="14"/>
        <v>515</v>
      </c>
      <c r="BN17" s="15">
        <f t="shared" si="14"/>
        <v>596</v>
      </c>
      <c r="BO17" s="15">
        <f t="shared" si="14"/>
        <v>678</v>
      </c>
      <c r="BP17" s="15">
        <f t="shared" si="14"/>
        <v>575</v>
      </c>
      <c r="BQ17" s="15">
        <f t="shared" si="14"/>
        <v>659</v>
      </c>
      <c r="BR17" s="15">
        <f t="shared" si="14"/>
        <v>744</v>
      </c>
      <c r="BS17" s="15">
        <f t="shared" si="14"/>
        <v>641</v>
      </c>
      <c r="BT17" s="15">
        <f t="shared" si="14"/>
        <v>728</v>
      </c>
      <c r="BU17" s="96">
        <f t="shared" si="14"/>
        <v>815</v>
      </c>
      <c r="BV17" s="15">
        <f t="shared" si="14"/>
        <v>732</v>
      </c>
      <c r="BW17" s="15">
        <f t="shared" si="14"/>
        <v>820</v>
      </c>
      <c r="BX17" s="15">
        <f t="shared" si="14"/>
        <v>908</v>
      </c>
      <c r="BY17" s="15">
        <f t="shared" si="14"/>
        <v>794</v>
      </c>
      <c r="BZ17" s="15">
        <f t="shared" si="14"/>
        <v>884</v>
      </c>
      <c r="CA17" s="15">
        <f t="shared" si="14"/>
        <v>975</v>
      </c>
      <c r="CB17" s="15">
        <f t="shared" si="14"/>
        <v>859</v>
      </c>
      <c r="CC17" s="15">
        <f t="shared" si="14"/>
        <v>953</v>
      </c>
      <c r="CD17" s="15">
        <f t="shared" si="14"/>
        <v>1048</v>
      </c>
      <c r="CE17" s="15">
        <f t="shared" si="14"/>
        <v>929</v>
      </c>
      <c r="CF17" s="15">
        <f t="shared" si="14"/>
        <v>1026</v>
      </c>
      <c r="CG17" s="96">
        <f t="shared" si="14"/>
        <v>1125</v>
      </c>
      <c r="CH17" s="15">
        <f t="shared" si="14"/>
        <v>1029</v>
      </c>
      <c r="CI17" s="15">
        <f t="shared" si="14"/>
        <v>1129</v>
      </c>
      <c r="CJ17" s="15">
        <f t="shared" si="14"/>
        <v>1230</v>
      </c>
      <c r="CK17" s="15">
        <f t="shared" ref="CK17:CS17" si="15">CJ17+CK38-CK53</f>
        <v>1099</v>
      </c>
      <c r="CL17" s="15">
        <f t="shared" si="15"/>
        <v>1202</v>
      </c>
      <c r="CM17" s="15">
        <f t="shared" si="15"/>
        <v>1307</v>
      </c>
      <c r="CN17" s="15">
        <f t="shared" si="15"/>
        <v>1174</v>
      </c>
      <c r="CO17" s="15">
        <f t="shared" si="15"/>
        <v>1282</v>
      </c>
      <c r="CP17" s="15">
        <f t="shared" si="15"/>
        <v>1391</v>
      </c>
      <c r="CQ17" s="15">
        <f t="shared" si="15"/>
        <v>1256</v>
      </c>
      <c r="CR17" s="15">
        <f t="shared" si="15"/>
        <v>1368</v>
      </c>
      <c r="CS17" s="96">
        <f t="shared" si="15"/>
        <v>1481</v>
      </c>
    </row>
    <row r="18" spans="1:97" s="15" customFormat="1" x14ac:dyDescent="0.25">
      <c r="A18" s="295" t="s">
        <v>117</v>
      </c>
      <c r="N18" s="277">
        <v>562</v>
      </c>
      <c r="O18" s="277">
        <v>543</v>
      </c>
      <c r="P18" s="277">
        <v>565</v>
      </c>
      <c r="Q18" s="277">
        <v>595</v>
      </c>
      <c r="R18" s="277">
        <v>651</v>
      </c>
      <c r="S18" s="277">
        <v>713</v>
      </c>
      <c r="T18" s="277">
        <v>713</v>
      </c>
      <c r="U18" s="15">
        <f>T18+U10+U40-U54</f>
        <v>826</v>
      </c>
      <c r="V18" s="15">
        <f t="shared" ref="V18:X18" si="16">U18+V10+V40-V54</f>
        <v>999</v>
      </c>
      <c r="W18" s="15">
        <f t="shared" si="16"/>
        <v>1124</v>
      </c>
      <c r="X18" s="15">
        <f t="shared" si="16"/>
        <v>1295</v>
      </c>
      <c r="Y18" s="96">
        <f t="shared" ref="Y18:CJ18" si="17">X18+Y10+Y40-Y54</f>
        <v>1428</v>
      </c>
      <c r="Z18" s="15">
        <f>Y18+Z10+Z40-Z54</f>
        <v>1388</v>
      </c>
      <c r="AA18" s="15">
        <f t="shared" si="17"/>
        <v>1425</v>
      </c>
      <c r="AB18" s="15">
        <f>AA18+AB10+AB40-AB54</f>
        <v>1484</v>
      </c>
      <c r="AC18" s="15">
        <f t="shared" si="17"/>
        <v>1499</v>
      </c>
      <c r="AD18" s="15">
        <f t="shared" si="17"/>
        <v>1558</v>
      </c>
      <c r="AE18" s="15">
        <f t="shared" si="17"/>
        <v>1635</v>
      </c>
      <c r="AF18" s="15">
        <f t="shared" si="17"/>
        <v>1649</v>
      </c>
      <c r="AG18" s="15">
        <f t="shared" si="17"/>
        <v>1708</v>
      </c>
      <c r="AH18" s="15">
        <f t="shared" si="17"/>
        <v>1787</v>
      </c>
      <c r="AI18" s="15">
        <f t="shared" si="17"/>
        <v>1812</v>
      </c>
      <c r="AJ18" s="15">
        <f t="shared" si="17"/>
        <v>1870</v>
      </c>
      <c r="AK18" s="96">
        <f t="shared" si="17"/>
        <v>1934</v>
      </c>
      <c r="AL18" s="15">
        <f t="shared" si="17"/>
        <v>1846</v>
      </c>
      <c r="AM18" s="15">
        <f t="shared" si="17"/>
        <v>1878</v>
      </c>
      <c r="AN18" s="15">
        <f t="shared" si="17"/>
        <v>1945</v>
      </c>
      <c r="AO18" s="15">
        <f t="shared" si="17"/>
        <v>1927</v>
      </c>
      <c r="AP18" s="15">
        <f t="shared" si="17"/>
        <v>1982</v>
      </c>
      <c r="AQ18" s="15">
        <f t="shared" si="17"/>
        <v>2038</v>
      </c>
      <c r="AR18" s="15">
        <f t="shared" si="17"/>
        <v>2008</v>
      </c>
      <c r="AS18" s="15">
        <f t="shared" si="17"/>
        <v>2064</v>
      </c>
      <c r="AT18" s="15">
        <f t="shared" si="17"/>
        <v>2123</v>
      </c>
      <c r="AU18" s="15">
        <f t="shared" si="17"/>
        <v>2093</v>
      </c>
      <c r="AV18" s="15">
        <f t="shared" si="17"/>
        <v>2153</v>
      </c>
      <c r="AW18" s="96">
        <f t="shared" si="17"/>
        <v>2215</v>
      </c>
      <c r="AX18" s="15">
        <f t="shared" si="17"/>
        <v>2188</v>
      </c>
      <c r="AY18" s="15">
        <f t="shared" si="17"/>
        <v>2235</v>
      </c>
      <c r="AZ18" s="15">
        <f t="shared" si="17"/>
        <v>2303</v>
      </c>
      <c r="BA18" s="15">
        <f t="shared" si="17"/>
        <v>2275</v>
      </c>
      <c r="BB18" s="15">
        <f t="shared" si="17"/>
        <v>2317</v>
      </c>
      <c r="BC18" s="15">
        <f t="shared" si="17"/>
        <v>2361</v>
      </c>
      <c r="BD18" s="15">
        <f t="shared" si="17"/>
        <v>2327</v>
      </c>
      <c r="BE18" s="15">
        <f t="shared" si="17"/>
        <v>2374</v>
      </c>
      <c r="BF18" s="15">
        <f t="shared" si="17"/>
        <v>2424</v>
      </c>
      <c r="BG18" s="15">
        <f t="shared" si="17"/>
        <v>2397</v>
      </c>
      <c r="BH18" s="15">
        <f t="shared" si="17"/>
        <v>2449</v>
      </c>
      <c r="BI18" s="96">
        <f t="shared" si="17"/>
        <v>2503</v>
      </c>
      <c r="BJ18" s="15">
        <f t="shared" si="17"/>
        <v>2439</v>
      </c>
      <c r="BK18" s="15">
        <f t="shared" si="17"/>
        <v>2478</v>
      </c>
      <c r="BL18" s="15">
        <f t="shared" si="17"/>
        <v>2518</v>
      </c>
      <c r="BM18" s="15">
        <f t="shared" si="17"/>
        <v>2441</v>
      </c>
      <c r="BN18" s="15">
        <f t="shared" si="17"/>
        <v>2471</v>
      </c>
      <c r="BO18" s="15">
        <f t="shared" si="17"/>
        <v>2503</v>
      </c>
      <c r="BP18" s="15">
        <f t="shared" si="17"/>
        <v>2423</v>
      </c>
      <c r="BQ18" s="15">
        <f t="shared" si="17"/>
        <v>2457</v>
      </c>
      <c r="BR18" s="15">
        <f t="shared" si="17"/>
        <v>2494</v>
      </c>
      <c r="BS18" s="15">
        <f t="shared" si="17"/>
        <v>2418</v>
      </c>
      <c r="BT18" s="15">
        <f t="shared" si="17"/>
        <v>2457</v>
      </c>
      <c r="BU18" s="96">
        <f t="shared" si="17"/>
        <v>2498</v>
      </c>
      <c r="BV18" s="15">
        <f t="shared" si="17"/>
        <v>2447</v>
      </c>
      <c r="BW18" s="15">
        <f t="shared" si="17"/>
        <v>2490</v>
      </c>
      <c r="BX18" s="15">
        <f t="shared" si="17"/>
        <v>2533</v>
      </c>
      <c r="BY18" s="15">
        <f t="shared" si="17"/>
        <v>2475</v>
      </c>
      <c r="BZ18" s="15">
        <f t="shared" si="17"/>
        <v>2507</v>
      </c>
      <c r="CA18" s="15">
        <f t="shared" si="17"/>
        <v>2541</v>
      </c>
      <c r="CB18" s="15">
        <f t="shared" si="17"/>
        <v>2475</v>
      </c>
      <c r="CC18" s="15">
        <f t="shared" si="17"/>
        <v>2510</v>
      </c>
      <c r="CD18" s="15">
        <f t="shared" si="17"/>
        <v>2549</v>
      </c>
      <c r="CE18" s="15">
        <f t="shared" si="17"/>
        <v>2490</v>
      </c>
      <c r="CF18" s="15">
        <f t="shared" si="17"/>
        <v>2532</v>
      </c>
      <c r="CG18" s="96">
        <f t="shared" si="17"/>
        <v>2575</v>
      </c>
      <c r="CH18" s="15">
        <f t="shared" si="17"/>
        <v>2527</v>
      </c>
      <c r="CI18" s="15">
        <f t="shared" si="17"/>
        <v>2573</v>
      </c>
      <c r="CJ18" s="15">
        <f t="shared" si="17"/>
        <v>2619</v>
      </c>
      <c r="CK18" s="15">
        <f t="shared" ref="CK18:CS18" si="18">CJ18+CK10+CK40-CK54</f>
        <v>2549</v>
      </c>
      <c r="CL18" s="15">
        <f t="shared" si="18"/>
        <v>2582</v>
      </c>
      <c r="CM18" s="15">
        <f t="shared" si="18"/>
        <v>2617</v>
      </c>
      <c r="CN18" s="15">
        <f t="shared" si="18"/>
        <v>2540</v>
      </c>
      <c r="CO18" s="15">
        <f t="shared" si="18"/>
        <v>2578</v>
      </c>
      <c r="CP18" s="15">
        <f t="shared" si="18"/>
        <v>2620</v>
      </c>
      <c r="CQ18" s="15">
        <f t="shared" si="18"/>
        <v>2551</v>
      </c>
      <c r="CR18" s="15">
        <f t="shared" si="18"/>
        <v>2596</v>
      </c>
      <c r="CS18" s="96">
        <f t="shared" si="18"/>
        <v>2644</v>
      </c>
    </row>
    <row r="19" spans="1:97" s="15" customFormat="1" x14ac:dyDescent="0.25">
      <c r="A19" s="295" t="s">
        <v>118</v>
      </c>
      <c r="N19" s="277">
        <v>204</v>
      </c>
      <c r="O19" s="277">
        <v>204</v>
      </c>
      <c r="P19" s="277">
        <v>216</v>
      </c>
      <c r="Q19" s="277">
        <v>235</v>
      </c>
      <c r="R19" s="277">
        <v>256</v>
      </c>
      <c r="S19" s="277">
        <v>280</v>
      </c>
      <c r="T19" s="277">
        <v>280</v>
      </c>
      <c r="U19" s="15">
        <f>T19+U11+U41-U55</f>
        <v>297</v>
      </c>
      <c r="V19" s="15">
        <f t="shared" ref="V19:X19" si="19">U19+V11+V41-V55</f>
        <v>324</v>
      </c>
      <c r="W19" s="15">
        <f t="shared" si="19"/>
        <v>332</v>
      </c>
      <c r="X19" s="15">
        <f t="shared" si="19"/>
        <v>358</v>
      </c>
      <c r="Y19" s="96">
        <f t="shared" ref="Y19:CJ19" si="20">X19+Y11+Y41-Y55</f>
        <v>378</v>
      </c>
      <c r="Z19" s="15">
        <f t="shared" si="20"/>
        <v>341</v>
      </c>
      <c r="AA19" s="15">
        <f t="shared" si="20"/>
        <v>348</v>
      </c>
      <c r="AB19" s="15">
        <f t="shared" si="20"/>
        <v>360</v>
      </c>
      <c r="AC19" s="15">
        <f t="shared" si="20"/>
        <v>329</v>
      </c>
      <c r="AD19" s="15">
        <f t="shared" si="20"/>
        <v>342</v>
      </c>
      <c r="AE19" s="15">
        <f t="shared" si="20"/>
        <v>363</v>
      </c>
      <c r="AF19" s="15">
        <f t="shared" si="20"/>
        <v>338</v>
      </c>
      <c r="AG19" s="15">
        <f t="shared" si="20"/>
        <v>351</v>
      </c>
      <c r="AH19" s="15">
        <f t="shared" si="20"/>
        <v>372</v>
      </c>
      <c r="AI19" s="15">
        <f t="shared" si="20"/>
        <v>349</v>
      </c>
      <c r="AJ19" s="15">
        <f t="shared" si="20"/>
        <v>363</v>
      </c>
      <c r="AK19" s="96">
        <f t="shared" si="20"/>
        <v>380</v>
      </c>
      <c r="AL19" s="15">
        <f t="shared" si="20"/>
        <v>321</v>
      </c>
      <c r="AM19" s="15">
        <f>AL19+AM11+AM41-AM55</f>
        <v>348</v>
      </c>
      <c r="AN19" s="15">
        <f t="shared" si="20"/>
        <v>382</v>
      </c>
      <c r="AO19" s="15">
        <f t="shared" si="20"/>
        <v>391</v>
      </c>
      <c r="AP19" s="15">
        <f t="shared" si="20"/>
        <v>413</v>
      </c>
      <c r="AQ19" s="15">
        <f t="shared" si="20"/>
        <v>436</v>
      </c>
      <c r="AR19" s="15">
        <f t="shared" si="20"/>
        <v>437</v>
      </c>
      <c r="AS19" s="15">
        <f t="shared" si="20"/>
        <v>461</v>
      </c>
      <c r="AT19" s="15">
        <f t="shared" si="20"/>
        <v>489</v>
      </c>
      <c r="AU19" s="15">
        <f t="shared" si="20"/>
        <v>496</v>
      </c>
      <c r="AV19" s="15">
        <f t="shared" si="20"/>
        <v>526</v>
      </c>
      <c r="AW19" s="96">
        <f t="shared" si="20"/>
        <v>558</v>
      </c>
      <c r="AX19" s="15">
        <f t="shared" si="20"/>
        <v>519</v>
      </c>
      <c r="AY19" s="15">
        <f t="shared" si="20"/>
        <v>534</v>
      </c>
      <c r="AZ19" s="15">
        <f t="shared" si="20"/>
        <v>569</v>
      </c>
      <c r="BA19" s="15">
        <f t="shared" si="20"/>
        <v>560</v>
      </c>
      <c r="BB19" s="15">
        <f t="shared" si="20"/>
        <v>579</v>
      </c>
      <c r="BC19" s="15">
        <f t="shared" si="20"/>
        <v>601</v>
      </c>
      <c r="BD19" s="15">
        <f t="shared" si="20"/>
        <v>586</v>
      </c>
      <c r="BE19" s="15">
        <f t="shared" si="20"/>
        <v>611</v>
      </c>
      <c r="BF19" s="15">
        <f t="shared" si="20"/>
        <v>641</v>
      </c>
      <c r="BG19" s="15">
        <f t="shared" si="20"/>
        <v>639</v>
      </c>
      <c r="BH19" s="15">
        <f t="shared" si="20"/>
        <v>673</v>
      </c>
      <c r="BI19" s="96">
        <f t="shared" si="20"/>
        <v>709</v>
      </c>
      <c r="BJ19" s="15">
        <f t="shared" si="20"/>
        <v>651</v>
      </c>
      <c r="BK19" s="15">
        <f t="shared" si="20"/>
        <v>687</v>
      </c>
      <c r="BL19" s="15">
        <f t="shared" si="20"/>
        <v>725</v>
      </c>
      <c r="BM19" s="15">
        <f t="shared" si="20"/>
        <v>680</v>
      </c>
      <c r="BN19" s="15">
        <f t="shared" si="20"/>
        <v>703</v>
      </c>
      <c r="BO19" s="15">
        <f t="shared" si="20"/>
        <v>728</v>
      </c>
      <c r="BP19" s="15">
        <f t="shared" si="20"/>
        <v>678</v>
      </c>
      <c r="BQ19" s="15">
        <f t="shared" si="20"/>
        <v>707</v>
      </c>
      <c r="BR19" s="15">
        <f t="shared" si="20"/>
        <v>740</v>
      </c>
      <c r="BS19" s="15">
        <f t="shared" si="20"/>
        <v>698</v>
      </c>
      <c r="BT19" s="15">
        <f t="shared" si="20"/>
        <v>735</v>
      </c>
      <c r="BU19" s="96">
        <f t="shared" si="20"/>
        <v>775</v>
      </c>
      <c r="BV19" s="15">
        <f>BU19+BV11+BV41-BV55</f>
        <v>741</v>
      </c>
      <c r="BW19" s="15">
        <f t="shared" si="20"/>
        <v>783</v>
      </c>
      <c r="BX19" s="15">
        <f t="shared" si="20"/>
        <v>826</v>
      </c>
      <c r="BY19" s="15">
        <f t="shared" si="20"/>
        <v>819</v>
      </c>
      <c r="BZ19" s="15">
        <f t="shared" si="20"/>
        <v>845</v>
      </c>
      <c r="CA19" s="15">
        <f t="shared" si="20"/>
        <v>873</v>
      </c>
      <c r="CB19" s="15">
        <f t="shared" si="20"/>
        <v>857</v>
      </c>
      <c r="CC19" s="15">
        <f t="shared" si="20"/>
        <v>888</v>
      </c>
      <c r="CD19" s="15">
        <f t="shared" si="20"/>
        <v>925</v>
      </c>
      <c r="CE19" s="15">
        <f t="shared" si="20"/>
        <v>923</v>
      </c>
      <c r="CF19" s="15">
        <f t="shared" si="20"/>
        <v>964</v>
      </c>
      <c r="CG19" s="96">
        <f t="shared" si="20"/>
        <v>1007</v>
      </c>
      <c r="CH19" s="15">
        <f t="shared" si="20"/>
        <v>951</v>
      </c>
      <c r="CI19" s="15">
        <f t="shared" si="20"/>
        <v>998</v>
      </c>
      <c r="CJ19" s="15">
        <f t="shared" si="20"/>
        <v>1045</v>
      </c>
      <c r="CK19" s="15">
        <f t="shared" ref="CK19:CS19" si="21">CJ19+CK11+CK41-CK55</f>
        <v>1035</v>
      </c>
      <c r="CL19" s="15">
        <f t="shared" si="21"/>
        <v>1063</v>
      </c>
      <c r="CM19" s="15">
        <f t="shared" si="21"/>
        <v>1094</v>
      </c>
      <c r="CN19" s="15">
        <f t="shared" si="21"/>
        <v>1075</v>
      </c>
      <c r="CO19" s="15">
        <f t="shared" si="21"/>
        <v>1110</v>
      </c>
      <c r="CP19" s="15">
        <f t="shared" si="21"/>
        <v>1151</v>
      </c>
      <c r="CQ19" s="15">
        <f t="shared" si="21"/>
        <v>1149</v>
      </c>
      <c r="CR19" s="15">
        <f t="shared" si="21"/>
        <v>1195</v>
      </c>
      <c r="CS19" s="96">
        <f t="shared" si="21"/>
        <v>1245</v>
      </c>
    </row>
    <row r="20" spans="1:97" s="15" customFormat="1" x14ac:dyDescent="0.25">
      <c r="A20" s="295" t="s">
        <v>119</v>
      </c>
      <c r="N20" s="277">
        <v>70</v>
      </c>
      <c r="O20" s="277">
        <v>67</v>
      </c>
      <c r="P20" s="277">
        <v>68</v>
      </c>
      <c r="Q20" s="277">
        <v>68</v>
      </c>
      <c r="R20" s="277">
        <v>69</v>
      </c>
      <c r="S20" s="277">
        <v>75</v>
      </c>
      <c r="T20" s="277">
        <v>77</v>
      </c>
      <c r="U20" s="15">
        <f>T20+U12+U42-U56</f>
        <v>82</v>
      </c>
      <c r="V20" s="15">
        <f t="shared" ref="V20:X20" si="22">U20+V12+V42-V56</f>
        <v>90</v>
      </c>
      <c r="W20" s="15">
        <f t="shared" si="22"/>
        <v>97</v>
      </c>
      <c r="X20" s="15">
        <f t="shared" si="22"/>
        <v>105</v>
      </c>
      <c r="Y20" s="96">
        <f t="shared" ref="Y20:CJ20" si="23">X20+Y12+Y42-Y56</f>
        <v>111</v>
      </c>
      <c r="Z20" s="15">
        <f t="shared" si="23"/>
        <v>113</v>
      </c>
      <c r="AA20" s="15">
        <f t="shared" si="23"/>
        <v>114</v>
      </c>
      <c r="AB20" s="15">
        <f t="shared" si="23"/>
        <v>116</v>
      </c>
      <c r="AC20" s="15">
        <f t="shared" si="23"/>
        <v>118</v>
      </c>
      <c r="AD20" s="15">
        <f t="shared" si="23"/>
        <v>120</v>
      </c>
      <c r="AE20" s="15">
        <f t="shared" si="23"/>
        <v>122</v>
      </c>
      <c r="AF20" s="15">
        <f t="shared" si="23"/>
        <v>124</v>
      </c>
      <c r="AG20" s="15">
        <f t="shared" si="23"/>
        <v>126</v>
      </c>
      <c r="AH20" s="15">
        <f t="shared" si="23"/>
        <v>128</v>
      </c>
      <c r="AI20" s="15">
        <f t="shared" si="23"/>
        <v>130</v>
      </c>
      <c r="AJ20" s="15">
        <f t="shared" si="23"/>
        <v>132</v>
      </c>
      <c r="AK20" s="96">
        <f t="shared" si="23"/>
        <v>134</v>
      </c>
      <c r="AL20" s="15">
        <f t="shared" si="23"/>
        <v>138</v>
      </c>
      <c r="AM20" s="15">
        <f t="shared" si="23"/>
        <v>139</v>
      </c>
      <c r="AN20" s="15">
        <f t="shared" si="23"/>
        <v>141</v>
      </c>
      <c r="AO20" s="15">
        <f t="shared" si="23"/>
        <v>143</v>
      </c>
      <c r="AP20" s="15">
        <f t="shared" si="23"/>
        <v>145</v>
      </c>
      <c r="AQ20" s="15">
        <f t="shared" si="23"/>
        <v>147</v>
      </c>
      <c r="AR20" s="15">
        <f t="shared" si="23"/>
        <v>149</v>
      </c>
      <c r="AS20" s="15">
        <f t="shared" si="23"/>
        <v>151</v>
      </c>
      <c r="AT20" s="15">
        <f t="shared" si="23"/>
        <v>153</v>
      </c>
      <c r="AU20" s="15">
        <f t="shared" si="23"/>
        <v>155</v>
      </c>
      <c r="AV20" s="15">
        <f t="shared" si="23"/>
        <v>157</v>
      </c>
      <c r="AW20" s="96">
        <f t="shared" si="23"/>
        <v>159</v>
      </c>
      <c r="AX20" s="15">
        <f t="shared" si="23"/>
        <v>169</v>
      </c>
      <c r="AY20" s="15">
        <f t="shared" si="23"/>
        <v>170</v>
      </c>
      <c r="AZ20" s="15">
        <f t="shared" si="23"/>
        <v>172</v>
      </c>
      <c r="BA20" s="15">
        <f t="shared" si="23"/>
        <v>174</v>
      </c>
      <c r="BB20" s="15">
        <f t="shared" si="23"/>
        <v>176</v>
      </c>
      <c r="BC20" s="15">
        <f t="shared" si="23"/>
        <v>178</v>
      </c>
      <c r="BD20" s="15">
        <f t="shared" si="23"/>
        <v>180</v>
      </c>
      <c r="BE20" s="15">
        <f t="shared" si="23"/>
        <v>182</v>
      </c>
      <c r="BF20" s="15">
        <f t="shared" si="23"/>
        <v>184</v>
      </c>
      <c r="BG20" s="15">
        <f t="shared" si="23"/>
        <v>186</v>
      </c>
      <c r="BH20" s="15">
        <f t="shared" si="23"/>
        <v>188</v>
      </c>
      <c r="BI20" s="96">
        <f t="shared" si="23"/>
        <v>190</v>
      </c>
      <c r="BJ20" s="15">
        <f t="shared" si="23"/>
        <v>191</v>
      </c>
      <c r="BK20" s="15">
        <f t="shared" si="23"/>
        <v>192</v>
      </c>
      <c r="BL20" s="15">
        <f t="shared" si="23"/>
        <v>193</v>
      </c>
      <c r="BM20" s="15">
        <f t="shared" si="23"/>
        <v>194</v>
      </c>
      <c r="BN20" s="15">
        <f t="shared" si="23"/>
        <v>195</v>
      </c>
      <c r="BO20" s="15">
        <f t="shared" si="23"/>
        <v>196</v>
      </c>
      <c r="BP20" s="15">
        <f t="shared" si="23"/>
        <v>197</v>
      </c>
      <c r="BQ20" s="15">
        <f t="shared" si="23"/>
        <v>198</v>
      </c>
      <c r="BR20" s="15">
        <f t="shared" si="23"/>
        <v>199</v>
      </c>
      <c r="BS20" s="15">
        <f t="shared" si="23"/>
        <v>200</v>
      </c>
      <c r="BT20" s="15">
        <f t="shared" si="23"/>
        <v>201</v>
      </c>
      <c r="BU20" s="96">
        <f t="shared" si="23"/>
        <v>202</v>
      </c>
      <c r="BV20" s="15">
        <f t="shared" si="23"/>
        <v>219</v>
      </c>
      <c r="BW20" s="15">
        <f t="shared" si="23"/>
        <v>220</v>
      </c>
      <c r="BX20" s="15">
        <f t="shared" si="23"/>
        <v>221</v>
      </c>
      <c r="BY20" s="15">
        <f t="shared" si="23"/>
        <v>222</v>
      </c>
      <c r="BZ20" s="15">
        <f t="shared" si="23"/>
        <v>223</v>
      </c>
      <c r="CA20" s="15">
        <f t="shared" si="23"/>
        <v>224</v>
      </c>
      <c r="CB20" s="15">
        <f t="shared" si="23"/>
        <v>225</v>
      </c>
      <c r="CC20" s="15">
        <f t="shared" si="23"/>
        <v>226</v>
      </c>
      <c r="CD20" s="15">
        <f t="shared" si="23"/>
        <v>227</v>
      </c>
      <c r="CE20" s="15">
        <f t="shared" si="23"/>
        <v>228</v>
      </c>
      <c r="CF20" s="15">
        <f t="shared" si="23"/>
        <v>229</v>
      </c>
      <c r="CG20" s="96">
        <f t="shared" si="23"/>
        <v>230</v>
      </c>
      <c r="CH20" s="15">
        <f t="shared" si="23"/>
        <v>249</v>
      </c>
      <c r="CI20" s="15">
        <f t="shared" si="23"/>
        <v>250</v>
      </c>
      <c r="CJ20" s="15">
        <f t="shared" si="23"/>
        <v>251</v>
      </c>
      <c r="CK20" s="15">
        <f t="shared" ref="CK20:CS20" si="24">CJ20+CK12+CK42-CK56</f>
        <v>252</v>
      </c>
      <c r="CL20" s="15">
        <f t="shared" si="24"/>
        <v>253</v>
      </c>
      <c r="CM20" s="15">
        <f t="shared" si="24"/>
        <v>254</v>
      </c>
      <c r="CN20" s="15">
        <f t="shared" si="24"/>
        <v>255</v>
      </c>
      <c r="CO20" s="15">
        <f t="shared" si="24"/>
        <v>256</v>
      </c>
      <c r="CP20" s="15">
        <f t="shared" si="24"/>
        <v>257</v>
      </c>
      <c r="CQ20" s="15">
        <f t="shared" si="24"/>
        <v>258</v>
      </c>
      <c r="CR20" s="15">
        <f t="shared" si="24"/>
        <v>259</v>
      </c>
      <c r="CS20" s="96">
        <f t="shared" si="24"/>
        <v>260</v>
      </c>
    </row>
    <row r="21" spans="1:97" s="15" customFormat="1" x14ac:dyDescent="0.25">
      <c r="A21" s="295" t="s">
        <v>120</v>
      </c>
      <c r="N21" s="277">
        <v>32</v>
      </c>
      <c r="O21" s="277">
        <v>33</v>
      </c>
      <c r="P21" s="277">
        <v>36</v>
      </c>
      <c r="Q21" s="277">
        <v>38</v>
      </c>
      <c r="R21" s="277">
        <v>38</v>
      </c>
      <c r="S21" s="277">
        <v>45</v>
      </c>
      <c r="T21" s="277">
        <v>47</v>
      </c>
      <c r="U21" s="15">
        <f>T21+U13+U43-U57</f>
        <v>50</v>
      </c>
      <c r="V21" s="15">
        <f t="shared" ref="V21:X21" si="25">U21+V13+V43-V57</f>
        <v>54</v>
      </c>
      <c r="W21" s="15">
        <f t="shared" si="25"/>
        <v>57</v>
      </c>
      <c r="X21" s="15">
        <f t="shared" si="25"/>
        <v>61</v>
      </c>
      <c r="Y21" s="96">
        <f t="shared" ref="Y21:CJ21" si="26">X21+Y13+Y43-Y57</f>
        <v>64</v>
      </c>
      <c r="Z21" s="15">
        <f t="shared" si="26"/>
        <v>65</v>
      </c>
      <c r="AA21" s="15">
        <f t="shared" si="26"/>
        <v>65</v>
      </c>
      <c r="AB21" s="15">
        <f t="shared" si="26"/>
        <v>66</v>
      </c>
      <c r="AC21" s="15">
        <f t="shared" si="26"/>
        <v>67</v>
      </c>
      <c r="AD21" s="15">
        <f t="shared" si="26"/>
        <v>68</v>
      </c>
      <c r="AE21" s="15">
        <f t="shared" si="26"/>
        <v>69</v>
      </c>
      <c r="AF21" s="15">
        <f t="shared" si="26"/>
        <v>70</v>
      </c>
      <c r="AG21" s="15">
        <f t="shared" si="26"/>
        <v>71</v>
      </c>
      <c r="AH21" s="15">
        <f t="shared" si="26"/>
        <v>72</v>
      </c>
      <c r="AI21" s="15">
        <f t="shared" si="26"/>
        <v>73</v>
      </c>
      <c r="AJ21" s="15">
        <f t="shared" si="26"/>
        <v>74</v>
      </c>
      <c r="AK21" s="96">
        <f t="shared" si="26"/>
        <v>75</v>
      </c>
      <c r="AL21" s="15">
        <f t="shared" si="26"/>
        <v>78</v>
      </c>
      <c r="AM21" s="15">
        <f t="shared" si="26"/>
        <v>78</v>
      </c>
      <c r="AN21" s="15">
        <f t="shared" si="26"/>
        <v>79</v>
      </c>
      <c r="AO21" s="15">
        <f t="shared" si="26"/>
        <v>80</v>
      </c>
      <c r="AP21" s="15">
        <f t="shared" si="26"/>
        <v>81</v>
      </c>
      <c r="AQ21" s="15">
        <f t="shared" si="26"/>
        <v>82</v>
      </c>
      <c r="AR21" s="15">
        <f t="shared" si="26"/>
        <v>83</v>
      </c>
      <c r="AS21" s="15">
        <f t="shared" si="26"/>
        <v>84</v>
      </c>
      <c r="AT21" s="15">
        <f t="shared" si="26"/>
        <v>85</v>
      </c>
      <c r="AU21" s="15">
        <f t="shared" si="26"/>
        <v>86</v>
      </c>
      <c r="AV21" s="15">
        <f t="shared" si="26"/>
        <v>87</v>
      </c>
      <c r="AW21" s="96">
        <f t="shared" si="26"/>
        <v>88</v>
      </c>
      <c r="AX21" s="15">
        <f t="shared" si="26"/>
        <v>88</v>
      </c>
      <c r="AY21" s="15">
        <f t="shared" si="26"/>
        <v>88</v>
      </c>
      <c r="AZ21" s="15">
        <f t="shared" si="26"/>
        <v>89</v>
      </c>
      <c r="BA21" s="15">
        <f t="shared" si="26"/>
        <v>90</v>
      </c>
      <c r="BB21" s="15">
        <f t="shared" si="26"/>
        <v>91</v>
      </c>
      <c r="BC21" s="15">
        <f t="shared" si="26"/>
        <v>92</v>
      </c>
      <c r="BD21" s="15">
        <f t="shared" si="26"/>
        <v>93</v>
      </c>
      <c r="BE21" s="15">
        <f t="shared" si="26"/>
        <v>94</v>
      </c>
      <c r="BF21" s="15">
        <f t="shared" si="26"/>
        <v>95</v>
      </c>
      <c r="BG21" s="15">
        <f t="shared" si="26"/>
        <v>96</v>
      </c>
      <c r="BH21" s="15">
        <f t="shared" si="26"/>
        <v>97</v>
      </c>
      <c r="BI21" s="96">
        <f t="shared" si="26"/>
        <v>98</v>
      </c>
      <c r="BJ21" s="15">
        <f t="shared" si="26"/>
        <v>92</v>
      </c>
      <c r="BK21" s="15">
        <f t="shared" si="26"/>
        <v>92</v>
      </c>
      <c r="BL21" s="15">
        <f t="shared" si="26"/>
        <v>92</v>
      </c>
      <c r="BM21" s="15">
        <f t="shared" si="26"/>
        <v>92</v>
      </c>
      <c r="BN21" s="15">
        <f t="shared" si="26"/>
        <v>92</v>
      </c>
      <c r="BO21" s="15">
        <f t="shared" si="26"/>
        <v>92</v>
      </c>
      <c r="BP21" s="15">
        <f t="shared" si="26"/>
        <v>92</v>
      </c>
      <c r="BQ21" s="15">
        <f t="shared" si="26"/>
        <v>92</v>
      </c>
      <c r="BR21" s="15">
        <f t="shared" si="26"/>
        <v>92</v>
      </c>
      <c r="BS21" s="15">
        <f t="shared" si="26"/>
        <v>92</v>
      </c>
      <c r="BT21" s="15">
        <f t="shared" si="26"/>
        <v>92</v>
      </c>
      <c r="BU21" s="96">
        <f t="shared" si="26"/>
        <v>92</v>
      </c>
      <c r="BV21" s="15">
        <f t="shared" si="26"/>
        <v>101</v>
      </c>
      <c r="BW21" s="15">
        <f t="shared" si="26"/>
        <v>101</v>
      </c>
      <c r="BX21" s="15">
        <f t="shared" si="26"/>
        <v>101</v>
      </c>
      <c r="BY21" s="15">
        <f t="shared" si="26"/>
        <v>101</v>
      </c>
      <c r="BZ21" s="15">
        <f t="shared" si="26"/>
        <v>101</v>
      </c>
      <c r="CA21" s="15">
        <f t="shared" si="26"/>
        <v>101</v>
      </c>
      <c r="CB21" s="15">
        <f t="shared" si="26"/>
        <v>101</v>
      </c>
      <c r="CC21" s="15">
        <f t="shared" si="26"/>
        <v>101</v>
      </c>
      <c r="CD21" s="15">
        <f t="shared" si="26"/>
        <v>101</v>
      </c>
      <c r="CE21" s="15">
        <f t="shared" si="26"/>
        <v>101</v>
      </c>
      <c r="CF21" s="15">
        <f t="shared" si="26"/>
        <v>101</v>
      </c>
      <c r="CG21" s="96">
        <f t="shared" si="26"/>
        <v>101</v>
      </c>
      <c r="CH21" s="15">
        <f t="shared" si="26"/>
        <v>111</v>
      </c>
      <c r="CI21" s="15">
        <f t="shared" si="26"/>
        <v>111</v>
      </c>
      <c r="CJ21" s="15">
        <f t="shared" si="26"/>
        <v>111</v>
      </c>
      <c r="CK21" s="15">
        <f t="shared" ref="CK21:CS21" si="27">CJ21+CK13+CK43-CK57</f>
        <v>111</v>
      </c>
      <c r="CL21" s="15">
        <f t="shared" si="27"/>
        <v>111</v>
      </c>
      <c r="CM21" s="15">
        <f t="shared" si="27"/>
        <v>111</v>
      </c>
      <c r="CN21" s="15">
        <f t="shared" si="27"/>
        <v>111</v>
      </c>
      <c r="CO21" s="15">
        <f t="shared" si="27"/>
        <v>111</v>
      </c>
      <c r="CP21" s="15">
        <f t="shared" si="27"/>
        <v>111</v>
      </c>
      <c r="CQ21" s="15">
        <f t="shared" si="27"/>
        <v>111</v>
      </c>
      <c r="CR21" s="15">
        <f t="shared" si="27"/>
        <v>111</v>
      </c>
      <c r="CS21" s="96">
        <f t="shared" si="27"/>
        <v>111</v>
      </c>
    </row>
    <row r="22" spans="1:97" s="16" customFormat="1" x14ac:dyDescent="0.25">
      <c r="A22" s="296" t="s">
        <v>95</v>
      </c>
      <c r="N22" s="281">
        <f>SUM(N17:N21)</f>
        <v>1013</v>
      </c>
      <c r="O22" s="281">
        <f t="shared" ref="O22:T22" si="28">SUM(O17:O21)</f>
        <v>1004</v>
      </c>
      <c r="P22" s="281">
        <f t="shared" si="28"/>
        <v>1056</v>
      </c>
      <c r="Q22" s="281">
        <f t="shared" si="28"/>
        <v>1140</v>
      </c>
      <c r="R22" s="281">
        <f t="shared" si="28"/>
        <v>1223</v>
      </c>
      <c r="S22" s="281">
        <f t="shared" si="28"/>
        <v>1314</v>
      </c>
      <c r="T22" s="281">
        <f t="shared" si="28"/>
        <v>1321</v>
      </c>
      <c r="U22" s="16">
        <f>'Total Agency'!U11</f>
        <v>1471.3344</v>
      </c>
      <c r="V22" s="16">
        <f>'Total Agency'!V11</f>
        <v>1698.041056</v>
      </c>
      <c r="W22" s="16">
        <f>'Total Agency'!W11</f>
        <v>1825.4852987999996</v>
      </c>
      <c r="X22" s="16">
        <f>'Total Agency'!X11</f>
        <v>2058.8458458119999</v>
      </c>
      <c r="Y22" s="97">
        <f>'Total Agency'!Y11</f>
        <v>2259.9598674997997</v>
      </c>
      <c r="Z22" s="16">
        <f>'Total Agency'!Z11</f>
        <v>2116.4456193767815</v>
      </c>
      <c r="AA22" s="16">
        <f>'Total Agency'!AA11</f>
        <v>2196.1632787097055</v>
      </c>
      <c r="AB22" s="16">
        <f>'Total Agency'!AB11</f>
        <v>2304.1379155462887</v>
      </c>
      <c r="AC22" s="16">
        <f>'Total Agency'!AC11</f>
        <v>2210.7323866565998</v>
      </c>
      <c r="AD22" s="16">
        <f>'Total Agency'!AD11</f>
        <v>2332.3938514244601</v>
      </c>
      <c r="AE22" s="16">
        <f>'Total Agency'!AE11</f>
        <v>2481.8528719658316</v>
      </c>
      <c r="AF22" s="16">
        <f>'Total Agency'!AF11</f>
        <v>2391.8841556466505</v>
      </c>
      <c r="AG22" s="16">
        <f>'Total Agency'!AG11</f>
        <v>2519.6032140904044</v>
      </c>
      <c r="AH22" s="16">
        <f>'Total Agency'!AH11</f>
        <v>2678.7873566643093</v>
      </c>
      <c r="AI22" s="16">
        <f>'Total Agency'!AI11</f>
        <v>2597.2632334780274</v>
      </c>
      <c r="AJ22" s="16">
        <f>'Total Agency'!AJ11</f>
        <v>2730.2944272600344</v>
      </c>
      <c r="AK22" s="97">
        <f>'Total Agency'!AK11</f>
        <v>2873.559784660923</v>
      </c>
      <c r="AL22" s="16">
        <f>'Total Agency'!AL11</f>
        <v>2624.5440759047183</v>
      </c>
      <c r="AM22" s="16">
        <f>'Total Agency'!AM11</f>
        <v>2737.744967746391</v>
      </c>
      <c r="AN22" s="16">
        <f>'Total Agency'!AN11</f>
        <v>2895.9666740838716</v>
      </c>
      <c r="AO22" s="16">
        <f>'Total Agency'!AO11</f>
        <v>2771.4088299877412</v>
      </c>
      <c r="AP22" s="16">
        <f>'Total Agency'!AP11</f>
        <v>2907.0751606033596</v>
      </c>
      <c r="AQ22" s="16">
        <f>'Total Agency'!AQ11</f>
        <v>3046.4473245354761</v>
      </c>
      <c r="AR22" s="16">
        <f>'Total Agency'!AR11</f>
        <v>2894.8834932102181</v>
      </c>
      <c r="AS22" s="16">
        <f>'Total Agency'!AS11</f>
        <v>3037.5788862797644</v>
      </c>
      <c r="AT22" s="16">
        <f>'Total Agency'!AT11</f>
        <v>3187.7314682850165</v>
      </c>
      <c r="AU22" s="16">
        <f>'Total Agency'!AU11</f>
        <v>3037.6188659351265</v>
      </c>
      <c r="AV22" s="16">
        <f>'Total Agency'!AV11</f>
        <v>3193.2530818546957</v>
      </c>
      <c r="AW22" s="97">
        <f>'Total Agency'!AW11</f>
        <v>3353.7298012678511</v>
      </c>
      <c r="AX22" s="16">
        <f>'Total Agency'!AX11</f>
        <v>3234.6220400849024</v>
      </c>
      <c r="AY22" s="16">
        <f>'Total Agency'!AY11</f>
        <v>3363.1294104567673</v>
      </c>
      <c r="AZ22" s="16">
        <f>'Total Agency'!AZ11</f>
        <v>3534.0538741621472</v>
      </c>
      <c r="BA22" s="16">
        <f>'Total Agency'!BA11</f>
        <v>3408.2956811743579</v>
      </c>
      <c r="BB22" s="16">
        <f>'Total Agency'!BB11</f>
        <v>3538.9632443266237</v>
      </c>
      <c r="BC22" s="16">
        <f>'Total Agency'!BC11</f>
        <v>3675.4983906813482</v>
      </c>
      <c r="BD22" s="16">
        <f>'Total Agency'!BD11</f>
        <v>3536.6806461363171</v>
      </c>
      <c r="BE22" s="16">
        <f>'Total Agency'!BE11</f>
        <v>3681.495121177521</v>
      </c>
      <c r="BF22" s="16">
        <f>'Total Agency'!BF11</f>
        <v>3835.8549557798183</v>
      </c>
      <c r="BG22" s="16">
        <f>'Total Agency'!BG11</f>
        <v>3713.2765144882319</v>
      </c>
      <c r="BH22" s="16">
        <f>'Total Agency'!BH11</f>
        <v>3877.1704303154966</v>
      </c>
      <c r="BI22" s="97">
        <f>'Total Agency'!BI11</f>
        <v>4046.1070756529316</v>
      </c>
      <c r="BJ22" s="16">
        <f>'Total Agency'!BJ11</f>
        <v>3840.4688444630383</v>
      </c>
      <c r="BK22" s="16">
        <f>'Total Agency'!BK11</f>
        <v>3996.7193191890633</v>
      </c>
      <c r="BL22" s="16">
        <f>'Total Agency'!BL11</f>
        <v>4154.9280679225949</v>
      </c>
      <c r="BM22" s="16">
        <f>'Total Agency'!BM11</f>
        <v>3931.9888074787914</v>
      </c>
      <c r="BN22" s="16">
        <f>'Total Agency'!BN11</f>
        <v>4067.8982667132586</v>
      </c>
      <c r="BO22" s="16">
        <f>'Total Agency'!BO11</f>
        <v>4208.9066849826049</v>
      </c>
      <c r="BP22" s="16">
        <f>'Total Agency'!BP11</f>
        <v>3978.0516666463295</v>
      </c>
      <c r="BQ22" s="16">
        <f>'Total Agency'!BQ11</f>
        <v>4126.7693072624543</v>
      </c>
      <c r="BR22" s="16">
        <f>'Total Agency'!BR11</f>
        <v>4284.1702538453665</v>
      </c>
      <c r="BS22" s="16">
        <f>'Total Agency'!BS11</f>
        <v>4065.4138627129619</v>
      </c>
      <c r="BT22" s="16">
        <f>'Total Agency'!BT11</f>
        <v>4230.7564038210512</v>
      </c>
      <c r="BU22" s="97">
        <f>'Total Agency'!BU11</f>
        <v>4401.0677586778456</v>
      </c>
      <c r="BV22" s="16">
        <f>'Total Agency'!BV11</f>
        <v>4261.4793228398294</v>
      </c>
      <c r="BW22" s="16">
        <f>'Total Agency'!BW11</f>
        <v>4436.5057252143197</v>
      </c>
      <c r="BX22" s="16">
        <f>'Total Agency'!BX11</f>
        <v>4612.4887894160966</v>
      </c>
      <c r="BY22" s="16">
        <f>'Total Agency'!BY11</f>
        <v>4435.390176065418</v>
      </c>
      <c r="BZ22" s="16">
        <f>'Total Agency'!BZ11</f>
        <v>4584.5618722366435</v>
      </c>
      <c r="CA22" s="16">
        <f>'Total Agency'!CA11</f>
        <v>4739.3433471884082</v>
      </c>
      <c r="CB22" s="16">
        <f>'Total Agency'!CB11</f>
        <v>4542.6410859952339</v>
      </c>
      <c r="CC22" s="16">
        <f>'Total Agency'!CC11</f>
        <v>4705.3104104442909</v>
      </c>
      <c r="CD22" s="16">
        <f>'Total Agency'!CD11</f>
        <v>4877.9586355953943</v>
      </c>
      <c r="CE22" s="16">
        <f>'Total Agency'!CE11</f>
        <v>4700.5555432272449</v>
      </c>
      <c r="CF22" s="16">
        <f>'Total Agency'!CF11</f>
        <v>4882.1087323398006</v>
      </c>
      <c r="CG22" s="97">
        <f>'Total Agency'!CG11</f>
        <v>5069.5038453837387</v>
      </c>
      <c r="CH22" s="16">
        <f>'Total Agency'!CH11</f>
        <v>4898.6830525433616</v>
      </c>
      <c r="CI22" s="16">
        <f>'Total Agency'!CI11</f>
        <v>5093.0190224736234</v>
      </c>
      <c r="CJ22" s="16">
        <f>'Total Agency'!CJ11</f>
        <v>5288.9961477641727</v>
      </c>
      <c r="CK22" s="16">
        <f>'Total Agency'!CK11</f>
        <v>5080.1699849667611</v>
      </c>
      <c r="CL22" s="16">
        <f>'Total Agency'!CL11</f>
        <v>5246.7232261055979</v>
      </c>
      <c r="CM22" s="16">
        <f>'Total Agency'!CM11</f>
        <v>5420.3226179980538</v>
      </c>
      <c r="CN22" s="16">
        <f>'Total Agency'!CN11</f>
        <v>5193.1562886786669</v>
      </c>
      <c r="CO22" s="16">
        <f>'Total Agency'!CO11</f>
        <v>5376.4488387687115</v>
      </c>
      <c r="CP22" s="16">
        <f>'Total Agency'!CP11</f>
        <v>5571.2220378003831</v>
      </c>
      <c r="CQ22" s="16">
        <f>'Total Agency'!CQ11</f>
        <v>5367.287230754896</v>
      </c>
      <c r="CR22" s="16">
        <f>'Total Agency'!CR11</f>
        <v>5572.613180102594</v>
      </c>
      <c r="CS22" s="97">
        <f>'Total Agency'!CS11</f>
        <v>5784.8259870654183</v>
      </c>
    </row>
    <row r="23" spans="1:97" s="16" customFormat="1" x14ac:dyDescent="0.25">
      <c r="A23" s="296"/>
      <c r="N23" s="281"/>
      <c r="O23" s="281"/>
      <c r="P23" s="281"/>
      <c r="Q23" s="281"/>
      <c r="R23" s="281"/>
      <c r="S23" s="281"/>
      <c r="T23" s="281"/>
      <c r="Y23" s="97"/>
      <c r="AB23" s="388">
        <f>AVERAGE(Z22:AB22)</f>
        <v>2205.5822712109252</v>
      </c>
      <c r="AE23" s="388">
        <f>AVERAGE(AC22:AE22)</f>
        <v>2341.6597033489638</v>
      </c>
      <c r="AH23" s="388">
        <f>AVERAGE(AF22:AH22)</f>
        <v>2530.0915754671214</v>
      </c>
      <c r="AK23" s="389">
        <f>AVERAGE(AI22:AK22)</f>
        <v>2733.7058151329948</v>
      </c>
      <c r="AW23" s="97"/>
      <c r="BI23" s="97"/>
      <c r="BU23" s="97"/>
      <c r="CG23" s="97"/>
      <c r="CS23" s="97"/>
    </row>
    <row r="24" spans="1:97" x14ac:dyDescent="0.25">
      <c r="A24" s="295" t="s">
        <v>135</v>
      </c>
      <c r="T24" s="276"/>
      <c r="U24" s="28"/>
      <c r="V24" s="28"/>
      <c r="W24" s="28"/>
      <c r="X24" s="28"/>
      <c r="Y24" s="35"/>
      <c r="Z24" s="388">
        <f>SUM(Z18:Z21)</f>
        <v>1907</v>
      </c>
      <c r="AA24" s="388">
        <f t="shared" ref="AA24:AK24" si="29">SUM(AA18:AA21)</f>
        <v>1952</v>
      </c>
      <c r="AB24" s="388">
        <f t="shared" si="29"/>
        <v>2026</v>
      </c>
      <c r="AC24" s="388">
        <f t="shared" si="29"/>
        <v>2013</v>
      </c>
      <c r="AD24" s="388">
        <f t="shared" si="29"/>
        <v>2088</v>
      </c>
      <c r="AE24" s="388">
        <f t="shared" si="29"/>
        <v>2189</v>
      </c>
      <c r="AF24" s="388">
        <f t="shared" si="29"/>
        <v>2181</v>
      </c>
      <c r="AG24" s="388">
        <f t="shared" si="29"/>
        <v>2256</v>
      </c>
      <c r="AH24" s="388">
        <f t="shared" si="29"/>
        <v>2359</v>
      </c>
      <c r="AI24" s="388">
        <f t="shared" si="29"/>
        <v>2364</v>
      </c>
      <c r="AJ24" s="388">
        <f t="shared" si="29"/>
        <v>2439</v>
      </c>
      <c r="AK24" s="389">
        <f t="shared" si="29"/>
        <v>2523</v>
      </c>
    </row>
    <row r="25" spans="1:97" x14ac:dyDescent="0.25">
      <c r="T25" s="276"/>
      <c r="U25" s="28"/>
      <c r="V25" s="28"/>
      <c r="W25" s="28"/>
      <c r="X25" s="28"/>
      <c r="Y25" s="35"/>
      <c r="Z25" s="388"/>
      <c r="AA25" s="388"/>
      <c r="AB25" s="388">
        <f>AVERAGE(Z24:AB24)</f>
        <v>1961.6666666666667</v>
      </c>
      <c r="AC25" s="388"/>
      <c r="AD25" s="388"/>
      <c r="AE25" s="388">
        <f>AVERAGE(AC24:AE24)</f>
        <v>2096.6666666666665</v>
      </c>
      <c r="AF25" s="388"/>
      <c r="AG25" s="388"/>
      <c r="AH25" s="388">
        <f>AVERAGE(AF24:AH24)</f>
        <v>2265.3333333333335</v>
      </c>
      <c r="AI25" s="388"/>
      <c r="AJ25" s="388"/>
      <c r="AK25" s="389">
        <f>AVERAGE(AI24:AK24)</f>
        <v>2442</v>
      </c>
    </row>
    <row r="26" spans="1:97" x14ac:dyDescent="0.25">
      <c r="A26" s="295" t="s">
        <v>136</v>
      </c>
      <c r="T26" s="276"/>
      <c r="U26" s="28"/>
      <c r="V26" s="28"/>
      <c r="W26" s="28"/>
      <c r="X26" s="28"/>
      <c r="Y26" s="35"/>
      <c r="Z26" s="388">
        <f>Z21+Z20</f>
        <v>178</v>
      </c>
      <c r="AA26" s="388">
        <f t="shared" ref="AA26:AV26" si="30">AA21+AA20</f>
        <v>179</v>
      </c>
      <c r="AB26" s="388">
        <f t="shared" si="30"/>
        <v>182</v>
      </c>
      <c r="AC26" s="388">
        <f t="shared" si="30"/>
        <v>185</v>
      </c>
      <c r="AD26" s="388">
        <f t="shared" si="30"/>
        <v>188</v>
      </c>
      <c r="AE26" s="388">
        <f t="shared" si="30"/>
        <v>191</v>
      </c>
      <c r="AF26" s="388">
        <f t="shared" si="30"/>
        <v>194</v>
      </c>
      <c r="AG26" s="388">
        <f t="shared" si="30"/>
        <v>197</v>
      </c>
      <c r="AH26" s="388">
        <f t="shared" si="30"/>
        <v>200</v>
      </c>
      <c r="AI26" s="388">
        <f t="shared" si="30"/>
        <v>203</v>
      </c>
      <c r="AJ26" s="388">
        <f t="shared" si="30"/>
        <v>206</v>
      </c>
      <c r="AK26" s="389">
        <f>AK21+AK20</f>
        <v>209</v>
      </c>
      <c r="AL26" s="388">
        <f>AL21+AL20</f>
        <v>216</v>
      </c>
      <c r="AM26" s="388">
        <f t="shared" si="30"/>
        <v>217</v>
      </c>
      <c r="AN26" s="388">
        <f t="shared" si="30"/>
        <v>220</v>
      </c>
      <c r="AO26" s="388">
        <f t="shared" si="30"/>
        <v>223</v>
      </c>
      <c r="AP26" s="388">
        <f t="shared" si="30"/>
        <v>226</v>
      </c>
      <c r="AQ26" s="388">
        <f t="shared" si="30"/>
        <v>229</v>
      </c>
      <c r="AR26" s="388">
        <f t="shared" si="30"/>
        <v>232</v>
      </c>
      <c r="AS26" s="388">
        <f t="shared" si="30"/>
        <v>235</v>
      </c>
      <c r="AT26" s="388">
        <f t="shared" si="30"/>
        <v>238</v>
      </c>
      <c r="AU26" s="388">
        <f t="shared" si="30"/>
        <v>241</v>
      </c>
      <c r="AV26" s="388">
        <f t="shared" si="30"/>
        <v>244</v>
      </c>
      <c r="AW26" s="389">
        <f>AW21+AW20</f>
        <v>247</v>
      </c>
      <c r="AX26" s="388">
        <f>AX21+AX20</f>
        <v>257</v>
      </c>
      <c r="AY26" s="388">
        <f t="shared" ref="AY26:BH26" si="31">AY21+AY20</f>
        <v>258</v>
      </c>
      <c r="AZ26" s="388">
        <f t="shared" si="31"/>
        <v>261</v>
      </c>
      <c r="BA26" s="388">
        <f t="shared" si="31"/>
        <v>264</v>
      </c>
      <c r="BB26" s="388">
        <f t="shared" si="31"/>
        <v>267</v>
      </c>
      <c r="BC26" s="388">
        <f t="shared" si="31"/>
        <v>270</v>
      </c>
      <c r="BD26" s="388">
        <f t="shared" si="31"/>
        <v>273</v>
      </c>
      <c r="BE26" s="388">
        <f t="shared" si="31"/>
        <v>276</v>
      </c>
      <c r="BF26" s="388">
        <f t="shared" si="31"/>
        <v>279</v>
      </c>
      <c r="BG26" s="388">
        <f t="shared" si="31"/>
        <v>282</v>
      </c>
      <c r="BH26" s="388">
        <f t="shared" si="31"/>
        <v>285</v>
      </c>
      <c r="BI26" s="389">
        <f>BI21+BI20</f>
        <v>288</v>
      </c>
      <c r="BJ26" s="388">
        <f>BJ21+BJ20</f>
        <v>283</v>
      </c>
      <c r="BK26" s="388">
        <f t="shared" ref="BK26:BT26" si="32">BK21+BK20</f>
        <v>284</v>
      </c>
      <c r="BL26" s="388">
        <f t="shared" si="32"/>
        <v>285</v>
      </c>
      <c r="BM26" s="388">
        <f t="shared" si="32"/>
        <v>286</v>
      </c>
      <c r="BN26" s="388">
        <f t="shared" si="32"/>
        <v>287</v>
      </c>
      <c r="BO26" s="388">
        <f t="shared" si="32"/>
        <v>288</v>
      </c>
      <c r="BP26" s="388">
        <f t="shared" si="32"/>
        <v>289</v>
      </c>
      <c r="BQ26" s="388">
        <f t="shared" si="32"/>
        <v>290</v>
      </c>
      <c r="BR26" s="388">
        <f t="shared" si="32"/>
        <v>291</v>
      </c>
      <c r="BS26" s="388">
        <f t="shared" si="32"/>
        <v>292</v>
      </c>
      <c r="BT26" s="388">
        <f t="shared" si="32"/>
        <v>293</v>
      </c>
      <c r="BU26" s="389">
        <f>BU21+BU20</f>
        <v>294</v>
      </c>
      <c r="BV26" s="388">
        <f>BV21+BV20</f>
        <v>320</v>
      </c>
      <c r="BW26" s="388">
        <f t="shared" ref="BW26:CF26" si="33">BW21+BW20</f>
        <v>321</v>
      </c>
      <c r="BX26" s="388">
        <f t="shared" si="33"/>
        <v>322</v>
      </c>
      <c r="BY26" s="388">
        <f t="shared" si="33"/>
        <v>323</v>
      </c>
      <c r="BZ26" s="388">
        <f t="shared" si="33"/>
        <v>324</v>
      </c>
      <c r="CA26" s="388">
        <f t="shared" si="33"/>
        <v>325</v>
      </c>
      <c r="CB26" s="388">
        <f t="shared" si="33"/>
        <v>326</v>
      </c>
      <c r="CC26" s="388">
        <f t="shared" si="33"/>
        <v>327</v>
      </c>
      <c r="CD26" s="388">
        <f t="shared" si="33"/>
        <v>328</v>
      </c>
      <c r="CE26" s="388">
        <f t="shared" si="33"/>
        <v>329</v>
      </c>
      <c r="CF26" s="388">
        <f t="shared" si="33"/>
        <v>330</v>
      </c>
      <c r="CG26" s="389">
        <f>CG21+CG20</f>
        <v>331</v>
      </c>
      <c r="CH26" s="388">
        <f>CH21+CH20</f>
        <v>360</v>
      </c>
      <c r="CI26" s="388">
        <f t="shared" ref="CI26:CR26" si="34">CI21+CI20</f>
        <v>361</v>
      </c>
      <c r="CJ26" s="388">
        <f t="shared" si="34"/>
        <v>362</v>
      </c>
      <c r="CK26" s="388">
        <f t="shared" si="34"/>
        <v>363</v>
      </c>
      <c r="CL26" s="388">
        <f t="shared" si="34"/>
        <v>364</v>
      </c>
      <c r="CM26" s="388">
        <f t="shared" si="34"/>
        <v>365</v>
      </c>
      <c r="CN26" s="388">
        <f t="shared" si="34"/>
        <v>366</v>
      </c>
      <c r="CO26" s="388">
        <f t="shared" si="34"/>
        <v>367</v>
      </c>
      <c r="CP26" s="388">
        <f t="shared" si="34"/>
        <v>368</v>
      </c>
      <c r="CQ26" s="388">
        <f t="shared" si="34"/>
        <v>369</v>
      </c>
      <c r="CR26" s="388">
        <f t="shared" si="34"/>
        <v>370</v>
      </c>
      <c r="CS26" s="389">
        <f>CS21+CS20</f>
        <v>371</v>
      </c>
    </row>
    <row r="27" spans="1:97" x14ac:dyDescent="0.25">
      <c r="T27" s="276"/>
      <c r="U27" s="28"/>
      <c r="V27" s="28"/>
      <c r="W27" s="28"/>
      <c r="X27" s="28"/>
      <c r="Y27" s="35"/>
      <c r="Z27" s="388"/>
      <c r="AA27" s="388"/>
      <c r="AB27" s="388">
        <f>AVERAGE(Z26:AB26)</f>
        <v>179.66666666666666</v>
      </c>
      <c r="AC27" s="388"/>
      <c r="AD27" s="388"/>
      <c r="AE27" s="388">
        <f>AVERAGE(AC26:AE26)</f>
        <v>188</v>
      </c>
      <c r="AF27" s="388"/>
      <c r="AG27" s="388"/>
      <c r="AH27" s="388">
        <f>AVERAGE(AF26:AH26)</f>
        <v>197</v>
      </c>
      <c r="AI27" s="388"/>
      <c r="AJ27" s="388"/>
      <c r="AK27" s="389">
        <f>AVERAGE(AI26:AK26)</f>
        <v>206</v>
      </c>
    </row>
    <row r="28" spans="1:97" s="364" customFormat="1" x14ac:dyDescent="0.25">
      <c r="A28" s="370" t="s">
        <v>122</v>
      </c>
      <c r="T28" s="372"/>
      <c r="U28" s="372"/>
      <c r="V28" s="372"/>
      <c r="W28" s="372"/>
      <c r="X28" s="372"/>
      <c r="Y28" s="365"/>
      <c r="AK28" s="365"/>
      <c r="AW28" s="365"/>
      <c r="BI28" s="365"/>
      <c r="BU28" s="365"/>
      <c r="CG28" s="365"/>
      <c r="CS28" s="365"/>
    </row>
    <row r="29" spans="1:97" s="364" customFormat="1" x14ac:dyDescent="0.25">
      <c r="A29" s="371" t="s">
        <v>121</v>
      </c>
      <c r="Y29" s="365"/>
      <c r="AK29" s="365"/>
      <c r="AW29" s="365"/>
      <c r="BI29" s="365"/>
      <c r="BU29" s="365"/>
      <c r="CG29" s="365"/>
      <c r="CS29" s="365"/>
    </row>
    <row r="30" spans="1:97" s="357" customFormat="1" x14ac:dyDescent="0.25">
      <c r="A30" s="359" t="s">
        <v>117</v>
      </c>
      <c r="N30" s="357">
        <f>N10/N$14</f>
        <v>0.92307692307692313</v>
      </c>
      <c r="O30" s="357">
        <f t="shared" ref="O30:T30" si="35">O10/O$14</f>
        <v>0.88888888888888884</v>
      </c>
      <c r="P30" s="357">
        <f t="shared" si="35"/>
        <v>0.67796610169491522</v>
      </c>
      <c r="Q30" s="357">
        <f t="shared" si="35"/>
        <v>0.80327868852459017</v>
      </c>
      <c r="R30" s="357">
        <f t="shared" si="35"/>
        <v>0.76521739130434785</v>
      </c>
      <c r="S30" s="357">
        <f t="shared" si="35"/>
        <v>0.80921052631578949</v>
      </c>
      <c r="T30" s="357">
        <f t="shared" si="35"/>
        <v>0.83908045977011492</v>
      </c>
      <c r="U30" s="360">
        <v>0.82</v>
      </c>
      <c r="V30" s="360">
        <f>U30</f>
        <v>0.82</v>
      </c>
      <c r="W30" s="360">
        <f t="shared" ref="W30:CH31" si="36">V30</f>
        <v>0.82</v>
      </c>
      <c r="X30" s="360">
        <f t="shared" si="36"/>
        <v>0.82</v>
      </c>
      <c r="Y30" s="361">
        <f t="shared" si="36"/>
        <v>0.82</v>
      </c>
      <c r="Z30" s="360">
        <f t="shared" si="36"/>
        <v>0.82</v>
      </c>
      <c r="AA30" s="360">
        <f t="shared" si="36"/>
        <v>0.82</v>
      </c>
      <c r="AB30" s="360">
        <f t="shared" si="36"/>
        <v>0.82</v>
      </c>
      <c r="AC30" s="360">
        <f t="shared" si="36"/>
        <v>0.82</v>
      </c>
      <c r="AD30" s="360">
        <f t="shared" si="36"/>
        <v>0.82</v>
      </c>
      <c r="AE30" s="360">
        <f t="shared" si="36"/>
        <v>0.82</v>
      </c>
      <c r="AF30" s="360">
        <f t="shared" si="36"/>
        <v>0.82</v>
      </c>
      <c r="AG30" s="360">
        <f t="shared" si="36"/>
        <v>0.82</v>
      </c>
      <c r="AH30" s="360">
        <f t="shared" si="36"/>
        <v>0.82</v>
      </c>
      <c r="AI30" s="360">
        <f t="shared" si="36"/>
        <v>0.82</v>
      </c>
      <c r="AJ30" s="360">
        <f t="shared" si="36"/>
        <v>0.82</v>
      </c>
      <c r="AK30" s="361">
        <f t="shared" si="36"/>
        <v>0.82</v>
      </c>
      <c r="AL30" s="360">
        <f t="shared" si="36"/>
        <v>0.82</v>
      </c>
      <c r="AM30" s="360">
        <f t="shared" si="36"/>
        <v>0.82</v>
      </c>
      <c r="AN30" s="360">
        <f t="shared" si="36"/>
        <v>0.82</v>
      </c>
      <c r="AO30" s="360">
        <f t="shared" si="36"/>
        <v>0.82</v>
      </c>
      <c r="AP30" s="360">
        <f t="shared" si="36"/>
        <v>0.82</v>
      </c>
      <c r="AQ30" s="360">
        <f t="shared" si="36"/>
        <v>0.82</v>
      </c>
      <c r="AR30" s="360">
        <f t="shared" si="36"/>
        <v>0.82</v>
      </c>
      <c r="AS30" s="360">
        <f t="shared" si="36"/>
        <v>0.82</v>
      </c>
      <c r="AT30" s="360">
        <f t="shared" si="36"/>
        <v>0.82</v>
      </c>
      <c r="AU30" s="360">
        <f t="shared" si="36"/>
        <v>0.82</v>
      </c>
      <c r="AV30" s="360">
        <f t="shared" si="36"/>
        <v>0.82</v>
      </c>
      <c r="AW30" s="361">
        <f t="shared" si="36"/>
        <v>0.82</v>
      </c>
      <c r="AX30" s="360">
        <f t="shared" si="36"/>
        <v>0.82</v>
      </c>
      <c r="AY30" s="360">
        <f t="shared" si="36"/>
        <v>0.82</v>
      </c>
      <c r="AZ30" s="360">
        <f t="shared" si="36"/>
        <v>0.82</v>
      </c>
      <c r="BA30" s="360">
        <f t="shared" si="36"/>
        <v>0.82</v>
      </c>
      <c r="BB30" s="360">
        <f t="shared" si="36"/>
        <v>0.82</v>
      </c>
      <c r="BC30" s="360">
        <f t="shared" si="36"/>
        <v>0.82</v>
      </c>
      <c r="BD30" s="360">
        <f t="shared" si="36"/>
        <v>0.82</v>
      </c>
      <c r="BE30" s="360">
        <f t="shared" si="36"/>
        <v>0.82</v>
      </c>
      <c r="BF30" s="360">
        <f t="shared" si="36"/>
        <v>0.82</v>
      </c>
      <c r="BG30" s="360">
        <f t="shared" si="36"/>
        <v>0.82</v>
      </c>
      <c r="BH30" s="360">
        <f t="shared" si="36"/>
        <v>0.82</v>
      </c>
      <c r="BI30" s="361">
        <f t="shared" si="36"/>
        <v>0.82</v>
      </c>
      <c r="BJ30" s="360">
        <f t="shared" si="36"/>
        <v>0.82</v>
      </c>
      <c r="BK30" s="360">
        <f t="shared" si="36"/>
        <v>0.82</v>
      </c>
      <c r="BL30" s="360">
        <f t="shared" si="36"/>
        <v>0.82</v>
      </c>
      <c r="BM30" s="360">
        <f t="shared" si="36"/>
        <v>0.82</v>
      </c>
      <c r="BN30" s="360">
        <f t="shared" si="36"/>
        <v>0.82</v>
      </c>
      <c r="BO30" s="360">
        <f t="shared" si="36"/>
        <v>0.82</v>
      </c>
      <c r="BP30" s="360">
        <f t="shared" si="36"/>
        <v>0.82</v>
      </c>
      <c r="BQ30" s="360">
        <f t="shared" si="36"/>
        <v>0.82</v>
      </c>
      <c r="BR30" s="360">
        <f t="shared" si="36"/>
        <v>0.82</v>
      </c>
      <c r="BS30" s="360">
        <f t="shared" si="36"/>
        <v>0.82</v>
      </c>
      <c r="BT30" s="360">
        <f t="shared" si="36"/>
        <v>0.82</v>
      </c>
      <c r="BU30" s="361">
        <f t="shared" si="36"/>
        <v>0.82</v>
      </c>
      <c r="BV30" s="360">
        <f t="shared" si="36"/>
        <v>0.82</v>
      </c>
      <c r="BW30" s="360">
        <f t="shared" si="36"/>
        <v>0.82</v>
      </c>
      <c r="BX30" s="360">
        <f t="shared" si="36"/>
        <v>0.82</v>
      </c>
      <c r="BY30" s="360">
        <f t="shared" si="36"/>
        <v>0.82</v>
      </c>
      <c r="BZ30" s="360">
        <f t="shared" si="36"/>
        <v>0.82</v>
      </c>
      <c r="CA30" s="360">
        <f t="shared" si="36"/>
        <v>0.82</v>
      </c>
      <c r="CB30" s="360">
        <f t="shared" si="36"/>
        <v>0.82</v>
      </c>
      <c r="CC30" s="360">
        <f t="shared" si="36"/>
        <v>0.82</v>
      </c>
      <c r="CD30" s="360">
        <f t="shared" si="36"/>
        <v>0.82</v>
      </c>
      <c r="CE30" s="360">
        <f t="shared" si="36"/>
        <v>0.82</v>
      </c>
      <c r="CF30" s="360">
        <f t="shared" si="36"/>
        <v>0.82</v>
      </c>
      <c r="CG30" s="361">
        <f t="shared" si="36"/>
        <v>0.82</v>
      </c>
      <c r="CH30" s="360">
        <f t="shared" si="36"/>
        <v>0.82</v>
      </c>
      <c r="CI30" s="360">
        <f t="shared" ref="CI30:CS33" si="37">CH30</f>
        <v>0.82</v>
      </c>
      <c r="CJ30" s="360">
        <f t="shared" si="37"/>
        <v>0.82</v>
      </c>
      <c r="CK30" s="360">
        <f t="shared" si="37"/>
        <v>0.82</v>
      </c>
      <c r="CL30" s="360">
        <f t="shared" si="37"/>
        <v>0.82</v>
      </c>
      <c r="CM30" s="360">
        <f t="shared" si="37"/>
        <v>0.82</v>
      </c>
      <c r="CN30" s="360">
        <f t="shared" si="37"/>
        <v>0.82</v>
      </c>
      <c r="CO30" s="360">
        <f t="shared" si="37"/>
        <v>0.82</v>
      </c>
      <c r="CP30" s="360">
        <f t="shared" si="37"/>
        <v>0.82</v>
      </c>
      <c r="CQ30" s="360">
        <f t="shared" si="37"/>
        <v>0.82</v>
      </c>
      <c r="CR30" s="360">
        <f t="shared" si="37"/>
        <v>0.82</v>
      </c>
      <c r="CS30" s="361">
        <f t="shared" si="37"/>
        <v>0.82</v>
      </c>
    </row>
    <row r="31" spans="1:97" s="357" customFormat="1" x14ac:dyDescent="0.25">
      <c r="A31" s="359" t="s">
        <v>118</v>
      </c>
      <c r="N31" s="357">
        <f t="shared" ref="N31:T31" si="38">N11/N$14</f>
        <v>7.6923076923076927E-2</v>
      </c>
      <c r="O31" s="357">
        <f t="shared" si="38"/>
        <v>0.1111111111111111</v>
      </c>
      <c r="P31" s="357">
        <f>P11/P$14</f>
        <v>0.23728813559322035</v>
      </c>
      <c r="Q31" s="357">
        <f t="shared" si="38"/>
        <v>0.14754098360655737</v>
      </c>
      <c r="R31" s="357">
        <f t="shared" si="38"/>
        <v>0.16521739130434782</v>
      </c>
      <c r="S31" s="357">
        <f t="shared" si="38"/>
        <v>0.13157894736842105</v>
      </c>
      <c r="T31" s="357">
        <f t="shared" si="38"/>
        <v>0.11494252873563218</v>
      </c>
      <c r="U31" s="360">
        <v>0.12</v>
      </c>
      <c r="V31" s="360">
        <f t="shared" ref="V31:AK33" si="39">U31</f>
        <v>0.12</v>
      </c>
      <c r="W31" s="360">
        <f t="shared" si="39"/>
        <v>0.12</v>
      </c>
      <c r="X31" s="360">
        <f t="shared" si="39"/>
        <v>0.12</v>
      </c>
      <c r="Y31" s="361">
        <f t="shared" si="39"/>
        <v>0.12</v>
      </c>
      <c r="Z31" s="360">
        <f t="shared" si="39"/>
        <v>0.12</v>
      </c>
      <c r="AA31" s="360">
        <f t="shared" si="39"/>
        <v>0.12</v>
      </c>
      <c r="AB31" s="360">
        <f t="shared" si="39"/>
        <v>0.12</v>
      </c>
      <c r="AC31" s="360">
        <f t="shared" si="39"/>
        <v>0.12</v>
      </c>
      <c r="AD31" s="360">
        <f t="shared" si="39"/>
        <v>0.12</v>
      </c>
      <c r="AE31" s="360">
        <f t="shared" si="39"/>
        <v>0.12</v>
      </c>
      <c r="AF31" s="360">
        <f t="shared" si="39"/>
        <v>0.12</v>
      </c>
      <c r="AG31" s="360">
        <f t="shared" si="39"/>
        <v>0.12</v>
      </c>
      <c r="AH31" s="360">
        <f t="shared" si="39"/>
        <v>0.12</v>
      </c>
      <c r="AI31" s="360">
        <f t="shared" si="39"/>
        <v>0.12</v>
      </c>
      <c r="AJ31" s="360">
        <f t="shared" si="39"/>
        <v>0.12</v>
      </c>
      <c r="AK31" s="361">
        <f t="shared" si="39"/>
        <v>0.12</v>
      </c>
      <c r="AL31" s="360">
        <f t="shared" si="36"/>
        <v>0.12</v>
      </c>
      <c r="AM31" s="360">
        <f t="shared" si="36"/>
        <v>0.12</v>
      </c>
      <c r="AN31" s="360">
        <f t="shared" si="36"/>
        <v>0.12</v>
      </c>
      <c r="AO31" s="360">
        <f t="shared" si="36"/>
        <v>0.12</v>
      </c>
      <c r="AP31" s="360">
        <f t="shared" si="36"/>
        <v>0.12</v>
      </c>
      <c r="AQ31" s="360">
        <f t="shared" si="36"/>
        <v>0.12</v>
      </c>
      <c r="AR31" s="360">
        <f t="shared" si="36"/>
        <v>0.12</v>
      </c>
      <c r="AS31" s="360">
        <f t="shared" si="36"/>
        <v>0.12</v>
      </c>
      <c r="AT31" s="360">
        <f t="shared" si="36"/>
        <v>0.12</v>
      </c>
      <c r="AU31" s="360">
        <f t="shared" si="36"/>
        <v>0.12</v>
      </c>
      <c r="AV31" s="360">
        <f t="shared" si="36"/>
        <v>0.12</v>
      </c>
      <c r="AW31" s="361">
        <f t="shared" si="36"/>
        <v>0.12</v>
      </c>
      <c r="AX31" s="360">
        <f t="shared" si="36"/>
        <v>0.12</v>
      </c>
      <c r="AY31" s="360">
        <f t="shared" si="36"/>
        <v>0.12</v>
      </c>
      <c r="AZ31" s="360">
        <f t="shared" si="36"/>
        <v>0.12</v>
      </c>
      <c r="BA31" s="360">
        <f t="shared" si="36"/>
        <v>0.12</v>
      </c>
      <c r="BB31" s="360">
        <f t="shared" si="36"/>
        <v>0.12</v>
      </c>
      <c r="BC31" s="360">
        <f t="shared" si="36"/>
        <v>0.12</v>
      </c>
      <c r="BD31" s="360">
        <f t="shared" si="36"/>
        <v>0.12</v>
      </c>
      <c r="BE31" s="360">
        <f t="shared" si="36"/>
        <v>0.12</v>
      </c>
      <c r="BF31" s="360">
        <f t="shared" si="36"/>
        <v>0.12</v>
      </c>
      <c r="BG31" s="360">
        <f t="shared" si="36"/>
        <v>0.12</v>
      </c>
      <c r="BH31" s="360">
        <f t="shared" si="36"/>
        <v>0.12</v>
      </c>
      <c r="BI31" s="361">
        <f t="shared" si="36"/>
        <v>0.12</v>
      </c>
      <c r="BJ31" s="360">
        <f t="shared" si="36"/>
        <v>0.12</v>
      </c>
      <c r="BK31" s="360">
        <f t="shared" si="36"/>
        <v>0.12</v>
      </c>
      <c r="BL31" s="360">
        <f t="shared" si="36"/>
        <v>0.12</v>
      </c>
      <c r="BM31" s="360">
        <f t="shared" si="36"/>
        <v>0.12</v>
      </c>
      <c r="BN31" s="360">
        <f t="shared" si="36"/>
        <v>0.12</v>
      </c>
      <c r="BO31" s="360">
        <f t="shared" si="36"/>
        <v>0.12</v>
      </c>
      <c r="BP31" s="360">
        <f t="shared" si="36"/>
        <v>0.12</v>
      </c>
      <c r="BQ31" s="360">
        <f t="shared" si="36"/>
        <v>0.12</v>
      </c>
      <c r="BR31" s="360">
        <f t="shared" si="36"/>
        <v>0.12</v>
      </c>
      <c r="BS31" s="360">
        <f t="shared" si="36"/>
        <v>0.12</v>
      </c>
      <c r="BT31" s="360">
        <f t="shared" si="36"/>
        <v>0.12</v>
      </c>
      <c r="BU31" s="361">
        <f t="shared" si="36"/>
        <v>0.12</v>
      </c>
      <c r="BV31" s="360">
        <f t="shared" si="36"/>
        <v>0.12</v>
      </c>
      <c r="BW31" s="360">
        <f t="shared" si="36"/>
        <v>0.12</v>
      </c>
      <c r="BX31" s="360">
        <f t="shared" si="36"/>
        <v>0.12</v>
      </c>
      <c r="BY31" s="360">
        <f t="shared" si="36"/>
        <v>0.12</v>
      </c>
      <c r="BZ31" s="360">
        <f t="shared" si="36"/>
        <v>0.12</v>
      </c>
      <c r="CA31" s="360">
        <f t="shared" si="36"/>
        <v>0.12</v>
      </c>
      <c r="CB31" s="360">
        <f t="shared" si="36"/>
        <v>0.12</v>
      </c>
      <c r="CC31" s="360">
        <f t="shared" si="36"/>
        <v>0.12</v>
      </c>
      <c r="CD31" s="360">
        <f t="shared" si="36"/>
        <v>0.12</v>
      </c>
      <c r="CE31" s="360">
        <f t="shared" si="36"/>
        <v>0.12</v>
      </c>
      <c r="CF31" s="360">
        <f t="shared" si="36"/>
        <v>0.12</v>
      </c>
      <c r="CG31" s="361">
        <f t="shared" si="36"/>
        <v>0.12</v>
      </c>
      <c r="CH31" s="360">
        <f t="shared" si="36"/>
        <v>0.12</v>
      </c>
      <c r="CI31" s="360">
        <f t="shared" si="37"/>
        <v>0.12</v>
      </c>
      <c r="CJ31" s="360">
        <f t="shared" si="37"/>
        <v>0.12</v>
      </c>
      <c r="CK31" s="360">
        <f t="shared" si="37"/>
        <v>0.12</v>
      </c>
      <c r="CL31" s="360">
        <f t="shared" si="37"/>
        <v>0.12</v>
      </c>
      <c r="CM31" s="360">
        <f t="shared" si="37"/>
        <v>0.12</v>
      </c>
      <c r="CN31" s="360">
        <f t="shared" si="37"/>
        <v>0.12</v>
      </c>
      <c r="CO31" s="360">
        <f t="shared" si="37"/>
        <v>0.12</v>
      </c>
      <c r="CP31" s="360">
        <f t="shared" si="37"/>
        <v>0.12</v>
      </c>
      <c r="CQ31" s="360">
        <f t="shared" si="37"/>
        <v>0.12</v>
      </c>
      <c r="CR31" s="360">
        <f t="shared" si="37"/>
        <v>0.12</v>
      </c>
      <c r="CS31" s="361">
        <f t="shared" si="37"/>
        <v>0.12</v>
      </c>
    </row>
    <row r="32" spans="1:97" s="357" customFormat="1" x14ac:dyDescent="0.25">
      <c r="A32" s="359" t="s">
        <v>119</v>
      </c>
      <c r="N32" s="357">
        <f t="shared" ref="N32:T32" si="40">N12/N$14</f>
        <v>0</v>
      </c>
      <c r="O32" s="357">
        <f t="shared" si="40"/>
        <v>0</v>
      </c>
      <c r="P32" s="357">
        <f t="shared" si="40"/>
        <v>5.0847457627118647E-2</v>
      </c>
      <c r="Q32" s="357">
        <f t="shared" si="40"/>
        <v>1.6393442622950821E-2</v>
      </c>
      <c r="R32" s="357">
        <f t="shared" si="40"/>
        <v>5.2173913043478258E-2</v>
      </c>
      <c r="S32" s="357">
        <f t="shared" si="40"/>
        <v>3.9473684210526314E-2</v>
      </c>
      <c r="T32" s="357">
        <f t="shared" si="40"/>
        <v>2.2988505747126436E-2</v>
      </c>
      <c r="U32" s="360">
        <v>0.04</v>
      </c>
      <c r="V32" s="360">
        <f t="shared" si="39"/>
        <v>0.04</v>
      </c>
      <c r="W32" s="360">
        <f t="shared" ref="W32:CH33" si="41">V32</f>
        <v>0.04</v>
      </c>
      <c r="X32" s="360">
        <f t="shared" si="41"/>
        <v>0.04</v>
      </c>
      <c r="Y32" s="361">
        <f t="shared" si="41"/>
        <v>0.04</v>
      </c>
      <c r="Z32" s="360">
        <f t="shared" si="41"/>
        <v>0.04</v>
      </c>
      <c r="AA32" s="360">
        <f t="shared" si="41"/>
        <v>0.04</v>
      </c>
      <c r="AB32" s="360">
        <f t="shared" si="41"/>
        <v>0.04</v>
      </c>
      <c r="AC32" s="360">
        <f t="shared" si="41"/>
        <v>0.04</v>
      </c>
      <c r="AD32" s="360">
        <f t="shared" si="41"/>
        <v>0.04</v>
      </c>
      <c r="AE32" s="360">
        <f t="shared" si="41"/>
        <v>0.04</v>
      </c>
      <c r="AF32" s="360">
        <f t="shared" si="41"/>
        <v>0.04</v>
      </c>
      <c r="AG32" s="360">
        <f t="shared" si="41"/>
        <v>0.04</v>
      </c>
      <c r="AH32" s="360">
        <f t="shared" si="41"/>
        <v>0.04</v>
      </c>
      <c r="AI32" s="360">
        <f t="shared" si="41"/>
        <v>0.04</v>
      </c>
      <c r="AJ32" s="360">
        <f t="shared" si="41"/>
        <v>0.04</v>
      </c>
      <c r="AK32" s="361">
        <f t="shared" si="41"/>
        <v>0.04</v>
      </c>
      <c r="AL32" s="360">
        <f t="shared" si="41"/>
        <v>0.04</v>
      </c>
      <c r="AM32" s="360">
        <f t="shared" si="41"/>
        <v>0.04</v>
      </c>
      <c r="AN32" s="360">
        <f t="shared" si="41"/>
        <v>0.04</v>
      </c>
      <c r="AO32" s="360">
        <f t="shared" si="41"/>
        <v>0.04</v>
      </c>
      <c r="AP32" s="360">
        <f t="shared" si="41"/>
        <v>0.04</v>
      </c>
      <c r="AQ32" s="360">
        <f t="shared" si="41"/>
        <v>0.04</v>
      </c>
      <c r="AR32" s="360">
        <f t="shared" si="41"/>
        <v>0.04</v>
      </c>
      <c r="AS32" s="360">
        <f t="shared" si="41"/>
        <v>0.04</v>
      </c>
      <c r="AT32" s="360">
        <f t="shared" si="41"/>
        <v>0.04</v>
      </c>
      <c r="AU32" s="360">
        <f t="shared" si="41"/>
        <v>0.04</v>
      </c>
      <c r="AV32" s="360">
        <f t="shared" si="41"/>
        <v>0.04</v>
      </c>
      <c r="AW32" s="361">
        <f t="shared" si="41"/>
        <v>0.04</v>
      </c>
      <c r="AX32" s="360">
        <f t="shared" si="41"/>
        <v>0.04</v>
      </c>
      <c r="AY32" s="360">
        <f t="shared" si="41"/>
        <v>0.04</v>
      </c>
      <c r="AZ32" s="360">
        <f t="shared" si="41"/>
        <v>0.04</v>
      </c>
      <c r="BA32" s="360">
        <f t="shared" si="41"/>
        <v>0.04</v>
      </c>
      <c r="BB32" s="360">
        <f t="shared" si="41"/>
        <v>0.04</v>
      </c>
      <c r="BC32" s="360">
        <f t="shared" si="41"/>
        <v>0.04</v>
      </c>
      <c r="BD32" s="360">
        <f t="shared" si="41"/>
        <v>0.04</v>
      </c>
      <c r="BE32" s="360">
        <f t="shared" si="41"/>
        <v>0.04</v>
      </c>
      <c r="BF32" s="360">
        <f t="shared" si="41"/>
        <v>0.04</v>
      </c>
      <c r="BG32" s="360">
        <f t="shared" si="41"/>
        <v>0.04</v>
      </c>
      <c r="BH32" s="360">
        <f t="shared" si="41"/>
        <v>0.04</v>
      </c>
      <c r="BI32" s="361">
        <f t="shared" si="41"/>
        <v>0.04</v>
      </c>
      <c r="BJ32" s="360">
        <f t="shared" si="41"/>
        <v>0.04</v>
      </c>
      <c r="BK32" s="360">
        <f t="shared" si="41"/>
        <v>0.04</v>
      </c>
      <c r="BL32" s="360">
        <f t="shared" si="41"/>
        <v>0.04</v>
      </c>
      <c r="BM32" s="360">
        <f t="shared" si="41"/>
        <v>0.04</v>
      </c>
      <c r="BN32" s="360">
        <f t="shared" si="41"/>
        <v>0.04</v>
      </c>
      <c r="BO32" s="360">
        <f t="shared" si="41"/>
        <v>0.04</v>
      </c>
      <c r="BP32" s="360">
        <f t="shared" si="41"/>
        <v>0.04</v>
      </c>
      <c r="BQ32" s="360">
        <f t="shared" si="41"/>
        <v>0.04</v>
      </c>
      <c r="BR32" s="360">
        <f t="shared" si="41"/>
        <v>0.04</v>
      </c>
      <c r="BS32" s="360">
        <f t="shared" si="41"/>
        <v>0.04</v>
      </c>
      <c r="BT32" s="360">
        <f t="shared" si="41"/>
        <v>0.04</v>
      </c>
      <c r="BU32" s="361">
        <f t="shared" si="41"/>
        <v>0.04</v>
      </c>
      <c r="BV32" s="360">
        <f t="shared" si="41"/>
        <v>0.04</v>
      </c>
      <c r="BW32" s="360">
        <f t="shared" si="41"/>
        <v>0.04</v>
      </c>
      <c r="BX32" s="360">
        <f t="shared" si="41"/>
        <v>0.04</v>
      </c>
      <c r="BY32" s="360">
        <f t="shared" si="41"/>
        <v>0.04</v>
      </c>
      <c r="BZ32" s="360">
        <f t="shared" si="41"/>
        <v>0.04</v>
      </c>
      <c r="CA32" s="360">
        <f t="shared" si="41"/>
        <v>0.04</v>
      </c>
      <c r="CB32" s="360">
        <f t="shared" si="41"/>
        <v>0.04</v>
      </c>
      <c r="CC32" s="360">
        <f t="shared" si="41"/>
        <v>0.04</v>
      </c>
      <c r="CD32" s="360">
        <f t="shared" si="41"/>
        <v>0.04</v>
      </c>
      <c r="CE32" s="360">
        <f t="shared" si="41"/>
        <v>0.04</v>
      </c>
      <c r="CF32" s="360">
        <f t="shared" si="41"/>
        <v>0.04</v>
      </c>
      <c r="CG32" s="361">
        <f t="shared" si="41"/>
        <v>0.04</v>
      </c>
      <c r="CH32" s="360">
        <f t="shared" si="41"/>
        <v>0.04</v>
      </c>
      <c r="CI32" s="360">
        <f t="shared" si="37"/>
        <v>0.04</v>
      </c>
      <c r="CJ32" s="360">
        <f t="shared" si="37"/>
        <v>0.04</v>
      </c>
      <c r="CK32" s="360">
        <f t="shared" si="37"/>
        <v>0.04</v>
      </c>
      <c r="CL32" s="360">
        <f t="shared" si="37"/>
        <v>0.04</v>
      </c>
      <c r="CM32" s="360">
        <f t="shared" si="37"/>
        <v>0.04</v>
      </c>
      <c r="CN32" s="360">
        <f t="shared" si="37"/>
        <v>0.04</v>
      </c>
      <c r="CO32" s="360">
        <f t="shared" si="37"/>
        <v>0.04</v>
      </c>
      <c r="CP32" s="360">
        <f t="shared" si="37"/>
        <v>0.04</v>
      </c>
      <c r="CQ32" s="360">
        <f t="shared" si="37"/>
        <v>0.04</v>
      </c>
      <c r="CR32" s="360">
        <f t="shared" si="37"/>
        <v>0.04</v>
      </c>
      <c r="CS32" s="361">
        <f t="shared" si="37"/>
        <v>0.04</v>
      </c>
    </row>
    <row r="33" spans="1:97" s="357" customFormat="1" x14ac:dyDescent="0.25">
      <c r="A33" s="359" t="s">
        <v>120</v>
      </c>
      <c r="N33" s="357">
        <f t="shared" ref="N33:T33" si="42">N13/N$14</f>
        <v>0</v>
      </c>
      <c r="O33" s="357">
        <f t="shared" si="42"/>
        <v>0</v>
      </c>
      <c r="P33" s="357">
        <f t="shared" si="42"/>
        <v>3.3898305084745763E-2</v>
      </c>
      <c r="Q33" s="357">
        <f t="shared" si="42"/>
        <v>3.2786885245901641E-2</v>
      </c>
      <c r="R33" s="357">
        <f t="shared" si="42"/>
        <v>1.7391304347826087E-2</v>
      </c>
      <c r="S33" s="357">
        <f t="shared" si="42"/>
        <v>1.9736842105263157E-2</v>
      </c>
      <c r="T33" s="357">
        <f t="shared" si="42"/>
        <v>2.2988505747126436E-2</v>
      </c>
      <c r="U33" s="360">
        <f>1-SUM(U30:U32)</f>
        <v>2.0000000000000018E-2</v>
      </c>
      <c r="V33" s="360">
        <f t="shared" si="39"/>
        <v>2.0000000000000018E-2</v>
      </c>
      <c r="W33" s="360">
        <f t="shared" si="41"/>
        <v>2.0000000000000018E-2</v>
      </c>
      <c r="X33" s="360">
        <f t="shared" si="41"/>
        <v>2.0000000000000018E-2</v>
      </c>
      <c r="Y33" s="361">
        <f t="shared" si="41"/>
        <v>2.0000000000000018E-2</v>
      </c>
      <c r="Z33" s="360">
        <f t="shared" si="41"/>
        <v>2.0000000000000018E-2</v>
      </c>
      <c r="AA33" s="360">
        <f t="shared" si="41"/>
        <v>2.0000000000000018E-2</v>
      </c>
      <c r="AB33" s="360">
        <f t="shared" si="41"/>
        <v>2.0000000000000018E-2</v>
      </c>
      <c r="AC33" s="360">
        <f t="shared" si="41"/>
        <v>2.0000000000000018E-2</v>
      </c>
      <c r="AD33" s="360">
        <f t="shared" si="41"/>
        <v>2.0000000000000018E-2</v>
      </c>
      <c r="AE33" s="360">
        <f t="shared" si="41"/>
        <v>2.0000000000000018E-2</v>
      </c>
      <c r="AF33" s="360">
        <f t="shared" si="41"/>
        <v>2.0000000000000018E-2</v>
      </c>
      <c r="AG33" s="360">
        <f t="shared" si="41"/>
        <v>2.0000000000000018E-2</v>
      </c>
      <c r="AH33" s="360">
        <f t="shared" si="41"/>
        <v>2.0000000000000018E-2</v>
      </c>
      <c r="AI33" s="360">
        <f t="shared" si="41"/>
        <v>2.0000000000000018E-2</v>
      </c>
      <c r="AJ33" s="360">
        <f t="shared" si="41"/>
        <v>2.0000000000000018E-2</v>
      </c>
      <c r="AK33" s="361">
        <f t="shared" si="41"/>
        <v>2.0000000000000018E-2</v>
      </c>
      <c r="AL33" s="360">
        <f t="shared" si="41"/>
        <v>2.0000000000000018E-2</v>
      </c>
      <c r="AM33" s="360">
        <f t="shared" si="41"/>
        <v>2.0000000000000018E-2</v>
      </c>
      <c r="AN33" s="360">
        <f t="shared" si="41"/>
        <v>2.0000000000000018E-2</v>
      </c>
      <c r="AO33" s="360">
        <f t="shared" si="41"/>
        <v>2.0000000000000018E-2</v>
      </c>
      <c r="AP33" s="360">
        <f t="shared" si="41"/>
        <v>2.0000000000000018E-2</v>
      </c>
      <c r="AQ33" s="360">
        <f t="shared" si="41"/>
        <v>2.0000000000000018E-2</v>
      </c>
      <c r="AR33" s="360">
        <f t="shared" si="41"/>
        <v>2.0000000000000018E-2</v>
      </c>
      <c r="AS33" s="360">
        <f t="shared" si="41"/>
        <v>2.0000000000000018E-2</v>
      </c>
      <c r="AT33" s="360">
        <f t="shared" si="41"/>
        <v>2.0000000000000018E-2</v>
      </c>
      <c r="AU33" s="360">
        <f t="shared" si="41"/>
        <v>2.0000000000000018E-2</v>
      </c>
      <c r="AV33" s="360">
        <f t="shared" si="41"/>
        <v>2.0000000000000018E-2</v>
      </c>
      <c r="AW33" s="361">
        <f t="shared" si="41"/>
        <v>2.0000000000000018E-2</v>
      </c>
      <c r="AX33" s="360">
        <f t="shared" si="41"/>
        <v>2.0000000000000018E-2</v>
      </c>
      <c r="AY33" s="360">
        <f t="shared" si="41"/>
        <v>2.0000000000000018E-2</v>
      </c>
      <c r="AZ33" s="360">
        <f t="shared" si="41"/>
        <v>2.0000000000000018E-2</v>
      </c>
      <c r="BA33" s="360">
        <f t="shared" si="41"/>
        <v>2.0000000000000018E-2</v>
      </c>
      <c r="BB33" s="360">
        <f t="shared" si="41"/>
        <v>2.0000000000000018E-2</v>
      </c>
      <c r="BC33" s="360">
        <f t="shared" si="41"/>
        <v>2.0000000000000018E-2</v>
      </c>
      <c r="BD33" s="360">
        <f t="shared" si="41"/>
        <v>2.0000000000000018E-2</v>
      </c>
      <c r="BE33" s="360">
        <f t="shared" si="41"/>
        <v>2.0000000000000018E-2</v>
      </c>
      <c r="BF33" s="360">
        <f t="shared" si="41"/>
        <v>2.0000000000000018E-2</v>
      </c>
      <c r="BG33" s="360">
        <f t="shared" si="41"/>
        <v>2.0000000000000018E-2</v>
      </c>
      <c r="BH33" s="360">
        <f t="shared" si="41"/>
        <v>2.0000000000000018E-2</v>
      </c>
      <c r="BI33" s="361">
        <f t="shared" si="41"/>
        <v>2.0000000000000018E-2</v>
      </c>
      <c r="BJ33" s="360">
        <f t="shared" si="41"/>
        <v>2.0000000000000018E-2</v>
      </c>
      <c r="BK33" s="360">
        <f t="shared" si="41"/>
        <v>2.0000000000000018E-2</v>
      </c>
      <c r="BL33" s="360">
        <f t="shared" si="41"/>
        <v>2.0000000000000018E-2</v>
      </c>
      <c r="BM33" s="360">
        <f t="shared" si="41"/>
        <v>2.0000000000000018E-2</v>
      </c>
      <c r="BN33" s="360">
        <f t="shared" si="41"/>
        <v>2.0000000000000018E-2</v>
      </c>
      <c r="BO33" s="360">
        <f t="shared" si="41"/>
        <v>2.0000000000000018E-2</v>
      </c>
      <c r="BP33" s="360">
        <f t="shared" si="41"/>
        <v>2.0000000000000018E-2</v>
      </c>
      <c r="BQ33" s="360">
        <f t="shared" si="41"/>
        <v>2.0000000000000018E-2</v>
      </c>
      <c r="BR33" s="360">
        <f t="shared" si="41"/>
        <v>2.0000000000000018E-2</v>
      </c>
      <c r="BS33" s="360">
        <f t="shared" si="41"/>
        <v>2.0000000000000018E-2</v>
      </c>
      <c r="BT33" s="360">
        <f t="shared" si="41"/>
        <v>2.0000000000000018E-2</v>
      </c>
      <c r="BU33" s="361">
        <f t="shared" si="41"/>
        <v>2.0000000000000018E-2</v>
      </c>
      <c r="BV33" s="360">
        <f t="shared" si="41"/>
        <v>2.0000000000000018E-2</v>
      </c>
      <c r="BW33" s="360">
        <f t="shared" si="41"/>
        <v>2.0000000000000018E-2</v>
      </c>
      <c r="BX33" s="360">
        <f t="shared" si="41"/>
        <v>2.0000000000000018E-2</v>
      </c>
      <c r="BY33" s="360">
        <f t="shared" si="41"/>
        <v>2.0000000000000018E-2</v>
      </c>
      <c r="BZ33" s="360">
        <f t="shared" si="41"/>
        <v>2.0000000000000018E-2</v>
      </c>
      <c r="CA33" s="360">
        <f t="shared" si="41"/>
        <v>2.0000000000000018E-2</v>
      </c>
      <c r="CB33" s="360">
        <f t="shared" si="41"/>
        <v>2.0000000000000018E-2</v>
      </c>
      <c r="CC33" s="360">
        <f t="shared" si="41"/>
        <v>2.0000000000000018E-2</v>
      </c>
      <c r="CD33" s="360">
        <f t="shared" si="41"/>
        <v>2.0000000000000018E-2</v>
      </c>
      <c r="CE33" s="360">
        <f t="shared" si="41"/>
        <v>2.0000000000000018E-2</v>
      </c>
      <c r="CF33" s="360">
        <f t="shared" si="41"/>
        <v>2.0000000000000018E-2</v>
      </c>
      <c r="CG33" s="361">
        <f t="shared" si="41"/>
        <v>2.0000000000000018E-2</v>
      </c>
      <c r="CH33" s="360">
        <f t="shared" si="41"/>
        <v>2.0000000000000018E-2</v>
      </c>
      <c r="CI33" s="360">
        <f t="shared" si="37"/>
        <v>2.0000000000000018E-2</v>
      </c>
      <c r="CJ33" s="360">
        <f t="shared" si="37"/>
        <v>2.0000000000000018E-2</v>
      </c>
      <c r="CK33" s="360">
        <f t="shared" si="37"/>
        <v>2.0000000000000018E-2</v>
      </c>
      <c r="CL33" s="360">
        <f t="shared" si="37"/>
        <v>2.0000000000000018E-2</v>
      </c>
      <c r="CM33" s="360">
        <f t="shared" si="37"/>
        <v>2.0000000000000018E-2</v>
      </c>
      <c r="CN33" s="360">
        <f t="shared" si="37"/>
        <v>2.0000000000000018E-2</v>
      </c>
      <c r="CO33" s="360">
        <f t="shared" si="37"/>
        <v>2.0000000000000018E-2</v>
      </c>
      <c r="CP33" s="360">
        <f t="shared" si="37"/>
        <v>2.0000000000000018E-2</v>
      </c>
      <c r="CQ33" s="360">
        <f t="shared" si="37"/>
        <v>2.0000000000000018E-2</v>
      </c>
      <c r="CR33" s="360">
        <f t="shared" si="37"/>
        <v>2.0000000000000018E-2</v>
      </c>
      <c r="CS33" s="361">
        <f t="shared" si="37"/>
        <v>2.0000000000000018E-2</v>
      </c>
    </row>
    <row r="34" spans="1:97" s="1" customFormat="1" x14ac:dyDescent="0.25">
      <c r="A34" s="294" t="s">
        <v>95</v>
      </c>
      <c r="N34" s="299"/>
      <c r="O34" s="299"/>
      <c r="P34" s="299"/>
      <c r="Q34" s="299"/>
      <c r="R34" s="299"/>
      <c r="S34" s="299"/>
      <c r="T34" s="299"/>
      <c r="Y34" s="301"/>
      <c r="AK34" s="301"/>
      <c r="AW34" s="301"/>
      <c r="BI34" s="301"/>
      <c r="BU34" s="301"/>
      <c r="CG34" s="301"/>
      <c r="CS34" s="301"/>
    </row>
    <row r="36" spans="1:97" x14ac:dyDescent="0.25">
      <c r="A36" s="354" t="s">
        <v>125</v>
      </c>
    </row>
    <row r="37" spans="1:97" s="367" customFormat="1" x14ac:dyDescent="0.25">
      <c r="A37" s="366" t="s">
        <v>128</v>
      </c>
      <c r="U37" s="368">
        <v>2E-3</v>
      </c>
      <c r="V37" s="368">
        <v>3.0000000000000001E-3</v>
      </c>
      <c r="W37" s="368">
        <v>3.0000000000000001E-3</v>
      </c>
      <c r="X37" s="368">
        <v>3.0000000000000001E-3</v>
      </c>
      <c r="Y37" s="369">
        <v>4.0000000000000001E-3</v>
      </c>
      <c r="Z37" s="368">
        <v>3.0000000000000001E-3</v>
      </c>
      <c r="AA37" s="368">
        <v>3.0000000000000001E-3</v>
      </c>
      <c r="AB37" s="368">
        <v>3.0000000000000001E-3</v>
      </c>
      <c r="AC37" s="368">
        <v>3.5000000000000001E-3</v>
      </c>
      <c r="AD37" s="368">
        <v>3.5000000000000001E-3</v>
      </c>
      <c r="AE37" s="368">
        <v>3.5000000000000001E-3</v>
      </c>
      <c r="AF37" s="368">
        <v>3.5000000000000001E-3</v>
      </c>
      <c r="AG37" s="368">
        <v>3.5000000000000001E-3</v>
      </c>
      <c r="AH37" s="368">
        <v>3.5000000000000001E-3</v>
      </c>
      <c r="AI37" s="368">
        <v>3.5000000000000001E-3</v>
      </c>
      <c r="AJ37" s="368">
        <v>3.5000000000000001E-3</v>
      </c>
      <c r="AK37" s="369">
        <v>3.5000000000000001E-3</v>
      </c>
      <c r="AL37" s="368">
        <v>3.0000000000000001E-3</v>
      </c>
      <c r="AM37" s="368">
        <v>3.0000000000000001E-3</v>
      </c>
      <c r="AN37" s="368">
        <v>3.0000000000000001E-3</v>
      </c>
      <c r="AO37" s="368">
        <v>3.0000000000000001E-3</v>
      </c>
      <c r="AP37" s="368">
        <v>3.0000000000000001E-3</v>
      </c>
      <c r="AQ37" s="368">
        <v>3.0000000000000001E-3</v>
      </c>
      <c r="AR37" s="368">
        <v>3.0000000000000001E-3</v>
      </c>
      <c r="AS37" s="368">
        <v>3.0000000000000001E-3</v>
      </c>
      <c r="AT37" s="368">
        <v>3.0000000000000001E-3</v>
      </c>
      <c r="AU37" s="368">
        <v>3.0000000000000001E-3</v>
      </c>
      <c r="AV37" s="368">
        <v>3.0000000000000001E-3</v>
      </c>
      <c r="AW37" s="369">
        <v>3.0000000000000001E-3</v>
      </c>
      <c r="AX37" s="368">
        <v>3.0000000000000001E-3</v>
      </c>
      <c r="AY37" s="368">
        <v>3.0000000000000001E-3</v>
      </c>
      <c r="AZ37" s="368">
        <v>3.0000000000000001E-3</v>
      </c>
      <c r="BA37" s="368">
        <v>3.0000000000000001E-3</v>
      </c>
      <c r="BB37" s="368">
        <v>3.0000000000000001E-3</v>
      </c>
      <c r="BC37" s="368">
        <v>3.0000000000000001E-3</v>
      </c>
      <c r="BD37" s="368">
        <v>3.0000000000000001E-3</v>
      </c>
      <c r="BE37" s="368">
        <v>3.0000000000000001E-3</v>
      </c>
      <c r="BF37" s="368">
        <v>3.0000000000000001E-3</v>
      </c>
      <c r="BG37" s="368">
        <v>3.0000000000000001E-3</v>
      </c>
      <c r="BH37" s="368">
        <v>3.0000000000000001E-3</v>
      </c>
      <c r="BI37" s="369">
        <v>3.0000000000000001E-3</v>
      </c>
      <c r="BJ37" s="368">
        <v>3.0000000000000001E-3</v>
      </c>
      <c r="BK37" s="368">
        <v>3.0000000000000001E-3</v>
      </c>
      <c r="BL37" s="368">
        <v>3.0000000000000001E-3</v>
      </c>
      <c r="BM37" s="368">
        <v>3.0000000000000001E-3</v>
      </c>
      <c r="BN37" s="368">
        <v>3.0000000000000001E-3</v>
      </c>
      <c r="BO37" s="368">
        <v>3.0000000000000001E-3</v>
      </c>
      <c r="BP37" s="368">
        <v>3.0000000000000001E-3</v>
      </c>
      <c r="BQ37" s="368">
        <v>3.0000000000000001E-3</v>
      </c>
      <c r="BR37" s="368">
        <v>3.0000000000000001E-3</v>
      </c>
      <c r="BS37" s="368">
        <v>3.0000000000000001E-3</v>
      </c>
      <c r="BT37" s="368">
        <v>3.0000000000000001E-3</v>
      </c>
      <c r="BU37" s="369">
        <v>3.0000000000000001E-3</v>
      </c>
      <c r="BV37" s="368">
        <v>3.0000000000000001E-3</v>
      </c>
      <c r="BW37" s="368">
        <v>3.0000000000000001E-3</v>
      </c>
      <c r="BX37" s="368">
        <v>3.0000000000000001E-3</v>
      </c>
      <c r="BY37" s="368">
        <v>3.0000000000000001E-3</v>
      </c>
      <c r="BZ37" s="368">
        <v>3.0000000000000001E-3</v>
      </c>
      <c r="CA37" s="368">
        <v>3.0000000000000001E-3</v>
      </c>
      <c r="CB37" s="368">
        <v>3.0000000000000001E-3</v>
      </c>
      <c r="CC37" s="368">
        <v>3.0000000000000001E-3</v>
      </c>
      <c r="CD37" s="368">
        <v>3.0000000000000001E-3</v>
      </c>
      <c r="CE37" s="368">
        <v>3.0000000000000001E-3</v>
      </c>
      <c r="CF37" s="368">
        <v>3.0000000000000001E-3</v>
      </c>
      <c r="CG37" s="369">
        <v>3.0000000000000001E-3</v>
      </c>
      <c r="CH37" s="368">
        <v>3.0000000000000001E-3</v>
      </c>
      <c r="CI37" s="368">
        <v>3.0000000000000001E-3</v>
      </c>
      <c r="CJ37" s="368">
        <v>3.0000000000000001E-3</v>
      </c>
      <c r="CK37" s="368">
        <v>3.0000000000000001E-3</v>
      </c>
      <c r="CL37" s="368">
        <v>3.0000000000000001E-3</v>
      </c>
      <c r="CM37" s="368">
        <v>3.0000000000000001E-3</v>
      </c>
      <c r="CN37" s="368">
        <v>3.0000000000000001E-3</v>
      </c>
      <c r="CO37" s="368">
        <v>3.0000000000000001E-3</v>
      </c>
      <c r="CP37" s="368">
        <v>3.0000000000000001E-3</v>
      </c>
      <c r="CQ37" s="368">
        <v>3.0000000000000001E-3</v>
      </c>
      <c r="CR37" s="368">
        <v>3.0000000000000001E-3</v>
      </c>
      <c r="CS37" s="369">
        <v>3.0000000000000001E-3</v>
      </c>
    </row>
    <row r="38" spans="1:97" s="15" customFormat="1" x14ac:dyDescent="0.25">
      <c r="A38" s="295" t="s">
        <v>127</v>
      </c>
      <c r="N38" s="277"/>
      <c r="O38" s="277"/>
      <c r="P38" s="277"/>
      <c r="Q38" s="277"/>
      <c r="R38" s="277"/>
      <c r="S38" s="277"/>
      <c r="T38" s="277"/>
      <c r="U38" s="15">
        <f>ROUND(SUM('Total Agency'!I15:T15)*U37,0)</f>
        <v>9</v>
      </c>
      <c r="V38" s="15">
        <f>ROUND(SUM('Total Agency'!J15:U15)*V37,0)</f>
        <v>16</v>
      </c>
      <c r="W38" s="15">
        <f>ROUND(SUM('Total Agency'!K15:V15)*W37,0)</f>
        <v>20</v>
      </c>
      <c r="X38" s="15">
        <f>ROUND(SUM('Total Agency'!L15:W15)*X37,0)</f>
        <v>24</v>
      </c>
      <c r="Y38" s="96">
        <f>ROUND(SUM('Total Agency'!M15:X15)*Y37,0)</f>
        <v>38</v>
      </c>
      <c r="Z38" s="15">
        <f>ROUND(SUM('Total Agency'!N15:Y15)*Z37,0)</f>
        <v>33</v>
      </c>
      <c r="AA38" s="15">
        <f>ROUND(SUM('Total Agency'!O15:Z15)*AA37,0)</f>
        <v>34</v>
      </c>
      <c r="AB38" s="15">
        <f>ROUND(SUM('Total Agency'!P15:AA15)*AB37,0)</f>
        <v>35</v>
      </c>
      <c r="AC38" s="15">
        <f>ROUND(SUM('Total Agency'!Q15:AB15)*AC37,0)</f>
        <v>44</v>
      </c>
      <c r="AD38" s="15">
        <f>ROUND(SUM('Total Agency'!R15:AC15)*AD37,0)</f>
        <v>46</v>
      </c>
      <c r="AE38" s="15">
        <f>ROUND(SUM('Total Agency'!S15:AD15)*AE37,0)</f>
        <v>49</v>
      </c>
      <c r="AF38" s="15">
        <f>ROUND(SUM('Total Agency'!T15:AE15)*AF37,0)</f>
        <v>52</v>
      </c>
      <c r="AG38" s="15">
        <f>ROUND(SUM('Total Agency'!U15:AF15)*AG37,0)</f>
        <v>53</v>
      </c>
      <c r="AH38" s="15">
        <f>ROUND(SUM('Total Agency'!V15:AG15)*AH37,0)</f>
        <v>56</v>
      </c>
      <c r="AI38" s="15">
        <f>ROUND(SUM('Total Agency'!W15:AH15)*AI37,0)</f>
        <v>58</v>
      </c>
      <c r="AJ38" s="15">
        <f>ROUND(SUM('Total Agency'!X15:AI15)*AJ37,0)</f>
        <v>58</v>
      </c>
      <c r="AK38" s="96">
        <f>ROUND(SUM('Total Agency'!Y15:AJ15)*AK37,0)</f>
        <v>59</v>
      </c>
      <c r="AL38" s="15">
        <f>ROUND(SUM('Total Agency'!Z15:AK15)*AL37,0)</f>
        <v>52</v>
      </c>
      <c r="AM38" s="15">
        <f>ROUND(SUM('Total Agency'!AA15:AL15)*AM37,0)</f>
        <v>52</v>
      </c>
      <c r="AN38" s="15">
        <f>ROUND(SUM('Total Agency'!AB15:AM15)*AN37,0)</f>
        <v>53</v>
      </c>
      <c r="AO38" s="15">
        <f>ROUND(SUM('Total Agency'!AC15:AN15)*AO37,0)</f>
        <v>54</v>
      </c>
      <c r="AP38" s="15">
        <f>ROUND(SUM('Total Agency'!AD15:AO15)*AP37,0)</f>
        <v>56</v>
      </c>
      <c r="AQ38" s="15">
        <f>ROUND(SUM('Total Agency'!AE15:AP15)*AQ37,0)</f>
        <v>57</v>
      </c>
      <c r="AR38" s="15">
        <f>ROUND(SUM('Total Agency'!AF15:AQ15)*AR37,0)</f>
        <v>58</v>
      </c>
      <c r="AS38" s="15">
        <f>ROUND(SUM('Total Agency'!AG15:AR15)*AS37,0)</f>
        <v>59</v>
      </c>
      <c r="AT38" s="15">
        <f>ROUND(SUM('Total Agency'!AH15:AS15)*AT37,0)</f>
        <v>60</v>
      </c>
      <c r="AU38" s="15">
        <f>ROUND(SUM('Total Agency'!AI15:AT15)*AU37,0)</f>
        <v>61</v>
      </c>
      <c r="AV38" s="15">
        <f>ROUND(SUM('Total Agency'!AJ15:AU15)*AV37,0)</f>
        <v>62</v>
      </c>
      <c r="AW38" s="96">
        <f>ROUND(SUM('Total Agency'!AK15:AV15)*AW37,0)</f>
        <v>63</v>
      </c>
      <c r="AX38" s="15">
        <f>ROUND(SUM('Total Agency'!AL15:AW15)*AX37,0)</f>
        <v>64</v>
      </c>
      <c r="AY38" s="15">
        <f>ROUND(SUM('Total Agency'!AM15:AX15)*AY37,0)</f>
        <v>64</v>
      </c>
      <c r="AZ38" s="15">
        <f>ROUND(SUM('Total Agency'!AN15:AY15)*AZ37,0)</f>
        <v>64</v>
      </c>
      <c r="BA38" s="15">
        <f>ROUND(SUM('Total Agency'!AO15:AZ15)*BA37,0)</f>
        <v>66</v>
      </c>
      <c r="BB38" s="15">
        <f>ROUND(SUM('Total Agency'!AP15:BA15)*BB37,0)</f>
        <v>67</v>
      </c>
      <c r="BC38" s="15">
        <f>ROUND(SUM('Total Agency'!AQ15:BB15)*BC37,0)</f>
        <v>69</v>
      </c>
      <c r="BD38" s="15">
        <f>ROUND(SUM('Total Agency'!AR15:BC15)*BD37,0)</f>
        <v>70</v>
      </c>
      <c r="BE38" s="15">
        <f>ROUND(SUM('Total Agency'!AS15:BD15)*BE37,0)</f>
        <v>71</v>
      </c>
      <c r="BF38" s="15">
        <f>ROUND(SUM('Total Agency'!AT15:BE15)*BF37,0)</f>
        <v>73</v>
      </c>
      <c r="BG38" s="15">
        <f>ROUND(SUM('Total Agency'!AU15:BF15)*BG37,0)</f>
        <v>74</v>
      </c>
      <c r="BH38" s="15">
        <f>ROUND(SUM('Total Agency'!AV15:BG15)*BH37,0)</f>
        <v>76</v>
      </c>
      <c r="BI38" s="96">
        <f>ROUND(SUM('Total Agency'!AW15:BH15)*BI37,0)</f>
        <v>77</v>
      </c>
      <c r="BJ38" s="15">
        <f>ROUND(SUM('Total Agency'!AX15:BI15)*BJ37,0)</f>
        <v>78</v>
      </c>
      <c r="BK38" s="15">
        <f>ROUND(SUM('Total Agency'!AY15:BJ15)*BK37,0)</f>
        <v>79</v>
      </c>
      <c r="BL38" s="15">
        <f>ROUND(SUM('Total Agency'!AZ15:BK15)*BL37,0)</f>
        <v>79</v>
      </c>
      <c r="BM38" s="15">
        <f>ROUND(SUM('Total Agency'!BA15:BL15)*BM37,0)</f>
        <v>80</v>
      </c>
      <c r="BN38" s="15">
        <f>ROUND(SUM('Total Agency'!BB15:BM15)*BN37,0)</f>
        <v>81</v>
      </c>
      <c r="BO38" s="15">
        <f>ROUND(SUM('Total Agency'!BC15:BN15)*BO37,0)</f>
        <v>82</v>
      </c>
      <c r="BP38" s="15">
        <f>ROUND(SUM('Total Agency'!BD15:BO15)*BP37,0)</f>
        <v>83</v>
      </c>
      <c r="BQ38" s="15">
        <f>ROUND(SUM('Total Agency'!BE15:BP15)*BQ37,0)</f>
        <v>84</v>
      </c>
      <c r="BR38" s="15">
        <f>ROUND(SUM('Total Agency'!BF15:BQ15)*BR37,0)</f>
        <v>85</v>
      </c>
      <c r="BS38" s="15">
        <f>ROUND(SUM('Total Agency'!BG15:BR15)*BS37,0)</f>
        <v>86</v>
      </c>
      <c r="BT38" s="15">
        <f>ROUND(SUM('Total Agency'!BH15:BS15)*BT37,0)</f>
        <v>87</v>
      </c>
      <c r="BU38" s="96">
        <f>ROUND(SUM('Total Agency'!BI15:BT15)*BU37,0)</f>
        <v>87</v>
      </c>
      <c r="BV38" s="15">
        <f>ROUND(SUM('Total Agency'!BJ15:BU15)*BV37,0)</f>
        <v>88</v>
      </c>
      <c r="BW38" s="15">
        <f>ROUND(SUM('Total Agency'!BK15:BV15)*BW37,0)</f>
        <v>88</v>
      </c>
      <c r="BX38" s="15">
        <f>ROUND(SUM('Total Agency'!BL15:BW15)*BX37,0)</f>
        <v>88</v>
      </c>
      <c r="BY38" s="15">
        <f>ROUND(SUM('Total Agency'!BM15:BX15)*BY37,0)</f>
        <v>89</v>
      </c>
      <c r="BZ38" s="15">
        <f>ROUND(SUM('Total Agency'!BN15:BY15)*BZ37,0)</f>
        <v>90</v>
      </c>
      <c r="CA38" s="15">
        <f>ROUND(SUM('Total Agency'!BO15:BZ15)*CA37,0)</f>
        <v>91</v>
      </c>
      <c r="CB38" s="15">
        <f>ROUND(SUM('Total Agency'!BP15:CA15)*CB37,0)</f>
        <v>93</v>
      </c>
      <c r="CC38" s="15">
        <f>ROUND(SUM('Total Agency'!BQ15:CB15)*CC37,0)</f>
        <v>94</v>
      </c>
      <c r="CD38" s="15">
        <f>ROUND(SUM('Total Agency'!BR15:CC15)*CD37,0)</f>
        <v>95</v>
      </c>
      <c r="CE38" s="15">
        <f>ROUND(SUM('Total Agency'!BS15:CD15)*CE37,0)</f>
        <v>96</v>
      </c>
      <c r="CF38" s="15">
        <f>ROUND(SUM('Total Agency'!BT15:CE15)*CF37,0)</f>
        <v>97</v>
      </c>
      <c r="CG38" s="96">
        <f>ROUND(SUM('Total Agency'!BU15:CF15)*CG37,0)</f>
        <v>99</v>
      </c>
      <c r="CH38" s="15">
        <f>ROUND(SUM('Total Agency'!BV15:CG15)*CH37,0)</f>
        <v>100</v>
      </c>
      <c r="CI38" s="15">
        <f>ROUND(SUM('Total Agency'!BW15:CH15)*CI37,0)</f>
        <v>100</v>
      </c>
      <c r="CJ38" s="15">
        <f>ROUND(SUM('Total Agency'!BX15:CI15)*CJ37,0)</f>
        <v>101</v>
      </c>
      <c r="CK38" s="15">
        <f>ROUND(SUM('Total Agency'!BY15:CJ15)*CK37,0)</f>
        <v>102</v>
      </c>
      <c r="CL38" s="15">
        <f>ROUND(SUM('Total Agency'!BZ15:CK15)*CL37,0)</f>
        <v>103</v>
      </c>
      <c r="CM38" s="15">
        <f>ROUND(SUM('Total Agency'!CA15:CL15)*CM37,0)</f>
        <v>105</v>
      </c>
      <c r="CN38" s="15">
        <f>ROUND(SUM('Total Agency'!CB15:CM15)*CN37,0)</f>
        <v>106</v>
      </c>
      <c r="CO38" s="15">
        <f>ROUND(SUM('Total Agency'!CC15:CN15)*CO37,0)</f>
        <v>108</v>
      </c>
      <c r="CP38" s="15">
        <f>ROUND(SUM('Total Agency'!CD15:CO15)*CP37,0)</f>
        <v>109</v>
      </c>
      <c r="CQ38" s="15">
        <f>ROUND(SUM('Total Agency'!CE15:CP15)*CQ37,0)</f>
        <v>110</v>
      </c>
      <c r="CR38" s="15">
        <f>ROUND(SUM('Total Agency'!CF15:CQ15)*CR37,0)</f>
        <v>112</v>
      </c>
      <c r="CS38" s="96">
        <f>ROUND(SUM('Total Agency'!CG15:CR15)*CS37,0)</f>
        <v>113</v>
      </c>
    </row>
    <row r="39" spans="1:97" s="15" customFormat="1" x14ac:dyDescent="0.25">
      <c r="A39" s="295"/>
      <c r="N39" s="277"/>
      <c r="O39" s="277"/>
      <c r="P39" s="277"/>
      <c r="Q39" s="277"/>
      <c r="R39" s="277"/>
      <c r="S39" s="277"/>
      <c r="T39" s="277"/>
      <c r="Y39" s="96"/>
      <c r="AK39" s="96"/>
      <c r="AW39" s="96"/>
      <c r="BI39" s="96"/>
      <c r="BU39" s="96"/>
      <c r="CG39" s="96"/>
      <c r="CS39" s="96"/>
    </row>
    <row r="40" spans="1:97" s="15" customFormat="1" x14ac:dyDescent="0.25">
      <c r="A40" s="295" t="s">
        <v>130</v>
      </c>
      <c r="N40" s="277"/>
      <c r="O40" s="277"/>
      <c r="P40" s="277"/>
      <c r="Q40" s="277"/>
      <c r="R40" s="277"/>
      <c r="S40" s="277"/>
      <c r="T40" s="277"/>
      <c r="U40" s="15">
        <f>ROUND((U$44-U$38)*U47,0)</f>
        <v>7</v>
      </c>
      <c r="V40" s="15">
        <f t="shared" ref="V40:CG40" si="43">ROUND((V$44-V$38)*V47,0)</f>
        <v>12</v>
      </c>
      <c r="W40" s="15">
        <f t="shared" si="43"/>
        <v>21</v>
      </c>
      <c r="X40" s="15">
        <f t="shared" si="43"/>
        <v>8</v>
      </c>
      <c r="Y40" s="96">
        <f t="shared" si="43"/>
        <v>3</v>
      </c>
      <c r="Z40" s="15">
        <f t="shared" si="43"/>
        <v>12</v>
      </c>
      <c r="AA40" s="15">
        <f>ROUND((AA$44-AA$38)*AA47,0)</f>
        <v>21</v>
      </c>
      <c r="AB40" s="15">
        <f>ROUND((AB$44-AB$38)*AB47,0)</f>
        <v>26</v>
      </c>
      <c r="AC40" s="15">
        <f t="shared" si="43"/>
        <v>48</v>
      </c>
      <c r="AD40" s="15">
        <f t="shared" si="43"/>
        <v>14</v>
      </c>
      <c r="AE40" s="15">
        <f t="shared" si="43"/>
        <v>32</v>
      </c>
      <c r="AF40" s="15">
        <f t="shared" si="43"/>
        <v>49</v>
      </c>
      <c r="AG40" s="15">
        <f t="shared" si="43"/>
        <v>14</v>
      </c>
      <c r="AH40" s="15">
        <f t="shared" si="43"/>
        <v>34</v>
      </c>
      <c r="AI40" s="15">
        <f t="shared" si="43"/>
        <v>66</v>
      </c>
      <c r="AJ40" s="15">
        <f t="shared" si="43"/>
        <v>21</v>
      </c>
      <c r="AK40" s="96">
        <f t="shared" si="43"/>
        <v>27</v>
      </c>
      <c r="AL40" s="15">
        <f t="shared" si="43"/>
        <v>3</v>
      </c>
      <c r="AM40" s="15">
        <f t="shared" si="43"/>
        <v>16</v>
      </c>
      <c r="AN40" s="15">
        <f t="shared" si="43"/>
        <v>18</v>
      </c>
      <c r="AO40" s="15">
        <f t="shared" si="43"/>
        <v>20</v>
      </c>
      <c r="AP40" s="15">
        <f t="shared" si="43"/>
        <v>10</v>
      </c>
      <c r="AQ40" s="15">
        <f t="shared" si="43"/>
        <v>11</v>
      </c>
      <c r="AR40" s="15">
        <f t="shared" si="43"/>
        <v>16</v>
      </c>
      <c r="AS40" s="15">
        <f t="shared" si="43"/>
        <v>11</v>
      </c>
      <c r="AT40" s="15">
        <f t="shared" si="43"/>
        <v>14</v>
      </c>
      <c r="AU40" s="15">
        <f t="shared" si="43"/>
        <v>21</v>
      </c>
      <c r="AV40" s="15">
        <f t="shared" si="43"/>
        <v>15</v>
      </c>
      <c r="AW40" s="96">
        <f t="shared" si="43"/>
        <v>17</v>
      </c>
      <c r="AX40" s="15">
        <f t="shared" si="43"/>
        <v>46</v>
      </c>
      <c r="AY40" s="15">
        <f t="shared" si="43"/>
        <v>31</v>
      </c>
      <c r="AZ40" s="15">
        <f t="shared" si="43"/>
        <v>19</v>
      </c>
      <c r="BA40" s="15">
        <f t="shared" si="43"/>
        <v>32</v>
      </c>
      <c r="BB40" s="15">
        <f t="shared" si="43"/>
        <v>9</v>
      </c>
      <c r="BC40" s="15">
        <f t="shared" si="43"/>
        <v>11</v>
      </c>
      <c r="BD40" s="15">
        <f t="shared" si="43"/>
        <v>30</v>
      </c>
      <c r="BE40" s="15">
        <f t="shared" si="43"/>
        <v>14</v>
      </c>
      <c r="BF40" s="15">
        <f t="shared" si="43"/>
        <v>17</v>
      </c>
      <c r="BG40" s="15">
        <f t="shared" si="43"/>
        <v>41</v>
      </c>
      <c r="BH40" s="15">
        <f t="shared" si="43"/>
        <v>19</v>
      </c>
      <c r="BI40" s="96">
        <f t="shared" si="43"/>
        <v>21</v>
      </c>
      <c r="BJ40" s="15">
        <f t="shared" si="43"/>
        <v>27</v>
      </c>
      <c r="BK40" s="15">
        <f t="shared" si="43"/>
        <v>23</v>
      </c>
      <c r="BL40" s="15">
        <f t="shared" si="43"/>
        <v>24</v>
      </c>
      <c r="BM40" s="15">
        <f t="shared" si="43"/>
        <v>17</v>
      </c>
      <c r="BN40" s="15">
        <f t="shared" si="43"/>
        <v>14</v>
      </c>
      <c r="BO40" s="15">
        <f t="shared" si="43"/>
        <v>16</v>
      </c>
      <c r="BP40" s="15">
        <f t="shared" si="43"/>
        <v>15</v>
      </c>
      <c r="BQ40" s="15">
        <f t="shared" si="43"/>
        <v>18</v>
      </c>
      <c r="BR40" s="15">
        <f t="shared" si="43"/>
        <v>21</v>
      </c>
      <c r="BS40" s="15">
        <f t="shared" si="43"/>
        <v>21</v>
      </c>
      <c r="BT40" s="15">
        <f t="shared" si="43"/>
        <v>23</v>
      </c>
      <c r="BU40" s="96">
        <f t="shared" si="43"/>
        <v>25</v>
      </c>
      <c r="BV40" s="15">
        <f t="shared" si="43"/>
        <v>49</v>
      </c>
      <c r="BW40" s="15">
        <f t="shared" si="43"/>
        <v>27</v>
      </c>
      <c r="BX40" s="15">
        <f t="shared" si="43"/>
        <v>27</v>
      </c>
      <c r="BY40" s="15">
        <f t="shared" si="43"/>
        <v>48</v>
      </c>
      <c r="BZ40" s="15">
        <f t="shared" si="43"/>
        <v>16</v>
      </c>
      <c r="CA40" s="15">
        <f t="shared" si="43"/>
        <v>18</v>
      </c>
      <c r="CB40" s="15">
        <f t="shared" si="43"/>
        <v>43</v>
      </c>
      <c r="CC40" s="15">
        <f t="shared" si="43"/>
        <v>19</v>
      </c>
      <c r="CD40" s="15">
        <f t="shared" si="43"/>
        <v>23</v>
      </c>
      <c r="CE40" s="15">
        <f t="shared" si="43"/>
        <v>54</v>
      </c>
      <c r="CF40" s="15">
        <f t="shared" si="43"/>
        <v>26</v>
      </c>
      <c r="CG40" s="96">
        <f t="shared" si="43"/>
        <v>27</v>
      </c>
      <c r="CH40" s="15">
        <f t="shared" ref="CH40:CS40" si="44">ROUND((CH$44-CH$38)*CH47,0)</f>
        <v>70</v>
      </c>
      <c r="CI40" s="15">
        <f t="shared" si="44"/>
        <v>30</v>
      </c>
      <c r="CJ40" s="15">
        <f t="shared" si="44"/>
        <v>30</v>
      </c>
      <c r="CK40" s="15">
        <f t="shared" si="44"/>
        <v>54</v>
      </c>
      <c r="CL40" s="15">
        <f t="shared" si="44"/>
        <v>17</v>
      </c>
      <c r="CM40" s="15">
        <f t="shared" si="44"/>
        <v>19</v>
      </c>
      <c r="CN40" s="15">
        <f t="shared" si="44"/>
        <v>50</v>
      </c>
      <c r="CO40" s="15">
        <f t="shared" si="44"/>
        <v>22</v>
      </c>
      <c r="CP40" s="15">
        <f t="shared" si="44"/>
        <v>26</v>
      </c>
      <c r="CQ40" s="15">
        <f t="shared" si="44"/>
        <v>62</v>
      </c>
      <c r="CR40" s="15">
        <f t="shared" si="44"/>
        <v>29</v>
      </c>
      <c r="CS40" s="96">
        <f t="shared" si="44"/>
        <v>32</v>
      </c>
    </row>
    <row r="41" spans="1:97" s="15" customFormat="1" x14ac:dyDescent="0.25">
      <c r="A41" s="295" t="s">
        <v>131</v>
      </c>
      <c r="N41" s="277"/>
      <c r="O41" s="277"/>
      <c r="P41" s="277"/>
      <c r="Q41" s="277"/>
      <c r="R41" s="277"/>
      <c r="S41" s="277"/>
      <c r="T41" s="277"/>
      <c r="U41" s="15">
        <f>ROUND((U$44-U$38)*U48,0)</f>
        <v>2</v>
      </c>
      <c r="V41" s="15">
        <f t="shared" ref="V41:CG41" si="45">ROUND((V$44-V$38)*V48,0)</f>
        <v>3</v>
      </c>
      <c r="W41" s="15">
        <f t="shared" si="45"/>
        <v>5</v>
      </c>
      <c r="X41" s="15">
        <f t="shared" si="45"/>
        <v>2</v>
      </c>
      <c r="Y41" s="96">
        <f t="shared" si="45"/>
        <v>1</v>
      </c>
      <c r="Z41" s="15">
        <f t="shared" si="45"/>
        <v>6</v>
      </c>
      <c r="AA41" s="15">
        <f>ROUND((AA$44-AA$38)*AA48,0)</f>
        <v>5</v>
      </c>
      <c r="AB41" s="15">
        <f t="shared" si="45"/>
        <v>7</v>
      </c>
      <c r="AC41" s="15">
        <f t="shared" si="45"/>
        <v>12</v>
      </c>
      <c r="AD41" s="15">
        <f t="shared" si="45"/>
        <v>6</v>
      </c>
      <c r="AE41" s="15">
        <f t="shared" si="45"/>
        <v>14</v>
      </c>
      <c r="AF41" s="15">
        <f t="shared" si="45"/>
        <v>21</v>
      </c>
      <c r="AG41" s="15">
        <f t="shared" si="45"/>
        <v>6</v>
      </c>
      <c r="AH41" s="15">
        <f t="shared" si="45"/>
        <v>14</v>
      </c>
      <c r="AI41" s="15">
        <f t="shared" si="45"/>
        <v>28</v>
      </c>
      <c r="AJ41" s="15">
        <f t="shared" si="45"/>
        <v>9</v>
      </c>
      <c r="AK41" s="96">
        <f t="shared" si="45"/>
        <v>12</v>
      </c>
      <c r="AL41" s="15">
        <f t="shared" si="45"/>
        <v>10</v>
      </c>
      <c r="AM41" s="15">
        <f t="shared" si="45"/>
        <v>25</v>
      </c>
      <c r="AN41" s="15">
        <f t="shared" si="45"/>
        <v>27</v>
      </c>
      <c r="AO41" s="15">
        <f t="shared" si="45"/>
        <v>31</v>
      </c>
      <c r="AP41" s="15">
        <f t="shared" si="45"/>
        <v>15</v>
      </c>
      <c r="AQ41" s="15">
        <f t="shared" si="45"/>
        <v>16</v>
      </c>
      <c r="AR41" s="15">
        <f t="shared" si="45"/>
        <v>24</v>
      </c>
      <c r="AS41" s="15">
        <f t="shared" si="45"/>
        <v>17</v>
      </c>
      <c r="AT41" s="15">
        <f t="shared" si="45"/>
        <v>21</v>
      </c>
      <c r="AU41" s="15">
        <f t="shared" si="45"/>
        <v>32</v>
      </c>
      <c r="AV41" s="15">
        <f t="shared" si="45"/>
        <v>23</v>
      </c>
      <c r="AW41" s="96">
        <f t="shared" si="45"/>
        <v>25</v>
      </c>
      <c r="AX41" s="15">
        <f t="shared" si="45"/>
        <v>18</v>
      </c>
      <c r="AY41" s="15">
        <f t="shared" si="45"/>
        <v>13</v>
      </c>
      <c r="AZ41" s="15">
        <f t="shared" si="45"/>
        <v>28</v>
      </c>
      <c r="BA41" s="15">
        <f t="shared" si="45"/>
        <v>48</v>
      </c>
      <c r="BB41" s="15">
        <f t="shared" si="45"/>
        <v>14</v>
      </c>
      <c r="BC41" s="15">
        <f t="shared" si="45"/>
        <v>17</v>
      </c>
      <c r="BD41" s="15">
        <f t="shared" si="45"/>
        <v>45</v>
      </c>
      <c r="BE41" s="15">
        <f t="shared" si="45"/>
        <v>20</v>
      </c>
      <c r="BF41" s="15">
        <f t="shared" si="45"/>
        <v>25</v>
      </c>
      <c r="BG41" s="15">
        <f t="shared" si="45"/>
        <v>61</v>
      </c>
      <c r="BH41" s="15">
        <f t="shared" si="45"/>
        <v>29</v>
      </c>
      <c r="BI41" s="96">
        <f t="shared" si="45"/>
        <v>31</v>
      </c>
      <c r="BJ41" s="15">
        <f t="shared" si="45"/>
        <v>11</v>
      </c>
      <c r="BK41" s="15">
        <f t="shared" si="45"/>
        <v>34</v>
      </c>
      <c r="BL41" s="15">
        <f t="shared" si="45"/>
        <v>36</v>
      </c>
      <c r="BM41" s="15">
        <f t="shared" si="45"/>
        <v>26</v>
      </c>
      <c r="BN41" s="15">
        <f t="shared" si="45"/>
        <v>21</v>
      </c>
      <c r="BO41" s="15">
        <f t="shared" si="45"/>
        <v>23</v>
      </c>
      <c r="BP41" s="15">
        <f t="shared" si="45"/>
        <v>22</v>
      </c>
      <c r="BQ41" s="15">
        <f t="shared" si="45"/>
        <v>27</v>
      </c>
      <c r="BR41" s="15">
        <f t="shared" si="45"/>
        <v>31</v>
      </c>
      <c r="BS41" s="15">
        <f t="shared" si="45"/>
        <v>32</v>
      </c>
      <c r="BT41" s="15">
        <f t="shared" si="45"/>
        <v>35</v>
      </c>
      <c r="BU41" s="96">
        <f t="shared" si="45"/>
        <v>38</v>
      </c>
      <c r="BV41" s="15">
        <f t="shared" si="45"/>
        <v>42</v>
      </c>
      <c r="BW41" s="15">
        <f t="shared" si="45"/>
        <v>40</v>
      </c>
      <c r="BX41" s="15">
        <f t="shared" si="45"/>
        <v>41</v>
      </c>
      <c r="BY41" s="15">
        <f t="shared" si="45"/>
        <v>72</v>
      </c>
      <c r="BZ41" s="15">
        <f t="shared" si="45"/>
        <v>24</v>
      </c>
      <c r="CA41" s="15">
        <f t="shared" si="45"/>
        <v>26</v>
      </c>
      <c r="CB41" s="15">
        <f t="shared" si="45"/>
        <v>65</v>
      </c>
      <c r="CC41" s="15">
        <f t="shared" si="45"/>
        <v>29</v>
      </c>
      <c r="CD41" s="15">
        <f t="shared" si="45"/>
        <v>35</v>
      </c>
      <c r="CE41" s="15">
        <f t="shared" si="45"/>
        <v>82</v>
      </c>
      <c r="CF41" s="15">
        <f t="shared" si="45"/>
        <v>39</v>
      </c>
      <c r="CG41" s="96">
        <f t="shared" si="45"/>
        <v>41</v>
      </c>
      <c r="CH41" s="15">
        <f t="shared" ref="CH41:CS41" si="46">ROUND((CH$44-CH$38)*CH48,0)</f>
        <v>31</v>
      </c>
      <c r="CI41" s="15">
        <f t="shared" si="46"/>
        <v>45</v>
      </c>
      <c r="CJ41" s="15">
        <f t="shared" si="46"/>
        <v>45</v>
      </c>
      <c r="CK41" s="15">
        <f t="shared" si="46"/>
        <v>81</v>
      </c>
      <c r="CL41" s="15">
        <f t="shared" si="46"/>
        <v>26</v>
      </c>
      <c r="CM41" s="15">
        <f t="shared" si="46"/>
        <v>29</v>
      </c>
      <c r="CN41" s="15">
        <f t="shared" si="46"/>
        <v>74</v>
      </c>
      <c r="CO41" s="15">
        <f t="shared" si="46"/>
        <v>33</v>
      </c>
      <c r="CP41" s="15">
        <f t="shared" si="46"/>
        <v>39</v>
      </c>
      <c r="CQ41" s="15">
        <f t="shared" si="46"/>
        <v>94</v>
      </c>
      <c r="CR41" s="15">
        <f t="shared" si="46"/>
        <v>44</v>
      </c>
      <c r="CS41" s="96">
        <f t="shared" si="46"/>
        <v>48</v>
      </c>
    </row>
    <row r="42" spans="1:97" s="15" customFormat="1" x14ac:dyDescent="0.25">
      <c r="A42" s="295" t="s">
        <v>132</v>
      </c>
      <c r="N42" s="277"/>
      <c r="O42" s="277"/>
      <c r="P42" s="277"/>
      <c r="Q42" s="277"/>
      <c r="R42" s="277"/>
      <c r="S42" s="277"/>
      <c r="T42" s="277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6">
        <f t="shared" si="47"/>
        <v>0</v>
      </c>
      <c r="Z42" s="15">
        <f t="shared" si="47"/>
        <v>6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6">
        <f t="shared" si="47"/>
        <v>0</v>
      </c>
      <c r="AL42" s="15">
        <f t="shared" si="47"/>
        <v>10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6">
        <f t="shared" si="47"/>
        <v>0</v>
      </c>
      <c r="AX42" s="15">
        <f t="shared" si="47"/>
        <v>18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6">
        <f t="shared" si="47"/>
        <v>0</v>
      </c>
      <c r="BJ42" s="15">
        <f t="shared" si="47"/>
        <v>11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6">
        <f t="shared" si="47"/>
        <v>0</v>
      </c>
      <c r="BV42" s="15">
        <f t="shared" si="47"/>
        <v>28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6">
        <f t="shared" si="47"/>
        <v>0</v>
      </c>
      <c r="CH42" s="15">
        <f t="shared" ref="CH42:CS42" si="48">ROUND((CH$44-CH$38)*CH49,0)</f>
        <v>31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6">
        <f t="shared" si="48"/>
        <v>0</v>
      </c>
    </row>
    <row r="43" spans="1:97" s="15" customFormat="1" x14ac:dyDescent="0.25">
      <c r="A43" s="295" t="s">
        <v>134</v>
      </c>
      <c r="N43" s="277"/>
      <c r="O43" s="277"/>
      <c r="P43" s="277"/>
      <c r="Q43" s="277"/>
      <c r="R43" s="277"/>
      <c r="S43" s="277"/>
      <c r="T43" s="277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6">
        <f t="shared" si="49"/>
        <v>0</v>
      </c>
      <c r="Z43" s="15">
        <f t="shared" si="49"/>
        <v>6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6">
        <f t="shared" si="49"/>
        <v>0</v>
      </c>
      <c r="AL43" s="15">
        <f t="shared" si="49"/>
        <v>10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6">
        <f t="shared" si="49"/>
        <v>0</v>
      </c>
      <c r="AX43" s="15">
        <f t="shared" si="49"/>
        <v>9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6">
        <f t="shared" si="49"/>
        <v>0</v>
      </c>
      <c r="BJ43" s="15">
        <f t="shared" si="49"/>
        <v>5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6">
        <f t="shared" si="49"/>
        <v>0</v>
      </c>
      <c r="BV43" s="15">
        <f t="shared" si="49"/>
        <v>21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6">
        <f t="shared" si="49"/>
        <v>0</v>
      </c>
      <c r="CH43" s="15">
        <f t="shared" ref="CH43:CS43" si="50">ROUND((CH$44-CH$38)*CH50,0)</f>
        <v>23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6">
        <f t="shared" si="50"/>
        <v>0</v>
      </c>
    </row>
    <row r="44" spans="1:97" s="1" customFormat="1" x14ac:dyDescent="0.25">
      <c r="A44" s="355" t="s">
        <v>95</v>
      </c>
      <c r="N44" s="375"/>
      <c r="O44" s="375"/>
      <c r="P44" s="375"/>
      <c r="Q44" s="375"/>
      <c r="R44" s="375"/>
      <c r="S44" s="375"/>
      <c r="T44" s="376">
        <f>'Total Agency'!T9</f>
        <v>23.759999999999998</v>
      </c>
      <c r="U44" s="16">
        <f>'Total Agency'!U9</f>
        <v>17.7744</v>
      </c>
      <c r="V44" s="16">
        <f>'Total Agency'!V9</f>
        <v>30.706656000000002</v>
      </c>
      <c r="W44" s="16">
        <f>'Total Agency'!W9</f>
        <v>46.808534160000008</v>
      </c>
      <c r="X44" s="16">
        <f>'Total Agency'!X9</f>
        <v>34.360547012000005</v>
      </c>
      <c r="Y44" s="97">
        <f>'Total Agency'!Y9</f>
        <v>42.114021687800005</v>
      </c>
      <c r="Z44" s="16">
        <f>'Total Agency'!Z9</f>
        <v>62.481738626961999</v>
      </c>
      <c r="AA44" s="16">
        <f>'Total Agency'!AA9</f>
        <v>59.717659332924015</v>
      </c>
      <c r="AB44" s="16">
        <f>'Total Agency'!AB9</f>
        <v>67.974636836583272</v>
      </c>
      <c r="AC44" s="16">
        <f>'Total Agency'!AC9</f>
        <v>103.7670213005382</v>
      </c>
      <c r="AD44" s="16">
        <f>'Total Agency'!AD9</f>
        <v>66.661464767860053</v>
      </c>
      <c r="AE44" s="16">
        <f>'Total Agency'!AE9</f>
        <v>94.459020541371473</v>
      </c>
      <c r="AF44" s="16">
        <f>'Total Agency'!AF9</f>
        <v>121.93564245152716</v>
      </c>
      <c r="AG44" s="16">
        <f>'Total Agency'!AG9</f>
        <v>72.71905844375388</v>
      </c>
      <c r="AH44" s="16">
        <f>'Total Agency'!AH9</f>
        <v>104.18414257390485</v>
      </c>
      <c r="AI44" s="16">
        <f>'Total Agency'!AI9</f>
        <v>151.80454184527525</v>
      </c>
      <c r="AJ44" s="16">
        <f>'Total Agency'!AJ9</f>
        <v>88.031193782007165</v>
      </c>
      <c r="AK44" s="97">
        <f>'Total Agency'!AK9</f>
        <v>98.265357400888035</v>
      </c>
      <c r="AL44" s="16">
        <f>'Total Agency'!AL9</f>
        <v>86.701432235785092</v>
      </c>
      <c r="AM44" s="16">
        <f>'Total Agency'!AM9</f>
        <v>93.20089184167233</v>
      </c>
      <c r="AN44" s="16">
        <f>'Total Agency'!AN9</f>
        <v>98.22170633748037</v>
      </c>
      <c r="AO44" s="16">
        <f>'Total Agency'!AO9</f>
        <v>105.03882331225724</v>
      </c>
      <c r="AP44" s="16">
        <f>'Total Agency'!AP9</f>
        <v>80.666330615618165</v>
      </c>
      <c r="AQ44" s="16">
        <f>'Total Agency'!AQ9</f>
        <v>84.372163932116678</v>
      </c>
      <c r="AR44" s="16">
        <f>'Total Agency'!AR9</f>
        <v>98.080901128289213</v>
      </c>
      <c r="AS44" s="16">
        <f>'Total Agency'!AS9</f>
        <v>87.695393069546228</v>
      </c>
      <c r="AT44" s="16">
        <f>'Total Agency'!AT9</f>
        <v>95.152582005251901</v>
      </c>
      <c r="AU44" s="16">
        <f>'Total Agency'!AU9</f>
        <v>113.66054447861185</v>
      </c>
      <c r="AV44" s="16">
        <f>'Total Agency'!AV9</f>
        <v>100.63421591956924</v>
      </c>
      <c r="AW44" s="97">
        <f>'Total Agency'!AW9</f>
        <v>105.47671941315565</v>
      </c>
      <c r="AX44" s="16">
        <f>'Total Agency'!AX9</f>
        <v>156.23570790129295</v>
      </c>
      <c r="AY44" s="16">
        <f>'Total Agency'!AY9</f>
        <v>108.50737037186474</v>
      </c>
      <c r="AZ44" s="16">
        <f>'Total Agency'!AZ9</f>
        <v>110.92446370538039</v>
      </c>
      <c r="BA44" s="16">
        <f>'Total Agency'!BA9</f>
        <v>145.65524136540003</v>
      </c>
      <c r="BB44" s="16">
        <f>'Total Agency'!BB9</f>
        <v>90.667563152265672</v>
      </c>
      <c r="BC44" s="16">
        <f>'Total Agency'!BC9</f>
        <v>96.535146354724318</v>
      </c>
      <c r="BD44" s="16">
        <f>'Total Agency'!BD9</f>
        <v>145.25134123961956</v>
      </c>
      <c r="BE44" s="16">
        <f>'Total Agency'!BE9</f>
        <v>104.81447504120425</v>
      </c>
      <c r="BF44" s="16">
        <f>'Total Agency'!BF9</f>
        <v>114.35983460229714</v>
      </c>
      <c r="BG44" s="16">
        <f>'Total Agency'!BG9</f>
        <v>175.66786282232323</v>
      </c>
      <c r="BH44" s="16">
        <f>'Total Agency'!BH9</f>
        <v>123.89391582726418</v>
      </c>
      <c r="BI44" s="97">
        <f>'Total Agency'!BI9</f>
        <v>128.93664533743487</v>
      </c>
      <c r="BJ44" s="16">
        <f>'Total Agency'!BJ9</f>
        <v>131.23557834064908</v>
      </c>
      <c r="BK44" s="16">
        <f>'Total Agency'!BK9</f>
        <v>136.25047472602492</v>
      </c>
      <c r="BL44" s="16">
        <f>'Total Agency'!BL9</f>
        <v>138.20874873353242</v>
      </c>
      <c r="BM44" s="16">
        <f>'Total Agency'!BM9</f>
        <v>123.49848155545365</v>
      </c>
      <c r="BN44" s="16">
        <f>'Total Agency'!BN9</f>
        <v>115.90945923446708</v>
      </c>
      <c r="BO44" s="16">
        <f>'Total Agency'!BO9</f>
        <v>121.00841826934621</v>
      </c>
      <c r="BP44" s="16">
        <f>'Total Agency'!BP9</f>
        <v>120.32917907956769</v>
      </c>
      <c r="BQ44" s="16">
        <f>'Total Agency'!BQ9</f>
        <v>128.7176406161247</v>
      </c>
      <c r="BR44" s="16">
        <f>'Total Agency'!BR9</f>
        <v>137.40094658291241</v>
      </c>
      <c r="BS44" s="16">
        <f>'Total Agency'!BS9</f>
        <v>138.83346943327163</v>
      </c>
      <c r="BT44" s="16">
        <f>'Total Agency'!BT9</f>
        <v>145.34254110808934</v>
      </c>
      <c r="BU44" s="97">
        <f>'Total Agency'!BU9</f>
        <v>150.31135485679445</v>
      </c>
      <c r="BV44" s="16">
        <f>'Total Agency'!BV9</f>
        <v>228.11683985057317</v>
      </c>
      <c r="BW44" s="16">
        <f>'Total Agency'!BW9</f>
        <v>155.02640237449145</v>
      </c>
      <c r="BX44" s="16">
        <f>'Total Agency'!BX9</f>
        <v>155.98306420177732</v>
      </c>
      <c r="BY44" s="16">
        <f>'Total Agency'!BY9</f>
        <v>209.19016426940567</v>
      </c>
      <c r="BZ44" s="16">
        <f>'Total Agency'!BZ9</f>
        <v>129.17169617122562</v>
      </c>
      <c r="CA44" s="16">
        <f>'Total Agency'!CA9</f>
        <v>134.78147495176458</v>
      </c>
      <c r="CB44" s="16">
        <f>'Total Agency'!CB9</f>
        <v>200.78835416192973</v>
      </c>
      <c r="CC44" s="16">
        <f>'Total Agency'!CC9</f>
        <v>142.66932444905643</v>
      </c>
      <c r="CD44" s="16">
        <f>'Total Agency'!CD9</f>
        <v>152.64822515110362</v>
      </c>
      <c r="CE44" s="16">
        <f>'Total Agency'!CE9</f>
        <v>232.07589713784029</v>
      </c>
      <c r="CF44" s="16">
        <f>'Total Agency'!CF9</f>
        <v>161.5531891125548</v>
      </c>
      <c r="CG44" s="97">
        <f>'Total Agency'!CG9</f>
        <v>167.39511304393852</v>
      </c>
      <c r="CH44" s="16">
        <f>'Total Agency'!CH9</f>
        <v>255.32302874675747</v>
      </c>
      <c r="CI44" s="16">
        <f>'Total Agency'!CI9</f>
        <v>174.33596993026202</v>
      </c>
      <c r="CJ44" s="16">
        <f>'Total Agency'!CJ9</f>
        <v>175.97712529054903</v>
      </c>
      <c r="CK44" s="16">
        <f>'Total Agency'!CK9</f>
        <v>236.5840410236267</v>
      </c>
      <c r="CL44" s="16">
        <f>'Total Agency'!CL9</f>
        <v>146.55324113883694</v>
      </c>
      <c r="CM44" s="16">
        <f>'Total Agency'!CM9</f>
        <v>153.59939189245566</v>
      </c>
      <c r="CN44" s="16">
        <f>'Total Agency'!CN9</f>
        <v>229.84390079967804</v>
      </c>
      <c r="CO44" s="16">
        <f>'Total Agency'!CO9</f>
        <v>163.29255009004424</v>
      </c>
      <c r="CP44" s="16">
        <f>'Total Agency'!CP9</f>
        <v>174.77319903167194</v>
      </c>
      <c r="CQ44" s="16">
        <f>'Total Agency'!CQ9</f>
        <v>266.11680443807631</v>
      </c>
      <c r="CR44" s="16">
        <f>'Total Agency'!CR9</f>
        <v>185.32594934769853</v>
      </c>
      <c r="CS44" s="97">
        <f>'Total Agency'!CS9</f>
        <v>192.21280696282423</v>
      </c>
    </row>
    <row r="45" spans="1:97" x14ac:dyDescent="0.25">
      <c r="A45" s="355"/>
      <c r="T45" s="276"/>
      <c r="U45" s="15"/>
      <c r="V45" s="15"/>
      <c r="W45" s="15"/>
      <c r="X45" s="15"/>
      <c r="Y45" s="96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6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6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6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6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6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6"/>
    </row>
    <row r="46" spans="1:97" s="364" customFormat="1" x14ac:dyDescent="0.25">
      <c r="A46" s="362" t="s">
        <v>133</v>
      </c>
      <c r="T46" s="372"/>
      <c r="U46" s="373"/>
      <c r="V46" s="373"/>
      <c r="W46" s="373"/>
      <c r="X46" s="373"/>
      <c r="Y46" s="374"/>
      <c r="Z46" s="373"/>
      <c r="AA46" s="373"/>
      <c r="AB46" s="373"/>
      <c r="AC46" s="373"/>
      <c r="AD46" s="373"/>
      <c r="AE46" s="373"/>
      <c r="AF46" s="373"/>
      <c r="AG46" s="373"/>
      <c r="AH46" s="373"/>
      <c r="AI46" s="373"/>
      <c r="AJ46" s="373"/>
      <c r="AK46" s="374"/>
      <c r="AL46" s="373"/>
      <c r="AM46" s="373"/>
      <c r="AN46" s="373"/>
      <c r="AO46" s="373"/>
      <c r="AP46" s="373"/>
      <c r="AQ46" s="373"/>
      <c r="AR46" s="373"/>
      <c r="AS46" s="373"/>
      <c r="AT46" s="373"/>
      <c r="AU46" s="373"/>
      <c r="AV46" s="373"/>
      <c r="AW46" s="374"/>
      <c r="AX46" s="373"/>
      <c r="AY46" s="373"/>
      <c r="AZ46" s="373"/>
      <c r="BA46" s="373"/>
      <c r="BB46" s="373"/>
      <c r="BC46" s="373"/>
      <c r="BD46" s="373"/>
      <c r="BE46" s="373"/>
      <c r="BF46" s="373"/>
      <c r="BG46" s="373"/>
      <c r="BH46" s="373"/>
      <c r="BI46" s="374"/>
      <c r="BJ46" s="373"/>
      <c r="BK46" s="373"/>
      <c r="BL46" s="373"/>
      <c r="BM46" s="373"/>
      <c r="BN46" s="373"/>
      <c r="BO46" s="373"/>
      <c r="BP46" s="373"/>
      <c r="BQ46" s="373"/>
      <c r="BR46" s="373"/>
      <c r="BS46" s="373"/>
      <c r="BT46" s="373"/>
      <c r="BU46" s="374"/>
      <c r="BV46" s="373"/>
      <c r="BW46" s="373"/>
      <c r="BX46" s="373"/>
      <c r="BY46" s="373"/>
      <c r="BZ46" s="373"/>
      <c r="CA46" s="373"/>
      <c r="CB46" s="373"/>
      <c r="CC46" s="373"/>
      <c r="CD46" s="373"/>
      <c r="CE46" s="373"/>
      <c r="CF46" s="373"/>
      <c r="CG46" s="374"/>
      <c r="CH46" s="373"/>
      <c r="CI46" s="373"/>
      <c r="CJ46" s="373"/>
      <c r="CK46" s="373"/>
      <c r="CL46" s="373"/>
      <c r="CM46" s="373"/>
      <c r="CN46" s="373"/>
      <c r="CO46" s="373"/>
      <c r="CP46" s="373"/>
      <c r="CQ46" s="373"/>
      <c r="CR46" s="373"/>
      <c r="CS46" s="374"/>
    </row>
    <row r="47" spans="1:97" s="357" customFormat="1" x14ac:dyDescent="0.25">
      <c r="A47" s="359" t="s">
        <v>130</v>
      </c>
      <c r="U47" s="360">
        <f t="shared" ref="U47:AZ47" si="51">1-SUM(U48:U50)</f>
        <v>0.8</v>
      </c>
      <c r="V47" s="360">
        <f t="shared" si="51"/>
        <v>0.8</v>
      </c>
      <c r="W47" s="360">
        <f t="shared" si="51"/>
        <v>0.8</v>
      </c>
      <c r="X47" s="360">
        <f t="shared" si="51"/>
        <v>0.8</v>
      </c>
      <c r="Y47" s="361">
        <f t="shared" si="51"/>
        <v>0.8</v>
      </c>
      <c r="Z47" s="360">
        <f t="shared" si="51"/>
        <v>0.39999999999999991</v>
      </c>
      <c r="AA47" s="360">
        <f t="shared" si="51"/>
        <v>0.8</v>
      </c>
      <c r="AB47" s="360">
        <v>0.8</v>
      </c>
      <c r="AC47" s="360">
        <v>0.8</v>
      </c>
      <c r="AD47" s="360">
        <v>0.7</v>
      </c>
      <c r="AE47" s="360">
        <v>0.7</v>
      </c>
      <c r="AF47" s="360">
        <v>0.7</v>
      </c>
      <c r="AG47" s="360">
        <v>0.7</v>
      </c>
      <c r="AH47" s="360">
        <v>0.7</v>
      </c>
      <c r="AI47" s="360">
        <v>0.7</v>
      </c>
      <c r="AJ47" s="360">
        <v>0.7</v>
      </c>
      <c r="AK47" s="361">
        <v>0.7</v>
      </c>
      <c r="AL47" s="360">
        <f t="shared" si="51"/>
        <v>0.10000000000000009</v>
      </c>
      <c r="AM47" s="360">
        <f t="shared" si="51"/>
        <v>0.4</v>
      </c>
      <c r="AN47" s="360">
        <f t="shared" si="51"/>
        <v>0.4</v>
      </c>
      <c r="AO47" s="360">
        <f t="shared" si="51"/>
        <v>0.4</v>
      </c>
      <c r="AP47" s="360">
        <f t="shared" si="51"/>
        <v>0.4</v>
      </c>
      <c r="AQ47" s="360">
        <f t="shared" si="51"/>
        <v>0.4</v>
      </c>
      <c r="AR47" s="360">
        <f t="shared" si="51"/>
        <v>0.4</v>
      </c>
      <c r="AS47" s="360">
        <f t="shared" si="51"/>
        <v>0.4</v>
      </c>
      <c r="AT47" s="360">
        <f t="shared" si="51"/>
        <v>0.4</v>
      </c>
      <c r="AU47" s="360">
        <f t="shared" si="51"/>
        <v>0.4</v>
      </c>
      <c r="AV47" s="360">
        <f t="shared" si="51"/>
        <v>0.4</v>
      </c>
      <c r="AW47" s="361">
        <f t="shared" si="51"/>
        <v>0.4</v>
      </c>
      <c r="AX47" s="360">
        <f t="shared" si="51"/>
        <v>0.5</v>
      </c>
      <c r="AY47" s="360">
        <f t="shared" si="51"/>
        <v>0.7</v>
      </c>
      <c r="AZ47" s="360">
        <f t="shared" si="51"/>
        <v>0.4</v>
      </c>
      <c r="BA47" s="360">
        <f t="shared" ref="BA47:CF47" si="52">1-SUM(BA48:BA50)</f>
        <v>0.4</v>
      </c>
      <c r="BB47" s="360">
        <f t="shared" si="52"/>
        <v>0.4</v>
      </c>
      <c r="BC47" s="360">
        <f t="shared" si="52"/>
        <v>0.4</v>
      </c>
      <c r="BD47" s="360">
        <f t="shared" si="52"/>
        <v>0.4</v>
      </c>
      <c r="BE47" s="360">
        <f t="shared" si="52"/>
        <v>0.4</v>
      </c>
      <c r="BF47" s="360">
        <f t="shared" si="52"/>
        <v>0.4</v>
      </c>
      <c r="BG47" s="360">
        <f t="shared" si="52"/>
        <v>0.4</v>
      </c>
      <c r="BH47" s="360">
        <f t="shared" si="52"/>
        <v>0.4</v>
      </c>
      <c r="BI47" s="361">
        <f t="shared" si="52"/>
        <v>0.4</v>
      </c>
      <c r="BJ47" s="360">
        <f t="shared" si="52"/>
        <v>0.5</v>
      </c>
      <c r="BK47" s="360">
        <f t="shared" si="52"/>
        <v>0.4</v>
      </c>
      <c r="BL47" s="360">
        <f t="shared" si="52"/>
        <v>0.4</v>
      </c>
      <c r="BM47" s="360">
        <f t="shared" si="52"/>
        <v>0.4</v>
      </c>
      <c r="BN47" s="360">
        <f t="shared" si="52"/>
        <v>0.4</v>
      </c>
      <c r="BO47" s="360">
        <f t="shared" si="52"/>
        <v>0.4</v>
      </c>
      <c r="BP47" s="360">
        <f t="shared" si="52"/>
        <v>0.4</v>
      </c>
      <c r="BQ47" s="360">
        <f t="shared" si="52"/>
        <v>0.4</v>
      </c>
      <c r="BR47" s="360">
        <f t="shared" si="52"/>
        <v>0.4</v>
      </c>
      <c r="BS47" s="360">
        <f t="shared" si="52"/>
        <v>0.4</v>
      </c>
      <c r="BT47" s="360">
        <f t="shared" si="52"/>
        <v>0.4</v>
      </c>
      <c r="BU47" s="361">
        <f t="shared" si="52"/>
        <v>0.4</v>
      </c>
      <c r="BV47" s="360">
        <f t="shared" si="52"/>
        <v>0.35</v>
      </c>
      <c r="BW47" s="360">
        <f t="shared" si="52"/>
        <v>0.4</v>
      </c>
      <c r="BX47" s="360">
        <f t="shared" si="52"/>
        <v>0.4</v>
      </c>
      <c r="BY47" s="360">
        <f t="shared" si="52"/>
        <v>0.4</v>
      </c>
      <c r="BZ47" s="360">
        <f t="shared" si="52"/>
        <v>0.4</v>
      </c>
      <c r="CA47" s="360">
        <f t="shared" si="52"/>
        <v>0.4</v>
      </c>
      <c r="CB47" s="360">
        <f t="shared" si="52"/>
        <v>0.4</v>
      </c>
      <c r="CC47" s="360">
        <f t="shared" si="52"/>
        <v>0.4</v>
      </c>
      <c r="CD47" s="360">
        <f t="shared" si="52"/>
        <v>0.4</v>
      </c>
      <c r="CE47" s="360">
        <f t="shared" si="52"/>
        <v>0.4</v>
      </c>
      <c r="CF47" s="360">
        <f t="shared" si="52"/>
        <v>0.4</v>
      </c>
      <c r="CG47" s="361">
        <f t="shared" ref="CG47:CS47" si="53">1-SUM(CG48:CG50)</f>
        <v>0.4</v>
      </c>
      <c r="CH47" s="360">
        <f t="shared" si="53"/>
        <v>0.44999999999999996</v>
      </c>
      <c r="CI47" s="360">
        <f t="shared" si="53"/>
        <v>0.4</v>
      </c>
      <c r="CJ47" s="360">
        <f t="shared" si="53"/>
        <v>0.4</v>
      </c>
      <c r="CK47" s="360">
        <f t="shared" si="53"/>
        <v>0.4</v>
      </c>
      <c r="CL47" s="360">
        <f t="shared" si="53"/>
        <v>0.4</v>
      </c>
      <c r="CM47" s="360">
        <f t="shared" si="53"/>
        <v>0.4</v>
      </c>
      <c r="CN47" s="360">
        <f t="shared" si="53"/>
        <v>0.4</v>
      </c>
      <c r="CO47" s="360">
        <f t="shared" si="53"/>
        <v>0.4</v>
      </c>
      <c r="CP47" s="360">
        <f t="shared" si="53"/>
        <v>0.4</v>
      </c>
      <c r="CQ47" s="360">
        <f t="shared" si="53"/>
        <v>0.4</v>
      </c>
      <c r="CR47" s="360">
        <f t="shared" si="53"/>
        <v>0.4</v>
      </c>
      <c r="CS47" s="361">
        <f t="shared" si="53"/>
        <v>0.4</v>
      </c>
    </row>
    <row r="48" spans="1:97" s="357" customFormat="1" x14ac:dyDescent="0.25">
      <c r="A48" s="359" t="s">
        <v>131</v>
      </c>
      <c r="U48" s="360">
        <v>0.2</v>
      </c>
      <c r="V48" s="360">
        <v>0.2</v>
      </c>
      <c r="W48" s="360">
        <v>0.2</v>
      </c>
      <c r="X48" s="360">
        <v>0.2</v>
      </c>
      <c r="Y48" s="361">
        <v>0.2</v>
      </c>
      <c r="Z48" s="360">
        <v>0.2</v>
      </c>
      <c r="AA48" s="360">
        <v>0.2</v>
      </c>
      <c r="AB48" s="360">
        <v>0.2</v>
      </c>
      <c r="AC48" s="360">
        <v>0.2</v>
      </c>
      <c r="AD48" s="360">
        <v>0.3</v>
      </c>
      <c r="AE48" s="360">
        <v>0.3</v>
      </c>
      <c r="AF48" s="360">
        <v>0.3</v>
      </c>
      <c r="AG48" s="360">
        <v>0.3</v>
      </c>
      <c r="AH48" s="360">
        <v>0.3</v>
      </c>
      <c r="AI48" s="360">
        <v>0.3</v>
      </c>
      <c r="AJ48" s="360">
        <v>0.3</v>
      </c>
      <c r="AK48" s="361">
        <v>0.3</v>
      </c>
      <c r="AL48" s="360">
        <v>0.3</v>
      </c>
      <c r="AM48" s="360">
        <v>0.6</v>
      </c>
      <c r="AN48" s="360">
        <v>0.6</v>
      </c>
      <c r="AO48" s="360">
        <v>0.6</v>
      </c>
      <c r="AP48" s="360">
        <v>0.6</v>
      </c>
      <c r="AQ48" s="360">
        <v>0.6</v>
      </c>
      <c r="AR48" s="360">
        <v>0.6</v>
      </c>
      <c r="AS48" s="360">
        <v>0.6</v>
      </c>
      <c r="AT48" s="360">
        <v>0.6</v>
      </c>
      <c r="AU48" s="360">
        <v>0.6</v>
      </c>
      <c r="AV48" s="360">
        <v>0.6</v>
      </c>
      <c r="AW48" s="361">
        <v>0.6</v>
      </c>
      <c r="AX48" s="360">
        <v>0.2</v>
      </c>
      <c r="AY48" s="360">
        <v>0.3</v>
      </c>
      <c r="AZ48" s="360">
        <v>0.6</v>
      </c>
      <c r="BA48" s="360">
        <v>0.6</v>
      </c>
      <c r="BB48" s="360">
        <v>0.6</v>
      </c>
      <c r="BC48" s="360">
        <v>0.6</v>
      </c>
      <c r="BD48" s="360">
        <v>0.6</v>
      </c>
      <c r="BE48" s="360">
        <v>0.6</v>
      </c>
      <c r="BF48" s="360">
        <v>0.6</v>
      </c>
      <c r="BG48" s="360">
        <v>0.6</v>
      </c>
      <c r="BH48" s="360">
        <v>0.6</v>
      </c>
      <c r="BI48" s="361">
        <v>0.6</v>
      </c>
      <c r="BJ48" s="360">
        <v>0.2</v>
      </c>
      <c r="BK48" s="360">
        <v>0.6</v>
      </c>
      <c r="BL48" s="360">
        <v>0.6</v>
      </c>
      <c r="BM48" s="360">
        <v>0.6</v>
      </c>
      <c r="BN48" s="360">
        <v>0.6</v>
      </c>
      <c r="BO48" s="360">
        <v>0.6</v>
      </c>
      <c r="BP48" s="360">
        <v>0.6</v>
      </c>
      <c r="BQ48" s="360">
        <v>0.6</v>
      </c>
      <c r="BR48" s="360">
        <v>0.6</v>
      </c>
      <c r="BS48" s="360">
        <v>0.6</v>
      </c>
      <c r="BT48" s="360">
        <v>0.6</v>
      </c>
      <c r="BU48" s="361">
        <v>0.6</v>
      </c>
      <c r="BV48" s="360">
        <v>0.3</v>
      </c>
      <c r="BW48" s="360">
        <v>0.6</v>
      </c>
      <c r="BX48" s="360">
        <v>0.6</v>
      </c>
      <c r="BY48" s="360">
        <v>0.6</v>
      </c>
      <c r="BZ48" s="360">
        <v>0.6</v>
      </c>
      <c r="CA48" s="360">
        <v>0.6</v>
      </c>
      <c r="CB48" s="360">
        <v>0.6</v>
      </c>
      <c r="CC48" s="360">
        <v>0.6</v>
      </c>
      <c r="CD48" s="360">
        <v>0.6</v>
      </c>
      <c r="CE48" s="360">
        <v>0.6</v>
      </c>
      <c r="CF48" s="360">
        <v>0.6</v>
      </c>
      <c r="CG48" s="361">
        <v>0.6</v>
      </c>
      <c r="CH48" s="360">
        <v>0.2</v>
      </c>
      <c r="CI48" s="360">
        <v>0.6</v>
      </c>
      <c r="CJ48" s="360">
        <v>0.6</v>
      </c>
      <c r="CK48" s="360">
        <v>0.6</v>
      </c>
      <c r="CL48" s="360">
        <v>0.6</v>
      </c>
      <c r="CM48" s="360">
        <v>0.6</v>
      </c>
      <c r="CN48" s="360">
        <v>0.6</v>
      </c>
      <c r="CO48" s="360">
        <v>0.6</v>
      </c>
      <c r="CP48" s="360">
        <v>0.6</v>
      </c>
      <c r="CQ48" s="360">
        <v>0.6</v>
      </c>
      <c r="CR48" s="360">
        <v>0.6</v>
      </c>
      <c r="CS48" s="361">
        <v>0.6</v>
      </c>
    </row>
    <row r="49" spans="1:97" s="357" customFormat="1" x14ac:dyDescent="0.25">
      <c r="A49" s="359" t="s">
        <v>132</v>
      </c>
      <c r="U49" s="360">
        <v>0</v>
      </c>
      <c r="V49" s="360">
        <v>0</v>
      </c>
      <c r="W49" s="360">
        <v>0</v>
      </c>
      <c r="X49" s="360">
        <v>0</v>
      </c>
      <c r="Y49" s="361">
        <v>0</v>
      </c>
      <c r="Z49" s="360">
        <v>0.2</v>
      </c>
      <c r="AA49" s="360">
        <v>0</v>
      </c>
      <c r="AB49" s="360">
        <v>0</v>
      </c>
      <c r="AC49" s="360">
        <v>0</v>
      </c>
      <c r="AD49" s="360">
        <v>0</v>
      </c>
      <c r="AE49" s="360">
        <v>0</v>
      </c>
      <c r="AF49" s="360">
        <v>0</v>
      </c>
      <c r="AG49" s="360">
        <v>0</v>
      </c>
      <c r="AH49" s="360">
        <v>0</v>
      </c>
      <c r="AI49" s="360">
        <v>0</v>
      </c>
      <c r="AJ49" s="360">
        <v>0</v>
      </c>
      <c r="AK49" s="361">
        <v>0</v>
      </c>
      <c r="AL49" s="360">
        <v>0.3</v>
      </c>
      <c r="AM49" s="360">
        <v>0</v>
      </c>
      <c r="AN49" s="360">
        <v>0</v>
      </c>
      <c r="AO49" s="360">
        <v>0</v>
      </c>
      <c r="AP49" s="360">
        <v>0</v>
      </c>
      <c r="AQ49" s="360">
        <v>0</v>
      </c>
      <c r="AR49" s="360">
        <v>0</v>
      </c>
      <c r="AS49" s="360">
        <v>0</v>
      </c>
      <c r="AT49" s="360">
        <v>0</v>
      </c>
      <c r="AU49" s="360">
        <v>0</v>
      </c>
      <c r="AV49" s="360">
        <v>0</v>
      </c>
      <c r="AW49" s="361">
        <v>0</v>
      </c>
      <c r="AX49" s="360">
        <v>0.2</v>
      </c>
      <c r="AY49" s="360">
        <v>0</v>
      </c>
      <c r="AZ49" s="360">
        <v>0</v>
      </c>
      <c r="BA49" s="360">
        <v>0</v>
      </c>
      <c r="BB49" s="360">
        <v>0</v>
      </c>
      <c r="BC49" s="360">
        <v>0</v>
      </c>
      <c r="BD49" s="360">
        <v>0</v>
      </c>
      <c r="BE49" s="360">
        <v>0</v>
      </c>
      <c r="BF49" s="360">
        <v>0</v>
      </c>
      <c r="BG49" s="360">
        <v>0</v>
      </c>
      <c r="BH49" s="360">
        <v>0</v>
      </c>
      <c r="BI49" s="361">
        <v>0</v>
      </c>
      <c r="BJ49" s="360">
        <v>0.2</v>
      </c>
      <c r="BK49" s="360">
        <v>0</v>
      </c>
      <c r="BL49" s="360">
        <v>0</v>
      </c>
      <c r="BM49" s="360">
        <v>0</v>
      </c>
      <c r="BN49" s="360">
        <v>0</v>
      </c>
      <c r="BO49" s="360">
        <v>0</v>
      </c>
      <c r="BP49" s="360">
        <v>0</v>
      </c>
      <c r="BQ49" s="360">
        <v>0</v>
      </c>
      <c r="BR49" s="360">
        <v>0</v>
      </c>
      <c r="BS49" s="360">
        <v>0</v>
      </c>
      <c r="BT49" s="360">
        <v>0</v>
      </c>
      <c r="BU49" s="361">
        <v>0</v>
      </c>
      <c r="BV49" s="360">
        <v>0.2</v>
      </c>
      <c r="BW49" s="360">
        <v>0</v>
      </c>
      <c r="BX49" s="360">
        <v>0</v>
      </c>
      <c r="BY49" s="360">
        <v>0</v>
      </c>
      <c r="BZ49" s="360">
        <v>0</v>
      </c>
      <c r="CA49" s="360">
        <v>0</v>
      </c>
      <c r="CB49" s="360">
        <v>0</v>
      </c>
      <c r="CC49" s="360">
        <v>0</v>
      </c>
      <c r="CD49" s="360">
        <v>0</v>
      </c>
      <c r="CE49" s="360">
        <v>0</v>
      </c>
      <c r="CF49" s="360">
        <v>0</v>
      </c>
      <c r="CG49" s="361">
        <v>0</v>
      </c>
      <c r="CH49" s="360">
        <v>0.2</v>
      </c>
      <c r="CI49" s="360">
        <v>0</v>
      </c>
      <c r="CJ49" s="360">
        <v>0</v>
      </c>
      <c r="CK49" s="360">
        <v>0</v>
      </c>
      <c r="CL49" s="360">
        <v>0</v>
      </c>
      <c r="CM49" s="360">
        <v>0</v>
      </c>
      <c r="CN49" s="360">
        <v>0</v>
      </c>
      <c r="CO49" s="360">
        <v>0</v>
      </c>
      <c r="CP49" s="360">
        <v>0</v>
      </c>
      <c r="CQ49" s="360">
        <v>0</v>
      </c>
      <c r="CR49" s="360">
        <v>0</v>
      </c>
      <c r="CS49" s="361">
        <v>0</v>
      </c>
    </row>
    <row r="50" spans="1:97" s="357" customFormat="1" x14ac:dyDescent="0.25">
      <c r="A50" s="359" t="s">
        <v>134</v>
      </c>
      <c r="U50" s="360">
        <v>0</v>
      </c>
      <c r="V50" s="360">
        <v>0</v>
      </c>
      <c r="W50" s="360">
        <v>0</v>
      </c>
      <c r="X50" s="360">
        <v>0</v>
      </c>
      <c r="Y50" s="361">
        <v>0</v>
      </c>
      <c r="Z50" s="360">
        <v>0.2</v>
      </c>
      <c r="AA50" s="360">
        <v>0</v>
      </c>
      <c r="AB50" s="360">
        <v>0</v>
      </c>
      <c r="AC50" s="360">
        <v>0</v>
      </c>
      <c r="AD50" s="360">
        <v>0</v>
      </c>
      <c r="AE50" s="360">
        <v>0</v>
      </c>
      <c r="AF50" s="360">
        <v>0</v>
      </c>
      <c r="AG50" s="360">
        <v>0</v>
      </c>
      <c r="AH50" s="360">
        <v>0</v>
      </c>
      <c r="AI50" s="360">
        <v>0</v>
      </c>
      <c r="AJ50" s="360">
        <v>0</v>
      </c>
      <c r="AK50" s="361">
        <v>0</v>
      </c>
      <c r="AL50" s="360">
        <v>0.3</v>
      </c>
      <c r="AM50" s="360">
        <v>0</v>
      </c>
      <c r="AN50" s="360">
        <v>0</v>
      </c>
      <c r="AO50" s="360">
        <v>0</v>
      </c>
      <c r="AP50" s="360">
        <v>0</v>
      </c>
      <c r="AQ50" s="360">
        <v>0</v>
      </c>
      <c r="AR50" s="360">
        <v>0</v>
      </c>
      <c r="AS50" s="360">
        <v>0</v>
      </c>
      <c r="AT50" s="360">
        <v>0</v>
      </c>
      <c r="AU50" s="360">
        <v>0</v>
      </c>
      <c r="AV50" s="360">
        <v>0</v>
      </c>
      <c r="AW50" s="361">
        <v>0</v>
      </c>
      <c r="AX50" s="360">
        <v>0.1</v>
      </c>
      <c r="AY50" s="360">
        <v>0</v>
      </c>
      <c r="AZ50" s="360">
        <v>0</v>
      </c>
      <c r="BA50" s="360">
        <v>0</v>
      </c>
      <c r="BB50" s="360">
        <v>0</v>
      </c>
      <c r="BC50" s="360">
        <v>0</v>
      </c>
      <c r="BD50" s="360">
        <v>0</v>
      </c>
      <c r="BE50" s="360">
        <v>0</v>
      </c>
      <c r="BF50" s="360">
        <v>0</v>
      </c>
      <c r="BG50" s="360">
        <v>0</v>
      </c>
      <c r="BH50" s="360">
        <v>0</v>
      </c>
      <c r="BI50" s="361">
        <v>0</v>
      </c>
      <c r="BJ50" s="360">
        <v>0.1</v>
      </c>
      <c r="BK50" s="360">
        <v>0</v>
      </c>
      <c r="BL50" s="360">
        <v>0</v>
      </c>
      <c r="BM50" s="360">
        <v>0</v>
      </c>
      <c r="BN50" s="360">
        <v>0</v>
      </c>
      <c r="BO50" s="360">
        <v>0</v>
      </c>
      <c r="BP50" s="360">
        <v>0</v>
      </c>
      <c r="BQ50" s="360">
        <v>0</v>
      </c>
      <c r="BR50" s="360">
        <v>0</v>
      </c>
      <c r="BS50" s="360">
        <v>0</v>
      </c>
      <c r="BT50" s="360">
        <v>0</v>
      </c>
      <c r="BU50" s="361">
        <v>0</v>
      </c>
      <c r="BV50" s="360">
        <v>0.15</v>
      </c>
      <c r="BW50" s="360">
        <v>0</v>
      </c>
      <c r="BX50" s="360">
        <v>0</v>
      </c>
      <c r="BY50" s="360">
        <v>0</v>
      </c>
      <c r="BZ50" s="360">
        <v>0</v>
      </c>
      <c r="CA50" s="360">
        <v>0</v>
      </c>
      <c r="CB50" s="360">
        <v>0</v>
      </c>
      <c r="CC50" s="360">
        <v>0</v>
      </c>
      <c r="CD50" s="360">
        <v>0</v>
      </c>
      <c r="CE50" s="360">
        <v>0</v>
      </c>
      <c r="CF50" s="360">
        <v>0</v>
      </c>
      <c r="CG50" s="361">
        <v>0</v>
      </c>
      <c r="CH50" s="360">
        <v>0.15</v>
      </c>
      <c r="CI50" s="360">
        <v>0</v>
      </c>
      <c r="CJ50" s="360">
        <v>0</v>
      </c>
      <c r="CK50" s="360">
        <v>0</v>
      </c>
      <c r="CL50" s="360">
        <v>0</v>
      </c>
      <c r="CM50" s="360">
        <v>0</v>
      </c>
      <c r="CN50" s="360">
        <v>0</v>
      </c>
      <c r="CO50" s="360">
        <v>0</v>
      </c>
      <c r="CP50" s="360">
        <v>0</v>
      </c>
      <c r="CQ50" s="360">
        <v>0</v>
      </c>
      <c r="CR50" s="360">
        <v>0</v>
      </c>
      <c r="CS50" s="361">
        <v>0</v>
      </c>
    </row>
    <row r="51" spans="1:97" s="15" customFormat="1" x14ac:dyDescent="0.25">
      <c r="A51" s="295"/>
      <c r="N51" s="277"/>
      <c r="O51" s="277"/>
      <c r="P51" s="277"/>
      <c r="Q51" s="277"/>
      <c r="R51" s="277"/>
      <c r="S51" s="277"/>
      <c r="T51" s="277"/>
      <c r="Y51" s="96"/>
      <c r="AK51" s="96"/>
      <c r="AW51" s="96"/>
      <c r="BI51" s="96"/>
      <c r="BU51" s="96"/>
      <c r="CG51" s="96"/>
      <c r="CS51" s="96"/>
    </row>
    <row r="52" spans="1:97" x14ac:dyDescent="0.25">
      <c r="A52" s="354" t="s">
        <v>126</v>
      </c>
    </row>
    <row r="53" spans="1:97" x14ac:dyDescent="0.25">
      <c r="A53" s="22" t="s">
        <v>121</v>
      </c>
      <c r="U53" s="28">
        <f>ROUND(U$58*U61,0)</f>
        <v>0</v>
      </c>
      <c r="V53">
        <f t="shared" ref="V53:CG54" si="54">ROUND(V$58*V61,0)</f>
        <v>0</v>
      </c>
      <c r="W53">
        <f t="shared" si="54"/>
        <v>37</v>
      </c>
      <c r="X53">
        <f t="shared" si="54"/>
        <v>0</v>
      </c>
      <c r="Y53" s="36">
        <f t="shared" si="54"/>
        <v>0</v>
      </c>
      <c r="Z53">
        <f t="shared" si="54"/>
        <v>104</v>
      </c>
      <c r="AA53">
        <f t="shared" si="54"/>
        <v>0</v>
      </c>
      <c r="AB53">
        <f t="shared" si="54"/>
        <v>0</v>
      </c>
      <c r="AC53">
        <f t="shared" si="54"/>
        <v>124</v>
      </c>
      <c r="AD53">
        <f t="shared" si="54"/>
        <v>0</v>
      </c>
      <c r="AE53">
        <f t="shared" si="54"/>
        <v>0</v>
      </c>
      <c r="AF53">
        <f t="shared" si="54"/>
        <v>133</v>
      </c>
      <c r="AG53">
        <f t="shared" si="54"/>
        <v>0</v>
      </c>
      <c r="AH53">
        <f t="shared" si="54"/>
        <v>0</v>
      </c>
      <c r="AI53">
        <f t="shared" si="54"/>
        <v>144</v>
      </c>
      <c r="AJ53">
        <f t="shared" si="54"/>
        <v>0</v>
      </c>
      <c r="AK53" s="36">
        <f t="shared" si="54"/>
        <v>0</v>
      </c>
      <c r="AL53">
        <f t="shared" si="54"/>
        <v>164</v>
      </c>
      <c r="AM53">
        <f t="shared" si="54"/>
        <v>0</v>
      </c>
      <c r="AN53">
        <f t="shared" si="54"/>
        <v>0</v>
      </c>
      <c r="AO53">
        <f t="shared" si="54"/>
        <v>174</v>
      </c>
      <c r="AP53">
        <f t="shared" si="54"/>
        <v>0</v>
      </c>
      <c r="AQ53">
        <f t="shared" si="54"/>
        <v>0</v>
      </c>
      <c r="AR53">
        <f t="shared" si="54"/>
        <v>183</v>
      </c>
      <c r="AS53">
        <f t="shared" si="54"/>
        <v>0</v>
      </c>
      <c r="AT53">
        <f t="shared" si="54"/>
        <v>0</v>
      </c>
      <c r="AU53">
        <f t="shared" si="54"/>
        <v>191</v>
      </c>
      <c r="AV53">
        <f t="shared" si="54"/>
        <v>0</v>
      </c>
      <c r="AW53" s="36">
        <f t="shared" si="54"/>
        <v>0</v>
      </c>
      <c r="AX53">
        <f t="shared" si="54"/>
        <v>130</v>
      </c>
      <c r="AY53">
        <f t="shared" si="54"/>
        <v>0</v>
      </c>
      <c r="AZ53">
        <f t="shared" si="54"/>
        <v>0</v>
      </c>
      <c r="BA53">
        <f t="shared" si="54"/>
        <v>156</v>
      </c>
      <c r="BB53">
        <f t="shared" si="54"/>
        <v>0</v>
      </c>
      <c r="BC53">
        <f t="shared" si="54"/>
        <v>0</v>
      </c>
      <c r="BD53">
        <f t="shared" si="54"/>
        <v>162</v>
      </c>
      <c r="BE53">
        <f t="shared" si="54"/>
        <v>0</v>
      </c>
      <c r="BF53">
        <f t="shared" si="54"/>
        <v>0</v>
      </c>
      <c r="BG53">
        <f t="shared" si="54"/>
        <v>169</v>
      </c>
      <c r="BH53">
        <f t="shared" si="54"/>
        <v>0</v>
      </c>
      <c r="BI53" s="36">
        <f t="shared" si="54"/>
        <v>0</v>
      </c>
      <c r="BJ53">
        <f t="shared" si="54"/>
        <v>157</v>
      </c>
      <c r="BK53">
        <f t="shared" si="54"/>
        <v>0</v>
      </c>
      <c r="BL53">
        <f t="shared" si="54"/>
        <v>0</v>
      </c>
      <c r="BM53">
        <f t="shared" si="54"/>
        <v>183</v>
      </c>
      <c r="BN53">
        <f t="shared" si="54"/>
        <v>0</v>
      </c>
      <c r="BO53">
        <f t="shared" si="54"/>
        <v>0</v>
      </c>
      <c r="BP53">
        <f t="shared" si="54"/>
        <v>186</v>
      </c>
      <c r="BQ53">
        <f t="shared" si="54"/>
        <v>0</v>
      </c>
      <c r="BR53">
        <f t="shared" si="54"/>
        <v>0</v>
      </c>
      <c r="BS53">
        <f t="shared" si="54"/>
        <v>189</v>
      </c>
      <c r="BT53">
        <f t="shared" si="54"/>
        <v>0</v>
      </c>
      <c r="BU53" s="36">
        <f t="shared" si="54"/>
        <v>0</v>
      </c>
      <c r="BV53">
        <f t="shared" si="54"/>
        <v>171</v>
      </c>
      <c r="BW53">
        <f t="shared" si="54"/>
        <v>0</v>
      </c>
      <c r="BX53">
        <f t="shared" si="54"/>
        <v>0</v>
      </c>
      <c r="BY53">
        <f t="shared" si="54"/>
        <v>203</v>
      </c>
      <c r="BZ53">
        <f t="shared" si="54"/>
        <v>0</v>
      </c>
      <c r="CA53">
        <f t="shared" si="54"/>
        <v>0</v>
      </c>
      <c r="CB53">
        <f t="shared" si="54"/>
        <v>209</v>
      </c>
      <c r="CC53">
        <f t="shared" si="54"/>
        <v>0</v>
      </c>
      <c r="CD53">
        <f t="shared" si="54"/>
        <v>0</v>
      </c>
      <c r="CE53">
        <f t="shared" si="54"/>
        <v>215</v>
      </c>
      <c r="CF53">
        <f t="shared" si="54"/>
        <v>0</v>
      </c>
      <c r="CG53" s="36">
        <f t="shared" si="54"/>
        <v>0</v>
      </c>
      <c r="CH53">
        <f t="shared" ref="CH53:CS57" si="55">ROUND(CH$58*CH61,0)</f>
        <v>196</v>
      </c>
      <c r="CI53">
        <f t="shared" si="55"/>
        <v>0</v>
      </c>
      <c r="CJ53">
        <f t="shared" si="55"/>
        <v>0</v>
      </c>
      <c r="CK53">
        <f t="shared" si="55"/>
        <v>233</v>
      </c>
      <c r="CL53">
        <f t="shared" si="55"/>
        <v>0</v>
      </c>
      <c r="CM53">
        <f t="shared" si="55"/>
        <v>0</v>
      </c>
      <c r="CN53">
        <f t="shared" si="55"/>
        <v>239</v>
      </c>
      <c r="CO53">
        <f t="shared" si="55"/>
        <v>0</v>
      </c>
      <c r="CP53">
        <f t="shared" si="55"/>
        <v>0</v>
      </c>
      <c r="CQ53">
        <f t="shared" si="55"/>
        <v>245</v>
      </c>
      <c r="CR53">
        <f t="shared" si="55"/>
        <v>0</v>
      </c>
      <c r="CS53" s="36">
        <f t="shared" si="55"/>
        <v>0</v>
      </c>
    </row>
    <row r="54" spans="1:97" x14ac:dyDescent="0.25">
      <c r="A54" s="23" t="s">
        <v>117</v>
      </c>
      <c r="U54" s="28">
        <f t="shared" ref="U54:AJ57" si="56">ROUND(U$58*U62,0)</f>
        <v>0</v>
      </c>
      <c r="V54">
        <f t="shared" si="56"/>
        <v>0</v>
      </c>
      <c r="W54">
        <f t="shared" si="56"/>
        <v>37</v>
      </c>
      <c r="X54">
        <f t="shared" si="56"/>
        <v>0</v>
      </c>
      <c r="Y54" s="36">
        <f t="shared" si="56"/>
        <v>0</v>
      </c>
      <c r="Z54">
        <f t="shared" si="56"/>
        <v>68</v>
      </c>
      <c r="AA54">
        <f t="shared" si="56"/>
        <v>0</v>
      </c>
      <c r="AB54">
        <f t="shared" si="56"/>
        <v>0</v>
      </c>
      <c r="AC54">
        <f t="shared" si="56"/>
        <v>74</v>
      </c>
      <c r="AD54">
        <f t="shared" si="56"/>
        <v>0</v>
      </c>
      <c r="AE54">
        <f t="shared" si="56"/>
        <v>0</v>
      </c>
      <c r="AF54">
        <f t="shared" si="56"/>
        <v>80</v>
      </c>
      <c r="AG54">
        <f t="shared" si="56"/>
        <v>0</v>
      </c>
      <c r="AH54">
        <f t="shared" si="56"/>
        <v>0</v>
      </c>
      <c r="AI54">
        <f t="shared" si="56"/>
        <v>86</v>
      </c>
      <c r="AJ54">
        <f t="shared" si="56"/>
        <v>0</v>
      </c>
      <c r="AK54" s="36">
        <f t="shared" si="54"/>
        <v>0</v>
      </c>
      <c r="AL54">
        <f t="shared" si="54"/>
        <v>107</v>
      </c>
      <c r="AM54">
        <f t="shared" si="54"/>
        <v>0</v>
      </c>
      <c r="AN54">
        <f t="shared" si="54"/>
        <v>0</v>
      </c>
      <c r="AO54">
        <f t="shared" si="54"/>
        <v>87</v>
      </c>
      <c r="AP54">
        <f t="shared" si="54"/>
        <v>0</v>
      </c>
      <c r="AQ54">
        <f t="shared" si="54"/>
        <v>0</v>
      </c>
      <c r="AR54">
        <f t="shared" si="54"/>
        <v>91</v>
      </c>
      <c r="AS54">
        <f t="shared" si="54"/>
        <v>0</v>
      </c>
      <c r="AT54">
        <f t="shared" si="54"/>
        <v>0</v>
      </c>
      <c r="AU54">
        <f t="shared" si="54"/>
        <v>96</v>
      </c>
      <c r="AV54">
        <f t="shared" si="54"/>
        <v>0</v>
      </c>
      <c r="AW54" s="36">
        <f t="shared" si="54"/>
        <v>0</v>
      </c>
      <c r="AX54">
        <f t="shared" si="54"/>
        <v>89</v>
      </c>
      <c r="AY54">
        <f t="shared" si="54"/>
        <v>0</v>
      </c>
      <c r="AZ54">
        <f t="shared" si="54"/>
        <v>0</v>
      </c>
      <c r="BA54">
        <f t="shared" si="54"/>
        <v>93</v>
      </c>
      <c r="BB54">
        <f t="shared" si="54"/>
        <v>0</v>
      </c>
      <c r="BC54">
        <f t="shared" si="54"/>
        <v>0</v>
      </c>
      <c r="BD54">
        <f t="shared" si="54"/>
        <v>97</v>
      </c>
      <c r="BE54">
        <f t="shared" si="54"/>
        <v>0</v>
      </c>
      <c r="BF54">
        <f t="shared" si="54"/>
        <v>0</v>
      </c>
      <c r="BG54">
        <f t="shared" si="54"/>
        <v>101</v>
      </c>
      <c r="BH54">
        <f t="shared" si="54"/>
        <v>0</v>
      </c>
      <c r="BI54" s="36">
        <f t="shared" si="54"/>
        <v>0</v>
      </c>
      <c r="BJ54">
        <f t="shared" si="54"/>
        <v>107</v>
      </c>
      <c r="BK54">
        <f t="shared" si="54"/>
        <v>0</v>
      </c>
      <c r="BL54">
        <f t="shared" si="54"/>
        <v>0</v>
      </c>
      <c r="BM54">
        <f t="shared" si="54"/>
        <v>110</v>
      </c>
      <c r="BN54">
        <f t="shared" si="54"/>
        <v>0</v>
      </c>
      <c r="BO54">
        <f t="shared" si="54"/>
        <v>0</v>
      </c>
      <c r="BP54">
        <f t="shared" si="54"/>
        <v>111</v>
      </c>
      <c r="BQ54">
        <f t="shared" si="54"/>
        <v>0</v>
      </c>
      <c r="BR54">
        <f t="shared" si="54"/>
        <v>0</v>
      </c>
      <c r="BS54">
        <f t="shared" si="54"/>
        <v>113</v>
      </c>
      <c r="BT54">
        <f t="shared" si="54"/>
        <v>0</v>
      </c>
      <c r="BU54" s="36">
        <f t="shared" si="54"/>
        <v>0</v>
      </c>
      <c r="BV54">
        <f t="shared" si="54"/>
        <v>116</v>
      </c>
      <c r="BW54">
        <f t="shared" si="54"/>
        <v>0</v>
      </c>
      <c r="BX54">
        <f t="shared" si="54"/>
        <v>0</v>
      </c>
      <c r="BY54">
        <f t="shared" si="54"/>
        <v>122</v>
      </c>
      <c r="BZ54">
        <f t="shared" si="54"/>
        <v>0</v>
      </c>
      <c r="CA54">
        <f t="shared" si="54"/>
        <v>0</v>
      </c>
      <c r="CB54">
        <f t="shared" si="54"/>
        <v>125</v>
      </c>
      <c r="CC54">
        <f t="shared" si="54"/>
        <v>0</v>
      </c>
      <c r="CD54">
        <f t="shared" si="54"/>
        <v>0</v>
      </c>
      <c r="CE54">
        <f t="shared" si="54"/>
        <v>129</v>
      </c>
      <c r="CF54">
        <f t="shared" si="54"/>
        <v>0</v>
      </c>
      <c r="CG54" s="36">
        <f t="shared" si="54"/>
        <v>0</v>
      </c>
      <c r="CH54">
        <f t="shared" si="55"/>
        <v>134</v>
      </c>
      <c r="CI54">
        <f t="shared" si="55"/>
        <v>0</v>
      </c>
      <c r="CJ54">
        <f t="shared" si="55"/>
        <v>0</v>
      </c>
      <c r="CK54">
        <f t="shared" si="55"/>
        <v>140</v>
      </c>
      <c r="CL54">
        <f t="shared" si="55"/>
        <v>0</v>
      </c>
      <c r="CM54">
        <f t="shared" si="55"/>
        <v>0</v>
      </c>
      <c r="CN54">
        <f t="shared" si="55"/>
        <v>143</v>
      </c>
      <c r="CO54">
        <f t="shared" si="55"/>
        <v>0</v>
      </c>
      <c r="CP54">
        <f t="shared" si="55"/>
        <v>0</v>
      </c>
      <c r="CQ54">
        <f t="shared" si="55"/>
        <v>147</v>
      </c>
      <c r="CR54">
        <f t="shared" si="55"/>
        <v>0</v>
      </c>
      <c r="CS54" s="36">
        <f t="shared" si="55"/>
        <v>0</v>
      </c>
    </row>
    <row r="55" spans="1:97" x14ac:dyDescent="0.25">
      <c r="A55" s="23" t="s">
        <v>118</v>
      </c>
      <c r="U55" s="28">
        <f t="shared" si="56"/>
        <v>0</v>
      </c>
      <c r="V55">
        <f t="shared" ref="V55:CG57" si="57">ROUND(V$58*V63,0)</f>
        <v>0</v>
      </c>
      <c r="W55">
        <f t="shared" si="57"/>
        <v>18</v>
      </c>
      <c r="X55">
        <f t="shared" si="57"/>
        <v>0</v>
      </c>
      <c r="Y55" s="36">
        <f t="shared" si="57"/>
        <v>0</v>
      </c>
      <c r="Z55">
        <f t="shared" si="57"/>
        <v>45</v>
      </c>
      <c r="AA55">
        <f t="shared" si="57"/>
        <v>0</v>
      </c>
      <c r="AB55">
        <f t="shared" si="57"/>
        <v>0</v>
      </c>
      <c r="AC55">
        <f t="shared" si="57"/>
        <v>49</v>
      </c>
      <c r="AD55">
        <f t="shared" si="57"/>
        <v>0</v>
      </c>
      <c r="AE55">
        <f t="shared" si="57"/>
        <v>0</v>
      </c>
      <c r="AF55">
        <f t="shared" si="57"/>
        <v>53</v>
      </c>
      <c r="AG55">
        <f t="shared" si="57"/>
        <v>0</v>
      </c>
      <c r="AH55">
        <f t="shared" si="57"/>
        <v>0</v>
      </c>
      <c r="AI55">
        <f t="shared" si="57"/>
        <v>58</v>
      </c>
      <c r="AJ55">
        <f t="shared" si="57"/>
        <v>0</v>
      </c>
      <c r="AK55" s="36">
        <f t="shared" si="57"/>
        <v>0</v>
      </c>
      <c r="AL55">
        <f t="shared" si="57"/>
        <v>71</v>
      </c>
      <c r="AM55">
        <f t="shared" si="57"/>
        <v>0</v>
      </c>
      <c r="AN55">
        <f t="shared" si="57"/>
        <v>0</v>
      </c>
      <c r="AO55">
        <f t="shared" si="57"/>
        <v>29</v>
      </c>
      <c r="AP55">
        <f t="shared" si="57"/>
        <v>0</v>
      </c>
      <c r="AQ55">
        <f t="shared" si="57"/>
        <v>0</v>
      </c>
      <c r="AR55">
        <f t="shared" si="57"/>
        <v>30</v>
      </c>
      <c r="AS55">
        <f t="shared" si="57"/>
        <v>0</v>
      </c>
      <c r="AT55">
        <f t="shared" si="57"/>
        <v>0</v>
      </c>
      <c r="AU55">
        <f t="shared" si="57"/>
        <v>32</v>
      </c>
      <c r="AV55">
        <f t="shared" si="57"/>
        <v>0</v>
      </c>
      <c r="AW55" s="36">
        <f t="shared" si="57"/>
        <v>0</v>
      </c>
      <c r="AX55">
        <f t="shared" si="57"/>
        <v>59</v>
      </c>
      <c r="AY55">
        <f t="shared" si="57"/>
        <v>0</v>
      </c>
      <c r="AZ55">
        <f t="shared" si="57"/>
        <v>0</v>
      </c>
      <c r="BA55">
        <f t="shared" si="57"/>
        <v>62</v>
      </c>
      <c r="BB55">
        <f t="shared" si="57"/>
        <v>0</v>
      </c>
      <c r="BC55">
        <f t="shared" si="57"/>
        <v>0</v>
      </c>
      <c r="BD55">
        <f t="shared" si="57"/>
        <v>65</v>
      </c>
      <c r="BE55">
        <f t="shared" si="57"/>
        <v>0</v>
      </c>
      <c r="BF55">
        <f t="shared" si="57"/>
        <v>0</v>
      </c>
      <c r="BG55">
        <f t="shared" si="57"/>
        <v>68</v>
      </c>
      <c r="BH55">
        <f t="shared" si="57"/>
        <v>0</v>
      </c>
      <c r="BI55" s="36">
        <f t="shared" si="57"/>
        <v>0</v>
      </c>
      <c r="BJ55">
        <f t="shared" si="57"/>
        <v>71</v>
      </c>
      <c r="BK55">
        <f t="shared" si="57"/>
        <v>0</v>
      </c>
      <c r="BL55">
        <f t="shared" si="57"/>
        <v>0</v>
      </c>
      <c r="BM55">
        <f t="shared" si="57"/>
        <v>73</v>
      </c>
      <c r="BN55">
        <f t="shared" si="57"/>
        <v>0</v>
      </c>
      <c r="BO55">
        <f t="shared" si="57"/>
        <v>0</v>
      </c>
      <c r="BP55">
        <f t="shared" si="57"/>
        <v>74</v>
      </c>
      <c r="BQ55">
        <f t="shared" si="57"/>
        <v>0</v>
      </c>
      <c r="BR55">
        <f t="shared" si="57"/>
        <v>0</v>
      </c>
      <c r="BS55">
        <f t="shared" si="57"/>
        <v>76</v>
      </c>
      <c r="BT55">
        <f t="shared" si="57"/>
        <v>0</v>
      </c>
      <c r="BU55" s="36">
        <f t="shared" si="57"/>
        <v>0</v>
      </c>
      <c r="BV55">
        <f t="shared" si="57"/>
        <v>78</v>
      </c>
      <c r="BW55">
        <f t="shared" si="57"/>
        <v>0</v>
      </c>
      <c r="BX55">
        <f t="shared" si="57"/>
        <v>0</v>
      </c>
      <c r="BY55">
        <f t="shared" si="57"/>
        <v>81</v>
      </c>
      <c r="BZ55">
        <f t="shared" si="57"/>
        <v>0</v>
      </c>
      <c r="CA55">
        <f t="shared" si="57"/>
        <v>0</v>
      </c>
      <c r="CB55">
        <f t="shared" si="57"/>
        <v>83</v>
      </c>
      <c r="CC55">
        <f t="shared" si="57"/>
        <v>0</v>
      </c>
      <c r="CD55">
        <f t="shared" si="57"/>
        <v>0</v>
      </c>
      <c r="CE55">
        <f t="shared" si="57"/>
        <v>86</v>
      </c>
      <c r="CF55">
        <f t="shared" si="57"/>
        <v>0</v>
      </c>
      <c r="CG55" s="36">
        <f t="shared" si="57"/>
        <v>0</v>
      </c>
      <c r="CH55">
        <f t="shared" si="55"/>
        <v>89</v>
      </c>
      <c r="CI55">
        <f t="shared" si="55"/>
        <v>0</v>
      </c>
      <c r="CJ55">
        <f t="shared" si="55"/>
        <v>0</v>
      </c>
      <c r="CK55">
        <f t="shared" si="55"/>
        <v>93</v>
      </c>
      <c r="CL55">
        <f t="shared" si="55"/>
        <v>0</v>
      </c>
      <c r="CM55">
        <f t="shared" si="55"/>
        <v>0</v>
      </c>
      <c r="CN55">
        <f t="shared" si="55"/>
        <v>95</v>
      </c>
      <c r="CO55">
        <f t="shared" si="55"/>
        <v>0</v>
      </c>
      <c r="CP55">
        <f t="shared" si="55"/>
        <v>0</v>
      </c>
      <c r="CQ55">
        <f t="shared" si="55"/>
        <v>98</v>
      </c>
      <c r="CR55">
        <f t="shared" si="55"/>
        <v>0</v>
      </c>
      <c r="CS55" s="36">
        <f t="shared" si="55"/>
        <v>0</v>
      </c>
    </row>
    <row r="56" spans="1:97" x14ac:dyDescent="0.25">
      <c r="A56" s="23" t="s">
        <v>119</v>
      </c>
      <c r="U56" s="28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6">
        <f t="shared" si="57"/>
        <v>0</v>
      </c>
      <c r="Z56">
        <f t="shared" si="57"/>
        <v>5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6">
        <f t="shared" si="57"/>
        <v>0</v>
      </c>
      <c r="AL56">
        <f t="shared" si="57"/>
        <v>7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6">
        <f t="shared" si="57"/>
        <v>0</v>
      </c>
      <c r="AX56">
        <f t="shared" si="57"/>
        <v>9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6">
        <f t="shared" si="57"/>
        <v>0</v>
      </c>
      <c r="BJ56">
        <f t="shared" si="57"/>
        <v>11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6">
        <f t="shared" si="57"/>
        <v>0</v>
      </c>
      <c r="BV56">
        <f t="shared" si="57"/>
        <v>12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6">
        <f t="shared" si="57"/>
        <v>0</v>
      </c>
      <c r="CH56">
        <f t="shared" si="55"/>
        <v>13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6">
        <f t="shared" si="55"/>
        <v>0</v>
      </c>
    </row>
    <row r="57" spans="1:97" x14ac:dyDescent="0.25">
      <c r="A57" s="23" t="s">
        <v>120</v>
      </c>
      <c r="U57" s="28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6">
        <f t="shared" si="57"/>
        <v>0</v>
      </c>
      <c r="Z57">
        <f t="shared" si="57"/>
        <v>5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6">
        <f t="shared" si="57"/>
        <v>0</v>
      </c>
      <c r="AL57">
        <f t="shared" si="57"/>
        <v>7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6">
        <f t="shared" si="57"/>
        <v>0</v>
      </c>
      <c r="AX57">
        <f t="shared" si="57"/>
        <v>9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6">
        <f t="shared" si="57"/>
        <v>0</v>
      </c>
      <c r="BJ57">
        <f t="shared" si="57"/>
        <v>11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6">
        <f t="shared" si="57"/>
        <v>0</v>
      </c>
      <c r="BV57">
        <f t="shared" si="57"/>
        <v>12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6">
        <f t="shared" si="57"/>
        <v>0</v>
      </c>
      <c r="CH57">
        <f t="shared" si="55"/>
        <v>13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6">
        <f t="shared" si="55"/>
        <v>0</v>
      </c>
    </row>
    <row r="58" spans="1:97" x14ac:dyDescent="0.25">
      <c r="A58" s="355" t="s">
        <v>95</v>
      </c>
      <c r="T58" s="276">
        <f>'Total Agency'!T10</f>
        <v>116.20000000000002</v>
      </c>
      <c r="U58" s="15">
        <f>'Total Agency'!U10</f>
        <v>0</v>
      </c>
      <c r="V58" s="15">
        <f>'Total Agency'!V10</f>
        <v>0</v>
      </c>
      <c r="W58" s="15">
        <f>'Total Agency'!W10</f>
        <v>91.364291359999982</v>
      </c>
      <c r="X58" s="15">
        <f>'Total Agency'!X10</f>
        <v>0</v>
      </c>
      <c r="Y58" s="96">
        <f>'Total Agency'!Y10</f>
        <v>0</v>
      </c>
      <c r="Z58" s="15">
        <f>'Total Agency'!Z10</f>
        <v>225.99598674997998</v>
      </c>
      <c r="AA58" s="15">
        <f>'Total Agency'!AA10</f>
        <v>0</v>
      </c>
      <c r="AB58" s="15">
        <f>'Total Agency'!AB10</f>
        <v>0</v>
      </c>
      <c r="AC58" s="15">
        <f>'Total Agency'!AC10</f>
        <v>247.17255019022713</v>
      </c>
      <c r="AD58" s="15">
        <f>'Total Agency'!AD10</f>
        <v>0</v>
      </c>
      <c r="AE58" s="15">
        <f>'Total Agency'!AE10</f>
        <v>0</v>
      </c>
      <c r="AF58" s="15">
        <f>'Total Agency'!AF10</f>
        <v>266.9043587707082</v>
      </c>
      <c r="AG58" s="15">
        <f>'Total Agency'!AG10</f>
        <v>0</v>
      </c>
      <c r="AH58" s="15">
        <f>'Total Agency'!AH10</f>
        <v>0</v>
      </c>
      <c r="AI58" s="15">
        <f>'Total Agency'!AI10</f>
        <v>288.3286650315568</v>
      </c>
      <c r="AJ58" s="15">
        <f>'Total Agency'!AJ10</f>
        <v>0</v>
      </c>
      <c r="AK58" s="96">
        <f>'Total Agency'!AK10</f>
        <v>0</v>
      </c>
      <c r="AL58" s="15">
        <f>'Total Agency'!AL10</f>
        <v>355.71714099198954</v>
      </c>
      <c r="AM58" s="15">
        <f>'Total Agency'!AM10</f>
        <v>0</v>
      </c>
      <c r="AN58" s="15">
        <f>'Total Agency'!AN10</f>
        <v>0</v>
      </c>
      <c r="AO58" s="15">
        <f>'Total Agency'!AO10</f>
        <v>289.59666740838713</v>
      </c>
      <c r="AP58" s="15">
        <f>'Total Agency'!AP10</f>
        <v>0</v>
      </c>
      <c r="AQ58" s="15">
        <f>'Total Agency'!AQ10</f>
        <v>0</v>
      </c>
      <c r="AR58" s="15">
        <f>'Total Agency'!AR10</f>
        <v>304.64473245354765</v>
      </c>
      <c r="AS58" s="15">
        <f>'Total Agency'!AS10</f>
        <v>0</v>
      </c>
      <c r="AT58" s="15">
        <f>'Total Agency'!AT10</f>
        <v>0</v>
      </c>
      <c r="AU58" s="15">
        <f>'Total Agency'!AU10</f>
        <v>318.77314682850164</v>
      </c>
      <c r="AV58" s="15">
        <f>'Total Agency'!AV10</f>
        <v>0</v>
      </c>
      <c r="AW58" s="96">
        <f>'Total Agency'!AW10</f>
        <v>0</v>
      </c>
      <c r="AX58" s="15">
        <f>'Total Agency'!AX10</f>
        <v>295.34346908424163</v>
      </c>
      <c r="AY58" s="15">
        <f>'Total Agency'!AY10</f>
        <v>0</v>
      </c>
      <c r="AZ58" s="15">
        <f>'Total Agency'!AZ10</f>
        <v>0</v>
      </c>
      <c r="BA58" s="15">
        <f>'Total Agency'!BA10</f>
        <v>311.41343435318936</v>
      </c>
      <c r="BB58" s="15">
        <f>'Total Agency'!BB10</f>
        <v>0</v>
      </c>
      <c r="BC58" s="15">
        <f>'Total Agency'!BC10</f>
        <v>0</v>
      </c>
      <c r="BD58" s="15">
        <f>'Total Agency'!BD10</f>
        <v>324.06908578465038</v>
      </c>
      <c r="BE58" s="15">
        <f>'Total Agency'!BE10</f>
        <v>0</v>
      </c>
      <c r="BF58" s="15">
        <f>'Total Agency'!BF10</f>
        <v>0</v>
      </c>
      <c r="BG58" s="15">
        <f>'Total Agency'!BG10</f>
        <v>338.24630411390933</v>
      </c>
      <c r="BH58" s="15">
        <f>'Total Agency'!BH10</f>
        <v>0</v>
      </c>
      <c r="BI58" s="96">
        <f>'Total Agency'!BI10</f>
        <v>0</v>
      </c>
      <c r="BJ58" s="15">
        <f>'Total Agency'!BJ10</f>
        <v>356.87380953054264</v>
      </c>
      <c r="BK58" s="15">
        <f>'Total Agency'!BK10</f>
        <v>0</v>
      </c>
      <c r="BL58" s="15">
        <f>'Total Agency'!BL10</f>
        <v>0</v>
      </c>
      <c r="BM58" s="15">
        <f>'Total Agency'!BM10</f>
        <v>366.43774199925804</v>
      </c>
      <c r="BN58" s="15">
        <f>'Total Agency'!BN10</f>
        <v>0</v>
      </c>
      <c r="BO58" s="15">
        <f>'Total Agency'!BO10</f>
        <v>0</v>
      </c>
      <c r="BP58" s="15">
        <f>'Total Agency'!BP10</f>
        <v>371.18419741584285</v>
      </c>
      <c r="BQ58" s="15">
        <f>'Total Agency'!BQ10</f>
        <v>0</v>
      </c>
      <c r="BR58" s="15">
        <f>'Total Agency'!BR10</f>
        <v>0</v>
      </c>
      <c r="BS58" s="15">
        <f>'Total Agency'!BS10</f>
        <v>377.58986056567619</v>
      </c>
      <c r="BT58" s="15">
        <f>'Total Agency'!BT10</f>
        <v>0</v>
      </c>
      <c r="BU58" s="96">
        <f>'Total Agency'!BU10</f>
        <v>0</v>
      </c>
      <c r="BV58" s="15">
        <f>'Total Agency'!BV10</f>
        <v>387.70527568858989</v>
      </c>
      <c r="BW58" s="15">
        <f>'Total Agency'!BW10</f>
        <v>0</v>
      </c>
      <c r="BX58" s="15">
        <f>'Total Agency'!BX10</f>
        <v>0</v>
      </c>
      <c r="BY58" s="15">
        <f>'Total Agency'!BY10</f>
        <v>406.28877762008528</v>
      </c>
      <c r="BZ58" s="15">
        <f>'Total Agency'!BZ10</f>
        <v>0</v>
      </c>
      <c r="CA58" s="15">
        <f>'Total Agency'!CA10</f>
        <v>0</v>
      </c>
      <c r="CB58" s="15">
        <f>'Total Agency'!CB10</f>
        <v>417.49061535510248</v>
      </c>
      <c r="CC58" s="15">
        <f>'Total Agency'!CC10</f>
        <v>0</v>
      </c>
      <c r="CD58" s="15">
        <f>'Total Agency'!CD10</f>
        <v>0</v>
      </c>
      <c r="CE58" s="15">
        <f>'Total Agency'!CE10</f>
        <v>429.47898950598892</v>
      </c>
      <c r="CF58" s="15">
        <f>'Total Agency'!CF10</f>
        <v>0</v>
      </c>
      <c r="CG58" s="96">
        <f>'Total Agency'!CG10</f>
        <v>0</v>
      </c>
      <c r="CH58" s="15">
        <f>'Total Agency'!CH10</f>
        <v>446.14382158713573</v>
      </c>
      <c r="CI58" s="15">
        <f>'Total Agency'!CI10</f>
        <v>0</v>
      </c>
      <c r="CJ58" s="15">
        <f>'Total Agency'!CJ10</f>
        <v>0</v>
      </c>
      <c r="CK58" s="15">
        <f>'Total Agency'!CK10</f>
        <v>465.41020382103773</v>
      </c>
      <c r="CL58" s="15">
        <f>'Total Agency'!CL10</f>
        <v>0</v>
      </c>
      <c r="CM58" s="15">
        <f>'Total Agency'!CM10</f>
        <v>0</v>
      </c>
      <c r="CN58" s="15">
        <f>'Total Agency'!CN10</f>
        <v>477.01023011906477</v>
      </c>
      <c r="CO58" s="15">
        <f>'Total Agency'!CO10</f>
        <v>0</v>
      </c>
      <c r="CP58" s="15">
        <f>'Total Agency'!CP10</f>
        <v>0</v>
      </c>
      <c r="CQ58" s="15">
        <f>'Total Agency'!CQ10</f>
        <v>490.0516114835649</v>
      </c>
      <c r="CR58" s="15">
        <f>'Total Agency'!CR10</f>
        <v>0</v>
      </c>
      <c r="CS58" s="96">
        <f>'Total Agency'!CS10</f>
        <v>0</v>
      </c>
    </row>
    <row r="60" spans="1:97" s="357" customFormat="1" x14ac:dyDescent="0.25">
      <c r="A60" s="356" t="s">
        <v>129</v>
      </c>
      <c r="Y60" s="358"/>
      <c r="AK60" s="358"/>
      <c r="AW60" s="358"/>
      <c r="BI60" s="358"/>
      <c r="BU60" s="358"/>
      <c r="CG60" s="358"/>
      <c r="CS60" s="358"/>
    </row>
    <row r="61" spans="1:97" s="357" customFormat="1" x14ac:dyDescent="0.25">
      <c r="A61" s="359" t="s">
        <v>121</v>
      </c>
      <c r="U61" s="360">
        <v>0</v>
      </c>
      <c r="V61" s="360">
        <v>0</v>
      </c>
      <c r="W61" s="360">
        <f>1-SUM(W62:W65)</f>
        <v>0.39999999999999991</v>
      </c>
      <c r="X61" s="360">
        <v>0</v>
      </c>
      <c r="Y61" s="361">
        <v>0</v>
      </c>
      <c r="Z61" s="360">
        <f t="shared" ref="Z61:BS61" si="58">1-SUM(Z62:Z65)</f>
        <v>0.45999999999999996</v>
      </c>
      <c r="AA61" s="360">
        <v>0</v>
      </c>
      <c r="AB61" s="360">
        <v>0</v>
      </c>
      <c r="AC61" s="360">
        <f t="shared" si="58"/>
        <v>0.5</v>
      </c>
      <c r="AD61" s="360">
        <v>0</v>
      </c>
      <c r="AE61" s="360">
        <v>0</v>
      </c>
      <c r="AF61" s="360">
        <f t="shared" si="58"/>
        <v>0.5</v>
      </c>
      <c r="AG61" s="360">
        <v>0</v>
      </c>
      <c r="AH61" s="360">
        <v>0</v>
      </c>
      <c r="AI61" s="360">
        <f t="shared" si="58"/>
        <v>0.5</v>
      </c>
      <c r="AJ61" s="360">
        <v>0</v>
      </c>
      <c r="AK61" s="361">
        <v>0</v>
      </c>
      <c r="AL61" s="360">
        <f t="shared" si="58"/>
        <v>0.45999999999999996</v>
      </c>
      <c r="AM61" s="360">
        <v>0</v>
      </c>
      <c r="AN61" s="360">
        <v>0</v>
      </c>
      <c r="AO61" s="360">
        <f t="shared" si="58"/>
        <v>0.6</v>
      </c>
      <c r="AP61" s="360">
        <v>0</v>
      </c>
      <c r="AQ61" s="360">
        <v>0</v>
      </c>
      <c r="AR61" s="360">
        <f t="shared" si="58"/>
        <v>0.6</v>
      </c>
      <c r="AS61" s="360">
        <v>0</v>
      </c>
      <c r="AT61" s="360">
        <v>0</v>
      </c>
      <c r="AU61" s="360">
        <f t="shared" si="58"/>
        <v>0.6</v>
      </c>
      <c r="AV61" s="360">
        <v>0</v>
      </c>
      <c r="AW61" s="361">
        <v>0</v>
      </c>
      <c r="AX61" s="360">
        <f t="shared" si="58"/>
        <v>0.43999999999999995</v>
      </c>
      <c r="AY61" s="360">
        <v>0</v>
      </c>
      <c r="AZ61" s="360">
        <v>0</v>
      </c>
      <c r="BA61" s="360">
        <f t="shared" si="58"/>
        <v>0.5</v>
      </c>
      <c r="BB61" s="360">
        <v>0</v>
      </c>
      <c r="BC61" s="360">
        <v>0</v>
      </c>
      <c r="BD61" s="360">
        <f t="shared" si="58"/>
        <v>0.5</v>
      </c>
      <c r="BE61" s="360">
        <v>0</v>
      </c>
      <c r="BF61" s="360">
        <v>0</v>
      </c>
      <c r="BG61" s="360">
        <f t="shared" si="58"/>
        <v>0.5</v>
      </c>
      <c r="BH61" s="360">
        <v>0</v>
      </c>
      <c r="BI61" s="361">
        <v>0</v>
      </c>
      <c r="BJ61" s="360">
        <f t="shared" si="58"/>
        <v>0.43999999999999995</v>
      </c>
      <c r="BK61" s="360">
        <v>0</v>
      </c>
      <c r="BL61" s="360">
        <v>0</v>
      </c>
      <c r="BM61" s="360">
        <f t="shared" si="58"/>
        <v>0.5</v>
      </c>
      <c r="BN61" s="360">
        <v>0</v>
      </c>
      <c r="BO61" s="360">
        <v>0</v>
      </c>
      <c r="BP61" s="360">
        <f t="shared" si="58"/>
        <v>0.5</v>
      </c>
      <c r="BQ61" s="360">
        <v>0</v>
      </c>
      <c r="BR61" s="360">
        <v>0</v>
      </c>
      <c r="BS61" s="360">
        <f t="shared" si="58"/>
        <v>0.5</v>
      </c>
      <c r="BT61" s="360">
        <v>0</v>
      </c>
      <c r="BU61" s="361">
        <v>0</v>
      </c>
      <c r="BV61" s="360">
        <f t="shared" ref="BV61" si="59">1-SUM(BV62:BV65)</f>
        <v>0.43999999999999995</v>
      </c>
      <c r="BW61" s="360">
        <v>0</v>
      </c>
      <c r="BX61" s="360">
        <v>0</v>
      </c>
      <c r="BY61" s="360">
        <f t="shared" ref="BY61" si="60">1-SUM(BY62:BY65)</f>
        <v>0.5</v>
      </c>
      <c r="BZ61" s="360">
        <v>0</v>
      </c>
      <c r="CA61" s="360">
        <v>0</v>
      </c>
      <c r="CB61" s="360">
        <f t="shared" ref="CB61" si="61">1-SUM(CB62:CB65)</f>
        <v>0.5</v>
      </c>
      <c r="CC61" s="360">
        <v>0</v>
      </c>
      <c r="CD61" s="360">
        <v>0</v>
      </c>
      <c r="CE61" s="360">
        <f t="shared" ref="CE61" si="62">1-SUM(CE62:CE65)</f>
        <v>0.5</v>
      </c>
      <c r="CF61" s="360">
        <v>0</v>
      </c>
      <c r="CG61" s="361">
        <v>0</v>
      </c>
      <c r="CH61" s="360">
        <f t="shared" ref="CH61" si="63">1-SUM(CH62:CH65)</f>
        <v>0.43999999999999995</v>
      </c>
      <c r="CI61" s="360">
        <v>0</v>
      </c>
      <c r="CJ61" s="360">
        <v>0</v>
      </c>
      <c r="CK61" s="360">
        <f t="shared" ref="CK61" si="64">1-SUM(CK62:CK65)</f>
        <v>0.5</v>
      </c>
      <c r="CL61" s="360">
        <v>0</v>
      </c>
      <c r="CM61" s="360">
        <v>0</v>
      </c>
      <c r="CN61" s="360">
        <f t="shared" ref="CN61" si="65">1-SUM(CN62:CN65)</f>
        <v>0.5</v>
      </c>
      <c r="CO61" s="360">
        <v>0</v>
      </c>
      <c r="CP61" s="360">
        <v>0</v>
      </c>
      <c r="CQ61" s="360">
        <f t="shared" ref="CQ61" si="66">1-SUM(CQ62:CQ65)</f>
        <v>0.5</v>
      </c>
      <c r="CR61" s="360">
        <v>0</v>
      </c>
      <c r="CS61" s="361">
        <v>0</v>
      </c>
    </row>
    <row r="62" spans="1:97" s="357" customFormat="1" x14ac:dyDescent="0.25">
      <c r="A62" s="359" t="s">
        <v>117</v>
      </c>
      <c r="U62" s="360">
        <v>0</v>
      </c>
      <c r="V62" s="360">
        <v>0</v>
      </c>
      <c r="W62" s="360">
        <v>0.4</v>
      </c>
      <c r="X62" s="360">
        <v>0</v>
      </c>
      <c r="Y62" s="361">
        <v>0</v>
      </c>
      <c r="Z62" s="360">
        <v>0.3</v>
      </c>
      <c r="AA62" s="360">
        <v>0</v>
      </c>
      <c r="AB62" s="360">
        <v>0</v>
      </c>
      <c r="AC62" s="360">
        <v>0.3</v>
      </c>
      <c r="AD62" s="360">
        <v>0</v>
      </c>
      <c r="AE62" s="360">
        <v>0</v>
      </c>
      <c r="AF62" s="360">
        <v>0.3</v>
      </c>
      <c r="AG62" s="360">
        <v>0</v>
      </c>
      <c r="AH62" s="360">
        <v>0</v>
      </c>
      <c r="AI62" s="360">
        <v>0.3</v>
      </c>
      <c r="AJ62" s="360">
        <v>0</v>
      </c>
      <c r="AK62" s="361">
        <v>0</v>
      </c>
      <c r="AL62" s="360">
        <v>0.3</v>
      </c>
      <c r="AM62" s="360">
        <v>0</v>
      </c>
      <c r="AN62" s="360">
        <v>0</v>
      </c>
      <c r="AO62" s="360">
        <v>0.3</v>
      </c>
      <c r="AP62" s="360">
        <v>0</v>
      </c>
      <c r="AQ62" s="360">
        <v>0</v>
      </c>
      <c r="AR62" s="360">
        <v>0.3</v>
      </c>
      <c r="AS62" s="360">
        <v>0</v>
      </c>
      <c r="AT62" s="360">
        <v>0</v>
      </c>
      <c r="AU62" s="360">
        <v>0.3</v>
      </c>
      <c r="AV62" s="360">
        <v>0</v>
      </c>
      <c r="AW62" s="361">
        <v>0</v>
      </c>
      <c r="AX62" s="360">
        <v>0.3</v>
      </c>
      <c r="AY62" s="360">
        <v>0</v>
      </c>
      <c r="AZ62" s="360">
        <v>0</v>
      </c>
      <c r="BA62" s="360">
        <v>0.3</v>
      </c>
      <c r="BB62" s="360">
        <v>0</v>
      </c>
      <c r="BC62" s="360">
        <v>0</v>
      </c>
      <c r="BD62" s="360">
        <v>0.3</v>
      </c>
      <c r="BE62" s="360">
        <v>0</v>
      </c>
      <c r="BF62" s="360">
        <v>0</v>
      </c>
      <c r="BG62" s="360">
        <v>0.3</v>
      </c>
      <c r="BH62" s="360">
        <v>0</v>
      </c>
      <c r="BI62" s="361">
        <v>0</v>
      </c>
      <c r="BJ62" s="360">
        <v>0.3</v>
      </c>
      <c r="BK62" s="360">
        <v>0</v>
      </c>
      <c r="BL62" s="360">
        <v>0</v>
      </c>
      <c r="BM62" s="360">
        <v>0.3</v>
      </c>
      <c r="BN62" s="360">
        <v>0</v>
      </c>
      <c r="BO62" s="360">
        <v>0</v>
      </c>
      <c r="BP62" s="360">
        <v>0.3</v>
      </c>
      <c r="BQ62" s="360">
        <v>0</v>
      </c>
      <c r="BR62" s="360">
        <v>0</v>
      </c>
      <c r="BS62" s="360">
        <v>0.3</v>
      </c>
      <c r="BT62" s="360">
        <v>0</v>
      </c>
      <c r="BU62" s="361">
        <v>0</v>
      </c>
      <c r="BV62" s="360">
        <v>0.3</v>
      </c>
      <c r="BW62" s="360">
        <v>0</v>
      </c>
      <c r="BX62" s="360">
        <v>0</v>
      </c>
      <c r="BY62" s="360">
        <v>0.3</v>
      </c>
      <c r="BZ62" s="360">
        <v>0</v>
      </c>
      <c r="CA62" s="360">
        <v>0</v>
      </c>
      <c r="CB62" s="360">
        <v>0.3</v>
      </c>
      <c r="CC62" s="360">
        <v>0</v>
      </c>
      <c r="CD62" s="360">
        <v>0</v>
      </c>
      <c r="CE62" s="360">
        <v>0.3</v>
      </c>
      <c r="CF62" s="360">
        <v>0</v>
      </c>
      <c r="CG62" s="361">
        <v>0</v>
      </c>
      <c r="CH62" s="360">
        <v>0.3</v>
      </c>
      <c r="CI62" s="360">
        <v>0</v>
      </c>
      <c r="CJ62" s="360">
        <v>0</v>
      </c>
      <c r="CK62" s="360">
        <v>0.3</v>
      </c>
      <c r="CL62" s="360">
        <v>0</v>
      </c>
      <c r="CM62" s="360">
        <v>0</v>
      </c>
      <c r="CN62" s="360">
        <v>0.3</v>
      </c>
      <c r="CO62" s="360">
        <v>0</v>
      </c>
      <c r="CP62" s="360">
        <v>0</v>
      </c>
      <c r="CQ62" s="360">
        <v>0.3</v>
      </c>
      <c r="CR62" s="360">
        <v>0</v>
      </c>
      <c r="CS62" s="361">
        <v>0</v>
      </c>
    </row>
    <row r="63" spans="1:97" s="357" customFormat="1" x14ac:dyDescent="0.25">
      <c r="A63" s="359" t="s">
        <v>118</v>
      </c>
      <c r="U63" s="360">
        <v>0</v>
      </c>
      <c r="V63" s="360">
        <v>0</v>
      </c>
      <c r="W63" s="360">
        <v>0.2</v>
      </c>
      <c r="X63" s="360">
        <v>0</v>
      </c>
      <c r="Y63" s="361">
        <v>0</v>
      </c>
      <c r="Z63" s="360">
        <v>0.2</v>
      </c>
      <c r="AA63" s="360">
        <v>0</v>
      </c>
      <c r="AB63" s="360">
        <v>0</v>
      </c>
      <c r="AC63" s="360">
        <v>0.2</v>
      </c>
      <c r="AD63" s="360">
        <v>0</v>
      </c>
      <c r="AE63" s="360">
        <v>0</v>
      </c>
      <c r="AF63" s="360">
        <v>0.2</v>
      </c>
      <c r="AG63" s="360">
        <v>0</v>
      </c>
      <c r="AH63" s="360">
        <v>0</v>
      </c>
      <c r="AI63" s="360">
        <v>0.2</v>
      </c>
      <c r="AJ63" s="360">
        <v>0</v>
      </c>
      <c r="AK63" s="361">
        <v>0</v>
      </c>
      <c r="AL63" s="360">
        <v>0.2</v>
      </c>
      <c r="AM63" s="360">
        <v>0</v>
      </c>
      <c r="AN63" s="360">
        <v>0</v>
      </c>
      <c r="AO63" s="360">
        <v>0.1</v>
      </c>
      <c r="AP63" s="360">
        <v>0</v>
      </c>
      <c r="AQ63" s="360">
        <v>0</v>
      </c>
      <c r="AR63" s="360">
        <v>0.1</v>
      </c>
      <c r="AS63" s="360">
        <v>0</v>
      </c>
      <c r="AT63" s="360">
        <v>0</v>
      </c>
      <c r="AU63" s="360">
        <v>0.1</v>
      </c>
      <c r="AV63" s="360">
        <v>0</v>
      </c>
      <c r="AW63" s="361">
        <v>0</v>
      </c>
      <c r="AX63" s="360">
        <v>0.2</v>
      </c>
      <c r="AY63" s="360">
        <v>0</v>
      </c>
      <c r="AZ63" s="360">
        <v>0</v>
      </c>
      <c r="BA63" s="360">
        <v>0.2</v>
      </c>
      <c r="BB63" s="360">
        <v>0</v>
      </c>
      <c r="BC63" s="360">
        <v>0</v>
      </c>
      <c r="BD63" s="360">
        <v>0.2</v>
      </c>
      <c r="BE63" s="360">
        <v>0</v>
      </c>
      <c r="BF63" s="360">
        <v>0</v>
      </c>
      <c r="BG63" s="360">
        <v>0.2</v>
      </c>
      <c r="BH63" s="360">
        <v>0</v>
      </c>
      <c r="BI63" s="361">
        <v>0</v>
      </c>
      <c r="BJ63" s="360">
        <v>0.2</v>
      </c>
      <c r="BK63" s="360">
        <v>0</v>
      </c>
      <c r="BL63" s="360">
        <v>0</v>
      </c>
      <c r="BM63" s="360">
        <v>0.2</v>
      </c>
      <c r="BN63" s="360">
        <v>0</v>
      </c>
      <c r="BO63" s="360">
        <v>0</v>
      </c>
      <c r="BP63" s="360">
        <v>0.2</v>
      </c>
      <c r="BQ63" s="360">
        <v>0</v>
      </c>
      <c r="BR63" s="360">
        <v>0</v>
      </c>
      <c r="BS63" s="360">
        <v>0.2</v>
      </c>
      <c r="BT63" s="360">
        <v>0</v>
      </c>
      <c r="BU63" s="361">
        <v>0</v>
      </c>
      <c r="BV63" s="360">
        <v>0.2</v>
      </c>
      <c r="BW63" s="360">
        <v>0</v>
      </c>
      <c r="BX63" s="360">
        <v>0</v>
      </c>
      <c r="BY63" s="360">
        <v>0.2</v>
      </c>
      <c r="BZ63" s="360">
        <v>0</v>
      </c>
      <c r="CA63" s="360">
        <v>0</v>
      </c>
      <c r="CB63" s="360">
        <v>0.2</v>
      </c>
      <c r="CC63" s="360">
        <v>0</v>
      </c>
      <c r="CD63" s="360">
        <v>0</v>
      </c>
      <c r="CE63" s="360">
        <v>0.2</v>
      </c>
      <c r="CF63" s="360">
        <v>0</v>
      </c>
      <c r="CG63" s="361">
        <v>0</v>
      </c>
      <c r="CH63" s="360">
        <v>0.2</v>
      </c>
      <c r="CI63" s="360">
        <v>0</v>
      </c>
      <c r="CJ63" s="360">
        <v>0</v>
      </c>
      <c r="CK63" s="360">
        <v>0.2</v>
      </c>
      <c r="CL63" s="360">
        <v>0</v>
      </c>
      <c r="CM63" s="360">
        <v>0</v>
      </c>
      <c r="CN63" s="360">
        <v>0.2</v>
      </c>
      <c r="CO63" s="360">
        <v>0</v>
      </c>
      <c r="CP63" s="360">
        <v>0</v>
      </c>
      <c r="CQ63" s="360">
        <v>0.2</v>
      </c>
      <c r="CR63" s="360">
        <v>0</v>
      </c>
      <c r="CS63" s="361">
        <v>0</v>
      </c>
    </row>
    <row r="64" spans="1:97" s="357" customFormat="1" x14ac:dyDescent="0.25">
      <c r="A64" s="359" t="s">
        <v>119</v>
      </c>
      <c r="U64" s="360">
        <v>0</v>
      </c>
      <c r="V64" s="360">
        <v>0</v>
      </c>
      <c r="W64" s="360">
        <v>0</v>
      </c>
      <c r="X64" s="360">
        <v>0</v>
      </c>
      <c r="Y64" s="361">
        <v>0</v>
      </c>
      <c r="Z64" s="360">
        <v>0.02</v>
      </c>
      <c r="AA64" s="360">
        <v>0</v>
      </c>
      <c r="AB64" s="360">
        <v>0</v>
      </c>
      <c r="AC64" s="360">
        <v>0</v>
      </c>
      <c r="AD64" s="360">
        <v>0</v>
      </c>
      <c r="AE64" s="360">
        <v>0</v>
      </c>
      <c r="AF64" s="360">
        <v>0</v>
      </c>
      <c r="AG64" s="360">
        <v>0</v>
      </c>
      <c r="AH64" s="360">
        <v>0</v>
      </c>
      <c r="AI64" s="360">
        <v>0</v>
      </c>
      <c r="AJ64" s="360">
        <v>0</v>
      </c>
      <c r="AK64" s="361">
        <v>0</v>
      </c>
      <c r="AL64" s="360">
        <v>0.02</v>
      </c>
      <c r="AM64" s="360">
        <v>0</v>
      </c>
      <c r="AN64" s="360">
        <v>0</v>
      </c>
      <c r="AO64" s="360">
        <v>0</v>
      </c>
      <c r="AP64" s="360">
        <v>0</v>
      </c>
      <c r="AQ64" s="360">
        <v>0</v>
      </c>
      <c r="AR64" s="360">
        <v>0</v>
      </c>
      <c r="AS64" s="360">
        <v>0</v>
      </c>
      <c r="AT64" s="360">
        <v>0</v>
      </c>
      <c r="AU64" s="360">
        <v>0</v>
      </c>
      <c r="AV64" s="360">
        <v>0</v>
      </c>
      <c r="AW64" s="361">
        <v>0</v>
      </c>
      <c r="AX64" s="360">
        <v>0.03</v>
      </c>
      <c r="AY64" s="360">
        <v>0</v>
      </c>
      <c r="AZ64" s="360">
        <v>0</v>
      </c>
      <c r="BA64" s="360">
        <v>0</v>
      </c>
      <c r="BB64" s="360">
        <v>0</v>
      </c>
      <c r="BC64" s="360">
        <v>0</v>
      </c>
      <c r="BD64" s="360">
        <v>0</v>
      </c>
      <c r="BE64" s="360">
        <v>0</v>
      </c>
      <c r="BF64" s="360">
        <v>0</v>
      </c>
      <c r="BG64" s="360">
        <v>0</v>
      </c>
      <c r="BH64" s="360">
        <v>0</v>
      </c>
      <c r="BI64" s="361">
        <v>0</v>
      </c>
      <c r="BJ64" s="360">
        <v>0.03</v>
      </c>
      <c r="BK64" s="360">
        <v>0</v>
      </c>
      <c r="BL64" s="360">
        <v>0</v>
      </c>
      <c r="BM64" s="360">
        <v>0</v>
      </c>
      <c r="BN64" s="360">
        <v>0</v>
      </c>
      <c r="BO64" s="360">
        <v>0</v>
      </c>
      <c r="BP64" s="360">
        <v>0</v>
      </c>
      <c r="BQ64" s="360">
        <v>0</v>
      </c>
      <c r="BR64" s="360">
        <v>0</v>
      </c>
      <c r="BS64" s="360">
        <v>0</v>
      </c>
      <c r="BT64" s="360">
        <v>0</v>
      </c>
      <c r="BU64" s="361">
        <v>0</v>
      </c>
      <c r="BV64" s="360">
        <v>0.03</v>
      </c>
      <c r="BW64" s="360">
        <v>0</v>
      </c>
      <c r="BX64" s="360">
        <v>0</v>
      </c>
      <c r="BY64" s="360">
        <v>0</v>
      </c>
      <c r="BZ64" s="360">
        <v>0</v>
      </c>
      <c r="CA64" s="360">
        <v>0</v>
      </c>
      <c r="CB64" s="360">
        <v>0</v>
      </c>
      <c r="CC64" s="360">
        <v>0</v>
      </c>
      <c r="CD64" s="360">
        <v>0</v>
      </c>
      <c r="CE64" s="360">
        <v>0</v>
      </c>
      <c r="CF64" s="360">
        <v>0</v>
      </c>
      <c r="CG64" s="361">
        <v>0</v>
      </c>
      <c r="CH64" s="360">
        <v>0.03</v>
      </c>
      <c r="CI64" s="360">
        <v>0</v>
      </c>
      <c r="CJ64" s="360">
        <v>0</v>
      </c>
      <c r="CK64" s="360">
        <v>0</v>
      </c>
      <c r="CL64" s="360">
        <v>0</v>
      </c>
      <c r="CM64" s="360">
        <v>0</v>
      </c>
      <c r="CN64" s="360">
        <v>0</v>
      </c>
      <c r="CO64" s="360">
        <v>0</v>
      </c>
      <c r="CP64" s="360">
        <v>0</v>
      </c>
      <c r="CQ64" s="360">
        <v>0</v>
      </c>
      <c r="CR64" s="360">
        <v>0</v>
      </c>
      <c r="CS64" s="361">
        <v>0</v>
      </c>
    </row>
    <row r="65" spans="1:97" s="357" customFormat="1" x14ac:dyDescent="0.25">
      <c r="A65" s="359" t="s">
        <v>120</v>
      </c>
      <c r="U65" s="360">
        <v>0</v>
      </c>
      <c r="V65" s="360">
        <v>0</v>
      </c>
      <c r="W65" s="360">
        <v>0</v>
      </c>
      <c r="X65" s="360">
        <v>0</v>
      </c>
      <c r="Y65" s="361">
        <v>0</v>
      </c>
      <c r="Z65" s="360">
        <v>0.02</v>
      </c>
      <c r="AA65" s="360">
        <v>0</v>
      </c>
      <c r="AB65" s="360">
        <v>0</v>
      </c>
      <c r="AC65" s="360">
        <v>0</v>
      </c>
      <c r="AD65" s="360">
        <v>0</v>
      </c>
      <c r="AE65" s="360">
        <v>0</v>
      </c>
      <c r="AF65" s="360">
        <v>0</v>
      </c>
      <c r="AG65" s="360">
        <v>0</v>
      </c>
      <c r="AH65" s="360">
        <v>0</v>
      </c>
      <c r="AI65" s="360">
        <v>0</v>
      </c>
      <c r="AJ65" s="360">
        <v>0</v>
      </c>
      <c r="AK65" s="361">
        <v>0</v>
      </c>
      <c r="AL65" s="360">
        <v>0.02</v>
      </c>
      <c r="AM65" s="360">
        <v>0</v>
      </c>
      <c r="AN65" s="360">
        <v>0</v>
      </c>
      <c r="AO65" s="360">
        <v>0</v>
      </c>
      <c r="AP65" s="360">
        <v>0</v>
      </c>
      <c r="AQ65" s="360">
        <v>0</v>
      </c>
      <c r="AR65" s="360">
        <v>0</v>
      </c>
      <c r="AS65" s="360">
        <v>0</v>
      </c>
      <c r="AT65" s="360">
        <v>0</v>
      </c>
      <c r="AU65" s="360">
        <v>0</v>
      </c>
      <c r="AV65" s="360">
        <v>0</v>
      </c>
      <c r="AW65" s="361">
        <v>0</v>
      </c>
      <c r="AX65" s="360">
        <v>0.03</v>
      </c>
      <c r="AY65" s="360">
        <v>0</v>
      </c>
      <c r="AZ65" s="360">
        <v>0</v>
      </c>
      <c r="BA65" s="360">
        <v>0</v>
      </c>
      <c r="BB65" s="360">
        <v>0</v>
      </c>
      <c r="BC65" s="360">
        <v>0</v>
      </c>
      <c r="BD65" s="360">
        <v>0</v>
      </c>
      <c r="BE65" s="360">
        <v>0</v>
      </c>
      <c r="BF65" s="360">
        <v>0</v>
      </c>
      <c r="BG65" s="360">
        <v>0</v>
      </c>
      <c r="BH65" s="360">
        <v>0</v>
      </c>
      <c r="BI65" s="361">
        <v>0</v>
      </c>
      <c r="BJ65" s="360">
        <v>0.03</v>
      </c>
      <c r="BK65" s="360">
        <v>0</v>
      </c>
      <c r="BL65" s="360">
        <v>0</v>
      </c>
      <c r="BM65" s="360">
        <v>0</v>
      </c>
      <c r="BN65" s="360">
        <v>0</v>
      </c>
      <c r="BO65" s="360">
        <v>0</v>
      </c>
      <c r="BP65" s="360">
        <v>0</v>
      </c>
      <c r="BQ65" s="360">
        <v>0</v>
      </c>
      <c r="BR65" s="360">
        <v>0</v>
      </c>
      <c r="BS65" s="360">
        <v>0</v>
      </c>
      <c r="BT65" s="360">
        <v>0</v>
      </c>
      <c r="BU65" s="361">
        <v>0</v>
      </c>
      <c r="BV65" s="360">
        <v>0.03</v>
      </c>
      <c r="BW65" s="360">
        <v>0</v>
      </c>
      <c r="BX65" s="360">
        <v>0</v>
      </c>
      <c r="BY65" s="360">
        <v>0</v>
      </c>
      <c r="BZ65" s="360">
        <v>0</v>
      </c>
      <c r="CA65" s="360">
        <v>0</v>
      </c>
      <c r="CB65" s="360">
        <v>0</v>
      </c>
      <c r="CC65" s="360">
        <v>0</v>
      </c>
      <c r="CD65" s="360">
        <v>0</v>
      </c>
      <c r="CE65" s="360">
        <v>0</v>
      </c>
      <c r="CF65" s="360">
        <v>0</v>
      </c>
      <c r="CG65" s="361">
        <v>0</v>
      </c>
      <c r="CH65" s="360">
        <v>0.03</v>
      </c>
      <c r="CI65" s="360">
        <v>0</v>
      </c>
      <c r="CJ65" s="360">
        <v>0</v>
      </c>
      <c r="CK65" s="360">
        <v>0</v>
      </c>
      <c r="CL65" s="360">
        <v>0</v>
      </c>
      <c r="CM65" s="360">
        <v>0</v>
      </c>
      <c r="CN65" s="360">
        <v>0</v>
      </c>
      <c r="CO65" s="360">
        <v>0</v>
      </c>
      <c r="CP65" s="360">
        <v>0</v>
      </c>
      <c r="CQ65" s="360">
        <v>0</v>
      </c>
      <c r="CR65" s="360">
        <v>0</v>
      </c>
      <c r="CS65" s="361">
        <v>0</v>
      </c>
    </row>
    <row r="66" spans="1:97" s="357" customFormat="1" x14ac:dyDescent="0.25">
      <c r="A66" s="362" t="s">
        <v>95</v>
      </c>
      <c r="T66" s="357">
        <f>'Total Agency'!T18</f>
        <v>0</v>
      </c>
      <c r="U66" s="357">
        <f>'Total Agency'!U18</f>
        <v>0</v>
      </c>
      <c r="V66" s="357">
        <f>'Total Agency'!V18</f>
        <v>0</v>
      </c>
      <c r="W66" s="357">
        <f>'Total Agency'!W18</f>
        <v>0</v>
      </c>
      <c r="X66" s="357">
        <f>'Total Agency'!X18</f>
        <v>0</v>
      </c>
      <c r="Y66" s="358">
        <f>'Total Agency'!Y18</f>
        <v>0</v>
      </c>
      <c r="Z66" s="357">
        <f>'Total Agency'!Z18</f>
        <v>0</v>
      </c>
      <c r="AA66" s="357">
        <f>'Total Agency'!AA18</f>
        <v>0</v>
      </c>
      <c r="AB66" s="357">
        <f>'Total Agency'!AB18</f>
        <v>0</v>
      </c>
      <c r="AC66" s="357">
        <f>'Total Agency'!AC18</f>
        <v>0</v>
      </c>
      <c r="AD66" s="357">
        <f>'Total Agency'!AD18</f>
        <v>0</v>
      </c>
      <c r="AE66" s="357">
        <f>'Total Agency'!AE18</f>
        <v>0</v>
      </c>
      <c r="AF66" s="357">
        <f>'Total Agency'!AF18</f>
        <v>0</v>
      </c>
      <c r="AG66" s="357">
        <f>'Total Agency'!AG18</f>
        <v>0</v>
      </c>
      <c r="AH66" s="357">
        <f>'Total Agency'!AH18</f>
        <v>0</v>
      </c>
      <c r="AI66" s="357">
        <f>'Total Agency'!AI18</f>
        <v>0</v>
      </c>
      <c r="AJ66" s="357">
        <f>'Total Agency'!AJ18</f>
        <v>0</v>
      </c>
      <c r="AK66" s="358">
        <f>'Total Agency'!AK18</f>
        <v>0</v>
      </c>
      <c r="AL66" s="357">
        <f>'Total Agency'!AL18</f>
        <v>0</v>
      </c>
      <c r="AM66" s="357">
        <f>'Total Agency'!AM18</f>
        <v>0</v>
      </c>
      <c r="AN66" s="357">
        <f>'Total Agency'!AN18</f>
        <v>0</v>
      </c>
      <c r="AO66" s="357">
        <f>'Total Agency'!AO18</f>
        <v>0</v>
      </c>
      <c r="AP66" s="357">
        <f>'Total Agency'!AP18</f>
        <v>0</v>
      </c>
      <c r="AQ66" s="357">
        <f>'Total Agency'!AQ18</f>
        <v>0</v>
      </c>
      <c r="AR66" s="357">
        <f>'Total Agency'!AR18</f>
        <v>0</v>
      </c>
      <c r="AS66" s="357">
        <f>'Total Agency'!AS18</f>
        <v>0</v>
      </c>
      <c r="AT66" s="357">
        <f>'Total Agency'!AT18</f>
        <v>0</v>
      </c>
      <c r="AU66" s="357">
        <f>'Total Agency'!AU18</f>
        <v>0</v>
      </c>
      <c r="AV66" s="357">
        <f>'Total Agency'!AV18</f>
        <v>0</v>
      </c>
      <c r="AW66" s="358">
        <f>'Total Agency'!AW18</f>
        <v>0</v>
      </c>
      <c r="AX66" s="357">
        <f>'Total Agency'!AX18</f>
        <v>0</v>
      </c>
      <c r="AY66" s="357">
        <f>'Total Agency'!AY18</f>
        <v>0</v>
      </c>
      <c r="AZ66" s="357">
        <f>'Total Agency'!AZ18</f>
        <v>0</v>
      </c>
      <c r="BA66" s="357">
        <f>'Total Agency'!BA18</f>
        <v>0</v>
      </c>
      <c r="BB66" s="357">
        <f>'Total Agency'!BB18</f>
        <v>0</v>
      </c>
      <c r="BC66" s="357">
        <f>'Total Agency'!BC18</f>
        <v>0</v>
      </c>
      <c r="BD66" s="357">
        <f>'Total Agency'!BD18</f>
        <v>0</v>
      </c>
      <c r="BE66" s="357">
        <f>'Total Agency'!BE18</f>
        <v>0</v>
      </c>
      <c r="BF66" s="357">
        <f>'Total Agency'!BF18</f>
        <v>0</v>
      </c>
      <c r="BG66" s="357">
        <f>'Total Agency'!BG18</f>
        <v>0</v>
      </c>
      <c r="BH66" s="357">
        <f>'Total Agency'!BH18</f>
        <v>0</v>
      </c>
      <c r="BI66" s="358">
        <f>'Total Agency'!BI18</f>
        <v>0</v>
      </c>
      <c r="BJ66" s="357">
        <f>'Total Agency'!BJ18</f>
        <v>0</v>
      </c>
      <c r="BK66" s="357">
        <f>'Total Agency'!BK18</f>
        <v>0</v>
      </c>
      <c r="BL66" s="357">
        <f>'Total Agency'!BL18</f>
        <v>0</v>
      </c>
      <c r="BM66" s="357">
        <f>'Total Agency'!BM18</f>
        <v>0</v>
      </c>
      <c r="BN66" s="357">
        <f>'Total Agency'!BN18</f>
        <v>0</v>
      </c>
      <c r="BO66" s="357">
        <f>'Total Agency'!BO18</f>
        <v>0</v>
      </c>
      <c r="BP66" s="357">
        <f>'Total Agency'!BP18</f>
        <v>0</v>
      </c>
      <c r="BQ66" s="357">
        <f>'Total Agency'!BQ18</f>
        <v>0</v>
      </c>
      <c r="BR66" s="357">
        <f>'Total Agency'!BR18</f>
        <v>0</v>
      </c>
      <c r="BS66" s="357">
        <f>'Total Agency'!BS18</f>
        <v>0</v>
      </c>
      <c r="BT66" s="357">
        <f>'Total Agency'!BT18</f>
        <v>0</v>
      </c>
      <c r="BU66" s="358">
        <f>'Total Agency'!BU18</f>
        <v>0</v>
      </c>
      <c r="BV66" s="357">
        <f>'Total Agency'!BV18</f>
        <v>0</v>
      </c>
      <c r="BW66" s="357">
        <f>'Total Agency'!BW18</f>
        <v>0</v>
      </c>
      <c r="BX66" s="357">
        <f>'Total Agency'!BX18</f>
        <v>0</v>
      </c>
      <c r="BY66" s="357">
        <f>'Total Agency'!BY18</f>
        <v>0</v>
      </c>
      <c r="BZ66" s="357">
        <f>'Total Agency'!BZ18</f>
        <v>0</v>
      </c>
      <c r="CA66" s="357">
        <f>'Total Agency'!CA18</f>
        <v>0</v>
      </c>
      <c r="CB66" s="357">
        <f>'Total Agency'!CB18</f>
        <v>0</v>
      </c>
      <c r="CC66" s="357">
        <f>'Total Agency'!CC18</f>
        <v>0</v>
      </c>
      <c r="CD66" s="357">
        <f>'Total Agency'!CD18</f>
        <v>0</v>
      </c>
      <c r="CE66" s="357">
        <f>'Total Agency'!CE18</f>
        <v>0</v>
      </c>
      <c r="CF66" s="357">
        <f>'Total Agency'!CF18</f>
        <v>0</v>
      </c>
      <c r="CG66" s="358">
        <f>'Total Agency'!CG18</f>
        <v>0</v>
      </c>
      <c r="CH66" s="357">
        <f>'Total Agency'!CH18</f>
        <v>0</v>
      </c>
      <c r="CI66" s="357">
        <f>'Total Agency'!CI18</f>
        <v>0</v>
      </c>
      <c r="CJ66" s="357">
        <f>'Total Agency'!CJ18</f>
        <v>0</v>
      </c>
      <c r="CK66" s="357">
        <f>'Total Agency'!CK18</f>
        <v>0</v>
      </c>
      <c r="CL66" s="357">
        <f>'Total Agency'!CL18</f>
        <v>0</v>
      </c>
      <c r="CM66" s="357">
        <f>'Total Agency'!CM18</f>
        <v>0</v>
      </c>
      <c r="CN66" s="357">
        <f>'Total Agency'!CN18</f>
        <v>0</v>
      </c>
      <c r="CO66" s="357">
        <f>'Total Agency'!CO18</f>
        <v>0</v>
      </c>
      <c r="CP66" s="357">
        <f>'Total Agency'!CP18</f>
        <v>0</v>
      </c>
      <c r="CQ66" s="357">
        <f>'Total Agency'!CQ18</f>
        <v>0</v>
      </c>
      <c r="CR66" s="357">
        <f>'Total Agency'!CR18</f>
        <v>0</v>
      </c>
      <c r="CS66" s="358">
        <f>'Total Agency'!CS18</f>
        <v>0</v>
      </c>
    </row>
    <row r="69" spans="1:97" s="364" customFormat="1" x14ac:dyDescent="0.25">
      <c r="A69" s="363" t="s">
        <v>124</v>
      </c>
      <c r="Y69" s="365"/>
      <c r="AK69" s="365"/>
      <c r="AW69" s="365"/>
      <c r="BI69" s="365"/>
      <c r="BU69" s="365"/>
      <c r="CG69" s="365"/>
      <c r="CS69" s="365"/>
    </row>
    <row r="70" spans="1:97" s="357" customFormat="1" x14ac:dyDescent="0.25">
      <c r="A70" s="359" t="s">
        <v>121</v>
      </c>
      <c r="N70" s="357">
        <f>N17/N$22</f>
        <v>0.14313919052319843</v>
      </c>
      <c r="O70" s="357">
        <f t="shared" ref="O70:S70" si="67">O17/O$22</f>
        <v>0.15637450199203187</v>
      </c>
      <c r="P70" s="357">
        <f t="shared" si="67"/>
        <v>0.16193181818181818</v>
      </c>
      <c r="Q70" s="357">
        <f t="shared" si="67"/>
        <v>0.17894736842105263</v>
      </c>
      <c r="R70" s="357">
        <f t="shared" si="67"/>
        <v>0.17089125102207686</v>
      </c>
      <c r="S70" s="357">
        <f t="shared" si="67"/>
        <v>0.15296803652968036</v>
      </c>
      <c r="T70" s="357">
        <f>T17/T$22</f>
        <v>0.15442846328538987</v>
      </c>
      <c r="U70" s="360">
        <v>0.16</v>
      </c>
      <c r="V70" s="360">
        <v>0.16</v>
      </c>
      <c r="W70" s="360">
        <v>0.16</v>
      </c>
      <c r="X70" s="360">
        <v>0.16</v>
      </c>
      <c r="Y70" s="361"/>
      <c r="Z70" s="360"/>
      <c r="AA70" s="360"/>
      <c r="AB70" s="360"/>
      <c r="AC70" s="360"/>
      <c r="AD70" s="360"/>
      <c r="AE70" s="360"/>
      <c r="AF70" s="360"/>
      <c r="AG70" s="360"/>
      <c r="AH70" s="360"/>
      <c r="AI70" s="360"/>
      <c r="AJ70" s="360"/>
      <c r="AK70" s="361"/>
      <c r="AL70" s="360"/>
      <c r="AM70" s="360"/>
      <c r="AN70" s="360"/>
      <c r="AO70" s="360"/>
      <c r="AP70" s="360"/>
      <c r="AQ70" s="360"/>
      <c r="AR70" s="360"/>
      <c r="AS70" s="360"/>
      <c r="AT70" s="360"/>
      <c r="AU70" s="360"/>
      <c r="AV70" s="360"/>
      <c r="AW70" s="361"/>
      <c r="AX70" s="360"/>
      <c r="AY70" s="360"/>
      <c r="AZ70" s="360"/>
      <c r="BA70" s="360"/>
      <c r="BB70" s="360"/>
      <c r="BC70" s="360"/>
      <c r="BD70" s="360"/>
      <c r="BE70" s="360"/>
      <c r="BF70" s="360"/>
      <c r="BG70" s="360"/>
      <c r="BH70" s="360"/>
      <c r="BI70" s="361"/>
      <c r="BJ70" s="360"/>
      <c r="BK70" s="360"/>
      <c r="BL70" s="360"/>
      <c r="BM70" s="360"/>
      <c r="BN70" s="360"/>
      <c r="BO70" s="360"/>
      <c r="BP70" s="360"/>
      <c r="BQ70" s="360"/>
      <c r="BR70" s="360"/>
      <c r="BS70" s="360"/>
      <c r="BT70" s="360"/>
      <c r="BU70" s="361"/>
      <c r="BV70" s="360"/>
      <c r="BW70" s="360"/>
      <c r="BX70" s="360"/>
      <c r="BY70" s="360"/>
      <c r="BZ70" s="360"/>
      <c r="CA70" s="360"/>
      <c r="CB70" s="360"/>
      <c r="CC70" s="360"/>
      <c r="CD70" s="360"/>
      <c r="CE70" s="360"/>
      <c r="CF70" s="360"/>
      <c r="CG70" s="361"/>
      <c r="CH70" s="360"/>
      <c r="CI70" s="360"/>
      <c r="CJ70" s="360"/>
      <c r="CK70" s="360"/>
      <c r="CL70" s="360"/>
      <c r="CM70" s="360"/>
      <c r="CN70" s="360"/>
      <c r="CO70" s="360"/>
      <c r="CP70" s="360"/>
      <c r="CQ70" s="360"/>
      <c r="CR70" s="360"/>
      <c r="CS70" s="361"/>
    </row>
    <row r="71" spans="1:97" s="357" customFormat="1" x14ac:dyDescent="0.25">
      <c r="A71" s="359" t="s">
        <v>117</v>
      </c>
      <c r="N71" s="357">
        <f>N18/N$22</f>
        <v>0.55478775913129319</v>
      </c>
      <c r="O71" s="357">
        <f t="shared" ref="O71:S74" si="68">O18/O$22</f>
        <v>0.54083665338645415</v>
      </c>
      <c r="P71" s="357">
        <f t="shared" si="68"/>
        <v>0.53503787878787878</v>
      </c>
      <c r="Q71" s="357">
        <f t="shared" si="68"/>
        <v>0.52192982456140347</v>
      </c>
      <c r="R71" s="357">
        <f t="shared" si="68"/>
        <v>0.53229762878168441</v>
      </c>
      <c r="S71" s="357">
        <f t="shared" si="68"/>
        <v>0.5426179604261796</v>
      </c>
      <c r="T71" s="357">
        <f>T18/T$22</f>
        <v>0.53974261922785771</v>
      </c>
      <c r="U71" s="360">
        <v>0.54</v>
      </c>
      <c r="V71" s="360">
        <v>0.54</v>
      </c>
      <c r="W71" s="360">
        <v>0.54</v>
      </c>
      <c r="X71" s="360">
        <v>0.54</v>
      </c>
      <c r="Y71" s="361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1"/>
      <c r="AL71" s="360"/>
      <c r="AM71" s="360"/>
      <c r="AN71" s="360"/>
      <c r="AO71" s="360"/>
      <c r="AP71" s="360"/>
      <c r="AQ71" s="360"/>
      <c r="AR71" s="360"/>
      <c r="AS71" s="360"/>
      <c r="AT71" s="360"/>
      <c r="AU71" s="360"/>
      <c r="AV71" s="360"/>
      <c r="AW71" s="361"/>
      <c r="AX71" s="360"/>
      <c r="AY71" s="360"/>
      <c r="AZ71" s="360"/>
      <c r="BA71" s="360"/>
      <c r="BB71" s="360"/>
      <c r="BC71" s="360"/>
      <c r="BD71" s="360"/>
      <c r="BE71" s="360"/>
      <c r="BF71" s="360"/>
      <c r="BG71" s="360"/>
      <c r="BH71" s="360"/>
      <c r="BI71" s="361"/>
      <c r="BJ71" s="360"/>
      <c r="BK71" s="360"/>
      <c r="BL71" s="360"/>
      <c r="BM71" s="360"/>
      <c r="BN71" s="360"/>
      <c r="BO71" s="360"/>
      <c r="BP71" s="360"/>
      <c r="BQ71" s="360"/>
      <c r="BR71" s="360"/>
      <c r="BS71" s="360"/>
      <c r="BT71" s="360"/>
      <c r="BU71" s="361"/>
      <c r="BV71" s="360"/>
      <c r="BW71" s="360"/>
      <c r="BX71" s="360"/>
      <c r="BY71" s="360"/>
      <c r="BZ71" s="360"/>
      <c r="CA71" s="360"/>
      <c r="CB71" s="360"/>
      <c r="CC71" s="360"/>
      <c r="CD71" s="360"/>
      <c r="CE71" s="360"/>
      <c r="CF71" s="360"/>
      <c r="CG71" s="361"/>
      <c r="CH71" s="360"/>
      <c r="CI71" s="360"/>
      <c r="CJ71" s="360"/>
      <c r="CK71" s="360"/>
      <c r="CL71" s="360"/>
      <c r="CM71" s="360"/>
      <c r="CN71" s="360"/>
      <c r="CO71" s="360"/>
      <c r="CP71" s="360"/>
      <c r="CQ71" s="360"/>
      <c r="CR71" s="360"/>
      <c r="CS71" s="361"/>
    </row>
    <row r="72" spans="1:97" s="357" customFormat="1" x14ac:dyDescent="0.25">
      <c r="A72" s="359" t="s">
        <v>118</v>
      </c>
      <c r="N72" s="357">
        <f>N19/N$22</f>
        <v>0.20138203356367226</v>
      </c>
      <c r="O72" s="357">
        <f t="shared" si="68"/>
        <v>0.20318725099601595</v>
      </c>
      <c r="P72" s="357">
        <f t="shared" si="68"/>
        <v>0.20454545454545456</v>
      </c>
      <c r="Q72" s="357">
        <f t="shared" si="68"/>
        <v>0.20614035087719298</v>
      </c>
      <c r="R72" s="357">
        <f t="shared" si="68"/>
        <v>0.20932134096484056</v>
      </c>
      <c r="S72" s="357">
        <f t="shared" si="68"/>
        <v>0.21308980213089801</v>
      </c>
      <c r="T72" s="357">
        <f>T19/T$22</f>
        <v>0.21196063588190764</v>
      </c>
      <c r="U72" s="360">
        <v>0.21</v>
      </c>
      <c r="V72" s="360">
        <v>0.21</v>
      </c>
      <c r="W72" s="360">
        <v>0.21</v>
      </c>
      <c r="X72" s="360">
        <v>0.21</v>
      </c>
      <c r="Y72" s="361"/>
      <c r="Z72" s="360"/>
      <c r="AA72" s="360"/>
      <c r="AB72" s="360"/>
      <c r="AC72" s="360"/>
      <c r="AD72" s="360"/>
      <c r="AE72" s="360"/>
      <c r="AF72" s="360"/>
      <c r="AG72" s="360"/>
      <c r="AH72" s="360"/>
      <c r="AI72" s="360"/>
      <c r="AJ72" s="360"/>
      <c r="AK72" s="361"/>
      <c r="AL72" s="360"/>
      <c r="AM72" s="360"/>
      <c r="AN72" s="360"/>
      <c r="AO72" s="360"/>
      <c r="AP72" s="360"/>
      <c r="AQ72" s="360"/>
      <c r="AR72" s="360"/>
      <c r="AS72" s="360"/>
      <c r="AT72" s="360"/>
      <c r="AU72" s="360"/>
      <c r="AV72" s="360"/>
      <c r="AW72" s="361"/>
      <c r="AX72" s="360"/>
      <c r="AY72" s="360"/>
      <c r="AZ72" s="360"/>
      <c r="BA72" s="360"/>
      <c r="BB72" s="360"/>
      <c r="BC72" s="360"/>
      <c r="BD72" s="360"/>
      <c r="BE72" s="360"/>
      <c r="BF72" s="360"/>
      <c r="BG72" s="360"/>
      <c r="BH72" s="360"/>
      <c r="BI72" s="361"/>
      <c r="BJ72" s="360"/>
      <c r="BK72" s="360"/>
      <c r="BL72" s="360"/>
      <c r="BM72" s="360"/>
      <c r="BN72" s="360"/>
      <c r="BO72" s="360"/>
      <c r="BP72" s="360"/>
      <c r="BQ72" s="360"/>
      <c r="BR72" s="360"/>
      <c r="BS72" s="360"/>
      <c r="BT72" s="360"/>
      <c r="BU72" s="361"/>
      <c r="BV72" s="360"/>
      <c r="BW72" s="360"/>
      <c r="BX72" s="360"/>
      <c r="BY72" s="360"/>
      <c r="BZ72" s="360"/>
      <c r="CA72" s="360"/>
      <c r="CB72" s="360"/>
      <c r="CC72" s="360"/>
      <c r="CD72" s="360"/>
      <c r="CE72" s="360"/>
      <c r="CF72" s="360"/>
      <c r="CG72" s="361"/>
      <c r="CH72" s="360"/>
      <c r="CI72" s="360"/>
      <c r="CJ72" s="360"/>
      <c r="CK72" s="360"/>
      <c r="CL72" s="360"/>
      <c r="CM72" s="360"/>
      <c r="CN72" s="360"/>
      <c r="CO72" s="360"/>
      <c r="CP72" s="360"/>
      <c r="CQ72" s="360"/>
      <c r="CR72" s="360"/>
      <c r="CS72" s="361"/>
    </row>
    <row r="73" spans="1:97" s="357" customFormat="1" x14ac:dyDescent="0.25">
      <c r="A73" s="359" t="s">
        <v>119</v>
      </c>
      <c r="N73" s="357">
        <f>N20/N$22</f>
        <v>6.9101678183613027E-2</v>
      </c>
      <c r="O73" s="357">
        <f t="shared" si="68"/>
        <v>6.6733067729083662E-2</v>
      </c>
      <c r="P73" s="357">
        <f t="shared" si="68"/>
        <v>6.4393939393939392E-2</v>
      </c>
      <c r="Q73" s="357">
        <f t="shared" si="68"/>
        <v>5.9649122807017542E-2</v>
      </c>
      <c r="R73" s="357">
        <f t="shared" si="68"/>
        <v>5.6418642681929684E-2</v>
      </c>
      <c r="S73" s="357">
        <f t="shared" si="68"/>
        <v>5.7077625570776253E-2</v>
      </c>
      <c r="T73" s="357">
        <f>T20/T$22</f>
        <v>5.82891748675246E-2</v>
      </c>
      <c r="U73" s="360">
        <v>0.06</v>
      </c>
      <c r="V73" s="360">
        <v>0.06</v>
      </c>
      <c r="W73" s="360">
        <v>0.06</v>
      </c>
      <c r="X73" s="360">
        <v>0.06</v>
      </c>
      <c r="Y73" s="361"/>
      <c r="Z73" s="360"/>
      <c r="AA73" s="360"/>
      <c r="AB73" s="360"/>
      <c r="AC73" s="360"/>
      <c r="AD73" s="360"/>
      <c r="AE73" s="360"/>
      <c r="AF73" s="360"/>
      <c r="AG73" s="360"/>
      <c r="AH73" s="360"/>
      <c r="AI73" s="360"/>
      <c r="AJ73" s="360"/>
      <c r="AK73" s="361"/>
      <c r="AL73" s="360"/>
      <c r="AM73" s="360"/>
      <c r="AN73" s="360"/>
      <c r="AO73" s="360"/>
      <c r="AP73" s="360"/>
      <c r="AQ73" s="360"/>
      <c r="AR73" s="360"/>
      <c r="AS73" s="360"/>
      <c r="AT73" s="360"/>
      <c r="AU73" s="360"/>
      <c r="AV73" s="360"/>
      <c r="AW73" s="361"/>
      <c r="AX73" s="360"/>
      <c r="AY73" s="360"/>
      <c r="AZ73" s="360"/>
      <c r="BA73" s="360"/>
      <c r="BB73" s="360"/>
      <c r="BC73" s="360"/>
      <c r="BD73" s="360"/>
      <c r="BE73" s="360"/>
      <c r="BF73" s="360"/>
      <c r="BG73" s="360"/>
      <c r="BH73" s="360"/>
      <c r="BI73" s="361"/>
      <c r="BJ73" s="360"/>
      <c r="BK73" s="360"/>
      <c r="BL73" s="360"/>
      <c r="BM73" s="360"/>
      <c r="BN73" s="360"/>
      <c r="BO73" s="360"/>
      <c r="BP73" s="360"/>
      <c r="BQ73" s="360"/>
      <c r="BR73" s="360"/>
      <c r="BS73" s="360"/>
      <c r="BT73" s="360"/>
      <c r="BU73" s="361"/>
      <c r="BV73" s="360"/>
      <c r="BW73" s="360"/>
      <c r="BX73" s="360"/>
      <c r="BY73" s="360"/>
      <c r="BZ73" s="360"/>
      <c r="CA73" s="360"/>
      <c r="CB73" s="360"/>
      <c r="CC73" s="360"/>
      <c r="CD73" s="360"/>
      <c r="CE73" s="360"/>
      <c r="CF73" s="360"/>
      <c r="CG73" s="361"/>
      <c r="CH73" s="360"/>
      <c r="CI73" s="360"/>
      <c r="CJ73" s="360"/>
      <c r="CK73" s="360"/>
      <c r="CL73" s="360"/>
      <c r="CM73" s="360"/>
      <c r="CN73" s="360"/>
      <c r="CO73" s="360"/>
      <c r="CP73" s="360"/>
      <c r="CQ73" s="360"/>
      <c r="CR73" s="360"/>
      <c r="CS73" s="361"/>
    </row>
    <row r="74" spans="1:97" s="357" customFormat="1" x14ac:dyDescent="0.25">
      <c r="A74" s="359" t="s">
        <v>120</v>
      </c>
      <c r="N74" s="357">
        <f>N21/N$22</f>
        <v>3.1589338598223098E-2</v>
      </c>
      <c r="O74" s="357">
        <f t="shared" si="68"/>
        <v>3.2868525896414341E-2</v>
      </c>
      <c r="P74" s="357">
        <f t="shared" si="68"/>
        <v>3.4090909090909088E-2</v>
      </c>
      <c r="Q74" s="357">
        <f t="shared" si="68"/>
        <v>3.3333333333333333E-2</v>
      </c>
      <c r="R74" s="357">
        <f t="shared" si="68"/>
        <v>3.1071136549468518E-2</v>
      </c>
      <c r="S74" s="357">
        <f t="shared" si="68"/>
        <v>3.4246575342465752E-2</v>
      </c>
      <c r="T74" s="357">
        <f>T21/T$22</f>
        <v>3.5579106737320211E-2</v>
      </c>
      <c r="U74" s="360">
        <f>1-SUM(U70:U73)</f>
        <v>3.0000000000000027E-2</v>
      </c>
      <c r="V74" s="360">
        <f t="shared" ref="V74:X74" si="69">1-SUM(V70:V73)</f>
        <v>3.0000000000000027E-2</v>
      </c>
      <c r="W74" s="360">
        <f t="shared" si="69"/>
        <v>3.0000000000000027E-2</v>
      </c>
      <c r="X74" s="360">
        <f t="shared" si="69"/>
        <v>3.0000000000000027E-2</v>
      </c>
      <c r="Y74" s="361"/>
      <c r="Z74" s="360"/>
      <c r="AA74" s="360"/>
      <c r="AB74" s="360"/>
      <c r="AC74" s="360"/>
      <c r="AD74" s="360"/>
      <c r="AE74" s="360"/>
      <c r="AF74" s="360"/>
      <c r="AG74" s="360"/>
      <c r="AH74" s="360"/>
      <c r="AI74" s="360"/>
      <c r="AJ74" s="360"/>
      <c r="AK74" s="361"/>
      <c r="AL74" s="360"/>
      <c r="AM74" s="360"/>
      <c r="AN74" s="360"/>
      <c r="AO74" s="360"/>
      <c r="AP74" s="360"/>
      <c r="AQ74" s="360"/>
      <c r="AR74" s="360"/>
      <c r="AS74" s="360"/>
      <c r="AT74" s="360"/>
      <c r="AU74" s="360"/>
      <c r="AV74" s="360"/>
      <c r="AW74" s="361"/>
      <c r="AX74" s="360"/>
      <c r="AY74" s="360"/>
      <c r="AZ74" s="360"/>
      <c r="BA74" s="360"/>
      <c r="BB74" s="360"/>
      <c r="BC74" s="360"/>
      <c r="BD74" s="360"/>
      <c r="BE74" s="360"/>
      <c r="BF74" s="360"/>
      <c r="BG74" s="360"/>
      <c r="BH74" s="360"/>
      <c r="BI74" s="361"/>
      <c r="BJ74" s="360"/>
      <c r="BK74" s="360"/>
      <c r="BL74" s="360"/>
      <c r="BM74" s="360"/>
      <c r="BN74" s="360"/>
      <c r="BO74" s="360"/>
      <c r="BP74" s="360"/>
      <c r="BQ74" s="360"/>
      <c r="BR74" s="360"/>
      <c r="BS74" s="360"/>
      <c r="BT74" s="360"/>
      <c r="BU74" s="361"/>
      <c r="BV74" s="360"/>
      <c r="BW74" s="360"/>
      <c r="BX74" s="360"/>
      <c r="BY74" s="360"/>
      <c r="BZ74" s="360"/>
      <c r="CA74" s="360"/>
      <c r="CB74" s="360"/>
      <c r="CC74" s="360"/>
      <c r="CD74" s="360"/>
      <c r="CE74" s="360"/>
      <c r="CF74" s="360"/>
      <c r="CG74" s="361"/>
      <c r="CH74" s="360"/>
      <c r="CI74" s="360"/>
      <c r="CJ74" s="360"/>
      <c r="CK74" s="360"/>
      <c r="CL74" s="360"/>
      <c r="CM74" s="360"/>
      <c r="CN74" s="360"/>
      <c r="CO74" s="360"/>
      <c r="CP74" s="360"/>
      <c r="CQ74" s="360"/>
      <c r="CR74" s="360"/>
      <c r="CS74" s="36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1"/>
  <sheetViews>
    <sheetView showGridLines="0" zoomScale="70" zoomScaleNormal="70" workbookViewId="0">
      <pane xSplit="1" ySplit="6" topLeftCell="S7" activePane="bottomRight" state="frozen"/>
      <selection pane="topRight" activeCell="B1" sqref="B1"/>
      <selection pane="bottomLeft" activeCell="A4" sqref="A4"/>
      <selection pane="bottomRight" activeCell="AE13" sqref="AE13"/>
    </sheetView>
  </sheetViews>
  <sheetFormatPr defaultColWidth="8.5703125" defaultRowHeight="15" x14ac:dyDescent="0.25"/>
  <cols>
    <col min="1" max="1" width="22.28515625" customWidth="1" collapsed="1"/>
    <col min="2" max="12" width="9" hidden="1" customWidth="1" collapsed="1"/>
    <col min="13" max="13" width="9" style="36" hidden="1" customWidth="1" collapsed="1"/>
    <col min="14" max="16" width="9.140625" style="273" customWidth="1" collapsed="1"/>
    <col min="17" max="17" width="10" style="273" bestFit="1" customWidth="1" collapsed="1"/>
    <col min="18" max="19" width="9.140625" style="273" customWidth="1" collapsed="1"/>
    <col min="20" max="21" width="10" style="273" bestFit="1" customWidth="1" collapsed="1"/>
    <col min="22" max="24" width="9.140625" customWidth="1" collapsed="1"/>
    <col min="25" max="25" width="9.140625" style="36" customWidth="1" collapsed="1"/>
    <col min="26" max="36" width="9.140625" customWidth="1" collapsed="1"/>
    <col min="37" max="37" width="9.140625" style="36" customWidth="1" collapsed="1"/>
    <col min="38" max="48" width="9.140625" customWidth="1" collapsed="1"/>
    <col min="49" max="49" width="9.140625" style="36" customWidth="1" collapsed="1"/>
    <col min="50" max="60" width="9.140625" customWidth="1" collapsed="1"/>
    <col min="61" max="61" width="9.140625" style="36" customWidth="1" collapsed="1"/>
    <col min="62" max="72" width="9.140625" customWidth="1" collapsed="1"/>
    <col min="73" max="73" width="9.140625" style="36" customWidth="1" collapsed="1"/>
    <col min="74" max="74" width="9.140625" customWidth="1" collapsed="1"/>
    <col min="75" max="80" width="9.28515625" bestFit="1" customWidth="1" collapsed="1"/>
    <col min="81" max="84" width="9.140625" customWidth="1" collapsed="1"/>
    <col min="85" max="85" width="9.140625" style="36" customWidth="1" collapsed="1"/>
    <col min="86" max="96" width="9.140625" customWidth="1" collapsed="1"/>
    <col min="97" max="97" width="9.140625" style="36" customWidth="1" collapsed="1"/>
  </cols>
  <sheetData>
    <row r="3" spans="1:98" s="260" customFormat="1" ht="15.75" x14ac:dyDescent="0.25">
      <c r="A3" s="260" t="s">
        <v>114</v>
      </c>
      <c r="B3" s="260">
        <f>'Agency North'!C3+'Agency South'!C3</f>
        <v>0</v>
      </c>
      <c r="C3" s="260">
        <f>'Agency North'!D3+'Agency South'!D3</f>
        <v>0</v>
      </c>
      <c r="D3" s="260">
        <f>'Agency North'!E3+'Agency South'!E3</f>
        <v>0</v>
      </c>
      <c r="E3" s="260">
        <f>'Agency North'!F3+'Agency South'!F3</f>
        <v>0</v>
      </c>
      <c r="F3" s="260">
        <f>'Agency North'!G3+'Agency South'!G3</f>
        <v>0</v>
      </c>
      <c r="G3" s="260">
        <f>'Agency North'!H3+'Agency South'!H3</f>
        <v>0</v>
      </c>
      <c r="H3" s="260">
        <f>'Agency North'!I3+'Agency South'!I3</f>
        <v>0</v>
      </c>
      <c r="I3" s="260">
        <f>'Agency North'!J3+'Agency South'!J3</f>
        <v>0</v>
      </c>
      <c r="J3" s="260">
        <f>'Agency North'!K3+'Agency South'!K3</f>
        <v>0</v>
      </c>
      <c r="K3" s="260">
        <f>'Agency North'!L3+'Agency South'!L3</f>
        <v>0</v>
      </c>
      <c r="L3" s="260">
        <f>'Agency North'!M3+'Agency South'!M3</f>
        <v>0</v>
      </c>
      <c r="M3" s="261">
        <f>'Agency North'!N3+'Agency South'!N3</f>
        <v>0</v>
      </c>
      <c r="N3" s="272">
        <f>'Agency North'!O3+'Agency South'!O3</f>
        <v>0</v>
      </c>
      <c r="O3" s="272">
        <f>'Agency North'!P3+'Agency South'!P3</f>
        <v>0</v>
      </c>
      <c r="P3" s="272">
        <f>'Agency North'!Q3+'Agency South'!Q3</f>
        <v>0</v>
      </c>
      <c r="Q3" s="272">
        <f>'Agency North'!R3+'Agency South'!R3</f>
        <v>0</v>
      </c>
      <c r="R3" s="272">
        <f>'Agency North'!S3+'Agency South'!S3</f>
        <v>0</v>
      </c>
      <c r="S3" s="272">
        <f>'Agency North'!T3+'Agency South'!T3</f>
        <v>0</v>
      </c>
      <c r="T3" s="272">
        <f>'Agency North'!U3+'Agency South'!U3</f>
        <v>1</v>
      </c>
      <c r="U3" s="272">
        <f>'Agency North'!V3+'Agency South'!V3</f>
        <v>6</v>
      </c>
      <c r="V3" s="260">
        <f>'Agency North'!W3+'Agency South'!W3</f>
        <v>1</v>
      </c>
      <c r="W3" s="260">
        <f>'Agency North'!X3+'Agency South'!X3</f>
        <v>2</v>
      </c>
      <c r="X3" s="260">
        <f>'Agency North'!Y3+'Agency South'!Y3</f>
        <v>2</v>
      </c>
      <c r="Y3" s="261">
        <f>'Agency North'!Z3+'Agency South'!Z3</f>
        <v>2</v>
      </c>
      <c r="Z3" s="260">
        <f>'Agency North'!AA3+'Agency South'!AA3</f>
        <v>0</v>
      </c>
      <c r="AA3" s="260">
        <f>'Agency North'!AB3+'Agency South'!AB3</f>
        <v>0</v>
      </c>
      <c r="AB3" s="260">
        <f>'Agency North'!AC3+'Agency South'!AC3</f>
        <v>3</v>
      </c>
      <c r="AC3" s="260">
        <f>'Agency North'!AD3+'Agency South'!AD3</f>
        <v>3</v>
      </c>
      <c r="AD3" s="260">
        <f>'Agency North'!AE3+'Agency South'!AE3</f>
        <v>3</v>
      </c>
      <c r="AE3" s="260">
        <f>'Agency North'!AF3+'Agency South'!AF3</f>
        <v>4</v>
      </c>
      <c r="AF3" s="260">
        <f>'Agency North'!AG3+'Agency South'!AG3</f>
        <v>2</v>
      </c>
      <c r="AG3" s="260">
        <f>'Agency North'!AH3+'Agency South'!AH3</f>
        <v>2</v>
      </c>
      <c r="AH3" s="260">
        <f>'Agency North'!AI3+'Agency South'!AI3</f>
        <v>3</v>
      </c>
      <c r="AI3" s="260">
        <f>'Agency North'!AJ3+'Agency South'!AJ3</f>
        <v>2</v>
      </c>
      <c r="AJ3" s="260">
        <f>'Agency North'!AK3+'Agency South'!AK3</f>
        <v>2</v>
      </c>
      <c r="AK3" s="261">
        <f>'Agency North'!AL3+'Agency South'!AL3</f>
        <v>2</v>
      </c>
      <c r="AL3" s="260">
        <f>'Agency North'!AM3+'Agency South'!AM3</f>
        <v>0</v>
      </c>
      <c r="AM3" s="260">
        <f>'Agency North'!AN3+'Agency South'!AN3</f>
        <v>0</v>
      </c>
      <c r="AN3" s="260">
        <f>'Agency North'!AO3+'Agency South'!AO3</f>
        <v>4</v>
      </c>
      <c r="AO3" s="260">
        <f>'Agency North'!AP3+'Agency South'!AP3</f>
        <v>2</v>
      </c>
      <c r="AP3" s="260">
        <f>'Agency North'!AQ3+'Agency South'!AQ3</f>
        <v>4</v>
      </c>
      <c r="AQ3" s="260">
        <f>'Agency North'!AR3+'Agency South'!AR3</f>
        <v>4</v>
      </c>
      <c r="AR3" s="260">
        <f>'Agency North'!AS3+'Agency South'!AS3</f>
        <v>2</v>
      </c>
      <c r="AS3" s="260">
        <f>'Agency North'!AT3+'Agency South'!AT3</f>
        <v>2</v>
      </c>
      <c r="AT3" s="260">
        <f>'Agency North'!AU3+'Agency South'!AU3</f>
        <v>4</v>
      </c>
      <c r="AU3" s="260">
        <f>'Agency North'!AV3+'Agency South'!AV3</f>
        <v>2</v>
      </c>
      <c r="AV3" s="260">
        <f>'Agency North'!AW3+'Agency South'!AW3</f>
        <v>2</v>
      </c>
      <c r="AW3" s="261">
        <f>'Agency North'!AX3+'Agency South'!AX3</f>
        <v>2</v>
      </c>
      <c r="AX3" s="260">
        <f>'Agency North'!AY3+'Agency South'!AY3</f>
        <v>0</v>
      </c>
      <c r="AY3" s="260">
        <f>'Agency North'!AZ3+'Agency South'!AZ3</f>
        <v>0</v>
      </c>
      <c r="AZ3" s="260">
        <f>'Agency North'!BA3+'Agency South'!BA3</f>
        <v>2</v>
      </c>
      <c r="BA3" s="260">
        <f>'Agency North'!BB3+'Agency South'!BB3</f>
        <v>1</v>
      </c>
      <c r="BB3" s="260">
        <f>'Agency North'!BC3+'Agency South'!BC3</f>
        <v>2</v>
      </c>
      <c r="BC3" s="260">
        <f>'Agency North'!BD3+'Agency South'!BD3</f>
        <v>1</v>
      </c>
      <c r="BD3" s="260">
        <f>'Agency North'!BE3+'Agency South'!BE3</f>
        <v>2</v>
      </c>
      <c r="BE3" s="260">
        <f>'Agency North'!BF3+'Agency South'!BF3</f>
        <v>1</v>
      </c>
      <c r="BF3" s="260">
        <f>'Agency North'!BG3+'Agency South'!BG3</f>
        <v>2</v>
      </c>
      <c r="BG3" s="260">
        <f>'Agency North'!BH3+'Agency South'!BH3</f>
        <v>1</v>
      </c>
      <c r="BH3" s="260">
        <f>'Agency North'!BI3+'Agency South'!BI3</f>
        <v>0</v>
      </c>
      <c r="BI3" s="261">
        <f>'Agency North'!BJ3+'Agency South'!BJ3</f>
        <v>0</v>
      </c>
      <c r="BJ3" s="260">
        <f>'Agency North'!BK3+'Agency South'!BK3</f>
        <v>0</v>
      </c>
      <c r="BK3" s="260">
        <f>'Agency North'!BL3+'Agency South'!BL3</f>
        <v>0</v>
      </c>
      <c r="BL3" s="260">
        <f>'Agency North'!BM3+'Agency South'!BM3</f>
        <v>3</v>
      </c>
      <c r="BM3" s="260">
        <f>'Agency North'!BN3+'Agency South'!BN3</f>
        <v>0</v>
      </c>
      <c r="BN3" s="260">
        <f>'Agency North'!BO3+'Agency South'!BO3</f>
        <v>0</v>
      </c>
      <c r="BO3" s="260">
        <f>'Agency North'!BP3+'Agency South'!BP3</f>
        <v>3</v>
      </c>
      <c r="BP3" s="260">
        <f>'Agency North'!BQ3+'Agency South'!BQ3</f>
        <v>0</v>
      </c>
      <c r="BQ3" s="260">
        <f>'Agency North'!BR3+'Agency South'!BR3</f>
        <v>0</v>
      </c>
      <c r="BR3" s="260">
        <f>'Agency North'!BS3+'Agency South'!BS3</f>
        <v>2</v>
      </c>
      <c r="BS3" s="260">
        <f>'Agency North'!BT3+'Agency South'!BT3</f>
        <v>0</v>
      </c>
      <c r="BT3" s="260">
        <f>'Agency North'!BU3+'Agency South'!BU3</f>
        <v>0</v>
      </c>
      <c r="BU3" s="261">
        <f>'Agency North'!BV3+'Agency South'!BV3</f>
        <v>0</v>
      </c>
      <c r="BV3" s="260">
        <f>'Agency North'!BW3+'Agency South'!BW3</f>
        <v>0</v>
      </c>
      <c r="BW3" s="260">
        <f>'Agency North'!BX3+'Agency South'!BX3</f>
        <v>0</v>
      </c>
      <c r="BX3" s="260">
        <f>'Agency North'!BY3+'Agency South'!BY3</f>
        <v>2</v>
      </c>
      <c r="BY3" s="260">
        <f>'Agency North'!BZ3+'Agency South'!BZ3</f>
        <v>0</v>
      </c>
      <c r="BZ3" s="260">
        <f>'Agency North'!CA3+'Agency South'!CA3</f>
        <v>0</v>
      </c>
      <c r="CA3" s="260">
        <f>'Agency North'!CB3+'Agency South'!CB3</f>
        <v>2</v>
      </c>
      <c r="CB3" s="260">
        <f>'Agency North'!CC3+'Agency South'!CC3</f>
        <v>0</v>
      </c>
      <c r="CC3" s="260">
        <f>'Agency North'!CD3+'Agency South'!CD3</f>
        <v>0</v>
      </c>
      <c r="CD3" s="260">
        <f>'Agency North'!CE3+'Agency South'!CE3</f>
        <v>2</v>
      </c>
      <c r="CE3" s="260">
        <f>'Agency North'!CF3+'Agency South'!CF3</f>
        <v>0</v>
      </c>
      <c r="CF3" s="260">
        <f>'Agency North'!CG3+'Agency South'!CG3</f>
        <v>0</v>
      </c>
      <c r="CG3" s="261">
        <f>'Agency North'!CH3+'Agency South'!CH3</f>
        <v>0</v>
      </c>
      <c r="CH3" s="260">
        <f>'Agency North'!CI3+'Agency South'!CI3</f>
        <v>0</v>
      </c>
      <c r="CI3" s="260">
        <f>'Agency North'!CJ3+'Agency South'!CJ3</f>
        <v>0</v>
      </c>
      <c r="CJ3" s="260">
        <f>'Agency North'!CK3+'Agency South'!CK3</f>
        <v>2</v>
      </c>
      <c r="CK3" s="260">
        <f>'Agency North'!CL3+'Agency South'!CL3</f>
        <v>0</v>
      </c>
      <c r="CL3" s="260">
        <f>'Agency North'!CM3+'Agency South'!CM3</f>
        <v>0</v>
      </c>
      <c r="CM3" s="260">
        <f>'Agency North'!CN3+'Agency South'!CN3</f>
        <v>2</v>
      </c>
      <c r="CN3" s="260">
        <f>'Agency North'!CO3+'Agency South'!CO3</f>
        <v>0</v>
      </c>
      <c r="CO3" s="260">
        <f>'Agency North'!CP3+'Agency South'!CP3</f>
        <v>0</v>
      </c>
      <c r="CP3" s="260">
        <f>'Agency North'!CQ3+'Agency South'!CQ3</f>
        <v>2</v>
      </c>
      <c r="CQ3" s="260">
        <f>'Agency North'!CR3+'Agency South'!CR3</f>
        <v>0</v>
      </c>
      <c r="CR3" s="260">
        <f>'Agency North'!CS3+'Agency South'!CS3</f>
        <v>0</v>
      </c>
      <c r="CS3" s="261">
        <f>'Agency North'!CT3+'Agency South'!CT3</f>
        <v>0</v>
      </c>
    </row>
    <row r="4" spans="1:98" s="260" customFormat="1" ht="15.75" x14ac:dyDescent="0.25">
      <c r="A4" s="260" t="s">
        <v>115</v>
      </c>
      <c r="B4" s="260">
        <f>'Agency North'!C4+'Agency South'!C4</f>
        <v>0</v>
      </c>
      <c r="C4" s="260">
        <f>'Agency North'!D4+'Agency South'!D4</f>
        <v>0</v>
      </c>
      <c r="D4" s="260">
        <f>'Agency North'!E4+'Agency South'!E4</f>
        <v>0</v>
      </c>
      <c r="E4" s="260">
        <f>'Agency North'!F4+'Agency South'!F4</f>
        <v>0</v>
      </c>
      <c r="F4" s="260">
        <f>'Agency North'!G4+'Agency South'!G4</f>
        <v>0</v>
      </c>
      <c r="G4" s="260">
        <f>'Agency North'!H4+'Agency South'!H4</f>
        <v>0</v>
      </c>
      <c r="H4" s="260">
        <f>'Agency North'!I4+'Agency South'!I4</f>
        <v>0</v>
      </c>
      <c r="I4" s="260">
        <f>'Agency North'!J4+'Agency South'!J4</f>
        <v>0</v>
      </c>
      <c r="J4" s="260">
        <f>'Agency North'!K4+'Agency South'!K4</f>
        <v>0</v>
      </c>
      <c r="K4" s="260">
        <f>'Agency North'!L4+'Agency South'!L4</f>
        <v>0</v>
      </c>
      <c r="L4" s="260">
        <f>'Agency North'!M4+'Agency South'!M4</f>
        <v>0</v>
      </c>
      <c r="M4" s="261">
        <f>'Agency North'!N4+'Agency South'!N4</f>
        <v>0</v>
      </c>
      <c r="N4" s="272">
        <f>'Agency North'!O4+'Agency South'!O4</f>
        <v>0</v>
      </c>
      <c r="O4" s="272">
        <f>'Agency North'!P4+'Agency South'!P4</f>
        <v>0</v>
      </c>
      <c r="P4" s="272">
        <f>'Agency North'!Q4+'Agency South'!Q4</f>
        <v>0</v>
      </c>
      <c r="Q4" s="272">
        <f>'Agency North'!R4+'Agency South'!R4</f>
        <v>0</v>
      </c>
      <c r="R4" s="272">
        <f>'Agency North'!S4+'Agency South'!S4</f>
        <v>0</v>
      </c>
      <c r="S4" s="272">
        <f>'Agency North'!T4+'Agency South'!T4</f>
        <v>0</v>
      </c>
      <c r="T4" s="272">
        <f>'Agency North'!U4+'Agency South'!U4</f>
        <v>1</v>
      </c>
      <c r="U4" s="272">
        <f>'Agency North'!V4+'Agency South'!V4</f>
        <v>7</v>
      </c>
      <c r="V4" s="260">
        <f>'Agency North'!W4+'Agency South'!W4</f>
        <v>8</v>
      </c>
      <c r="W4" s="260">
        <f>'Agency North'!X4+'Agency South'!X4</f>
        <v>10</v>
      </c>
      <c r="X4" s="260">
        <f>'Agency North'!Y4+'Agency South'!Y4</f>
        <v>12</v>
      </c>
      <c r="Y4" s="261">
        <f>'Agency North'!Z4+'Agency South'!Z4</f>
        <v>14</v>
      </c>
      <c r="Z4" s="260">
        <f>'Agency North'!AA4+'Agency South'!AA4</f>
        <v>14</v>
      </c>
      <c r="AA4" s="260">
        <f>'Agency North'!AB4+'Agency South'!AB4</f>
        <v>14</v>
      </c>
      <c r="AB4" s="260">
        <f>'Agency North'!AC4+'Agency South'!AC4</f>
        <v>17</v>
      </c>
      <c r="AC4" s="260">
        <f>'Agency North'!AD4+'Agency South'!AD4</f>
        <v>20</v>
      </c>
      <c r="AD4" s="260">
        <f>'Agency North'!AE4+'Agency South'!AE4</f>
        <v>23</v>
      </c>
      <c r="AE4" s="260">
        <f>'Agency North'!AF4+'Agency South'!AF4</f>
        <v>27</v>
      </c>
      <c r="AF4" s="260">
        <f>'Agency North'!AG4+'Agency South'!AG4</f>
        <v>29</v>
      </c>
      <c r="AG4" s="260">
        <f>'Agency North'!AH4+'Agency South'!AH4</f>
        <v>31</v>
      </c>
      <c r="AH4" s="260">
        <f>'Agency North'!AI4+'Agency South'!AI4</f>
        <v>34</v>
      </c>
      <c r="AI4" s="260">
        <f>'Agency North'!AJ4+'Agency South'!AJ4</f>
        <v>36</v>
      </c>
      <c r="AJ4" s="260">
        <f>'Agency North'!AK4+'Agency South'!AK4</f>
        <v>38</v>
      </c>
      <c r="AK4" s="261">
        <f>'Agency North'!AL4+'Agency South'!AL4</f>
        <v>40</v>
      </c>
      <c r="AL4" s="260">
        <f>'Agency North'!AM4+'Agency South'!AM4</f>
        <v>40</v>
      </c>
      <c r="AM4" s="260">
        <f>'Agency North'!AN4+'Agency South'!AN4</f>
        <v>40</v>
      </c>
      <c r="AN4" s="260">
        <f>'Agency North'!AO4+'Agency South'!AO4</f>
        <v>44</v>
      </c>
      <c r="AO4" s="260">
        <f>'Agency North'!AP4+'Agency South'!AP4</f>
        <v>46</v>
      </c>
      <c r="AP4" s="260">
        <f>'Agency North'!AQ4+'Agency South'!AQ4</f>
        <v>50</v>
      </c>
      <c r="AQ4" s="260">
        <f>'Agency North'!AR4+'Agency South'!AR4</f>
        <v>54</v>
      </c>
      <c r="AR4" s="260">
        <f>'Agency North'!AS4+'Agency South'!AS4</f>
        <v>56</v>
      </c>
      <c r="AS4" s="260">
        <f>'Agency North'!AT4+'Agency South'!AT4</f>
        <v>58</v>
      </c>
      <c r="AT4" s="260">
        <f>'Agency North'!AU4+'Agency South'!AU4</f>
        <v>62</v>
      </c>
      <c r="AU4" s="260">
        <f>'Agency North'!AV4+'Agency South'!AV4</f>
        <v>64</v>
      </c>
      <c r="AV4" s="260">
        <f>'Agency North'!AW4+'Agency South'!AW4</f>
        <v>66</v>
      </c>
      <c r="AW4" s="261">
        <f>'Agency North'!AX4+'Agency South'!AX4</f>
        <v>68</v>
      </c>
      <c r="AX4" s="260">
        <f>'Agency North'!AY4+'Agency South'!AY4</f>
        <v>68</v>
      </c>
      <c r="AY4" s="260">
        <f>'Agency North'!AZ4+'Agency South'!AZ4</f>
        <v>68</v>
      </c>
      <c r="AZ4" s="260">
        <f>'Agency North'!BA4+'Agency South'!BA4</f>
        <v>70</v>
      </c>
      <c r="BA4" s="260">
        <f>'Agency North'!BB4+'Agency South'!BB4</f>
        <v>71</v>
      </c>
      <c r="BB4" s="260">
        <f>'Agency North'!BC4+'Agency South'!BC4</f>
        <v>73</v>
      </c>
      <c r="BC4" s="260">
        <f>'Agency North'!BD4+'Agency South'!BD4</f>
        <v>74</v>
      </c>
      <c r="BD4" s="260">
        <f>'Agency North'!BE4+'Agency South'!BE4</f>
        <v>76</v>
      </c>
      <c r="BE4" s="260">
        <f>'Agency North'!BF4+'Agency South'!BF4</f>
        <v>77</v>
      </c>
      <c r="BF4" s="260">
        <f>'Agency North'!BG4+'Agency South'!BG4</f>
        <v>79</v>
      </c>
      <c r="BG4" s="260">
        <f>'Agency North'!BH4+'Agency South'!BH4</f>
        <v>80</v>
      </c>
      <c r="BH4" s="260">
        <f>'Agency North'!BI4+'Agency South'!BI4</f>
        <v>80</v>
      </c>
      <c r="BI4" s="261">
        <f>'Agency North'!BJ4+'Agency South'!BJ4</f>
        <v>80</v>
      </c>
      <c r="BJ4" s="260">
        <f>'Agency North'!BK4+'Agency South'!BK4</f>
        <v>80</v>
      </c>
      <c r="BK4" s="260">
        <f>'Agency North'!BL4+'Agency South'!BL4</f>
        <v>80</v>
      </c>
      <c r="BL4" s="260">
        <f>'Agency North'!BM4+'Agency South'!BM4</f>
        <v>83</v>
      </c>
      <c r="BM4" s="260">
        <f>'Agency North'!BN4+'Agency South'!BN4</f>
        <v>83</v>
      </c>
      <c r="BN4" s="260">
        <f>'Agency North'!BO4+'Agency South'!BO4</f>
        <v>83</v>
      </c>
      <c r="BO4" s="260">
        <f>'Agency North'!BP4+'Agency South'!BP4</f>
        <v>86</v>
      </c>
      <c r="BP4" s="260">
        <f>'Agency North'!BQ4+'Agency South'!BQ4</f>
        <v>86</v>
      </c>
      <c r="BQ4" s="260">
        <f>'Agency North'!BR4+'Agency South'!BR4</f>
        <v>86</v>
      </c>
      <c r="BR4" s="260">
        <f>'Agency North'!BS4+'Agency South'!BS4</f>
        <v>88</v>
      </c>
      <c r="BS4" s="260">
        <f>'Agency North'!BT4+'Agency South'!BT4</f>
        <v>88</v>
      </c>
      <c r="BT4" s="260">
        <f>'Agency North'!BU4+'Agency South'!BU4</f>
        <v>88</v>
      </c>
      <c r="BU4" s="261">
        <f>'Agency North'!BV4+'Agency South'!BV4</f>
        <v>88</v>
      </c>
      <c r="BV4" s="260">
        <f>'Agency North'!BW4+'Agency South'!BW4</f>
        <v>88</v>
      </c>
      <c r="BW4" s="260">
        <f>'Agency North'!BX4+'Agency South'!BX4</f>
        <v>88</v>
      </c>
      <c r="BX4" s="260">
        <f>'Agency North'!BY4+'Agency South'!BY4</f>
        <v>90</v>
      </c>
      <c r="BY4" s="260">
        <f>'Agency North'!BZ4+'Agency South'!BZ4</f>
        <v>90</v>
      </c>
      <c r="BZ4" s="260">
        <f>'Agency North'!CA4+'Agency South'!CA4</f>
        <v>90</v>
      </c>
      <c r="CA4" s="260">
        <f>'Agency North'!CB4+'Agency South'!CB4</f>
        <v>92</v>
      </c>
      <c r="CB4" s="260">
        <f>'Agency North'!CC4+'Agency South'!CC4</f>
        <v>92</v>
      </c>
      <c r="CC4" s="260">
        <f>'Agency North'!CD4+'Agency South'!CD4</f>
        <v>92</v>
      </c>
      <c r="CD4" s="260">
        <f>'Agency North'!CE4+'Agency South'!CE4</f>
        <v>94</v>
      </c>
      <c r="CE4" s="260">
        <f>'Agency North'!CF4+'Agency South'!CF4</f>
        <v>94</v>
      </c>
      <c r="CF4" s="260">
        <f>'Agency North'!CG4+'Agency South'!CG4</f>
        <v>94</v>
      </c>
      <c r="CG4" s="261">
        <f>'Agency North'!CH4+'Agency South'!CH4</f>
        <v>94</v>
      </c>
      <c r="CH4" s="260">
        <f>'Agency North'!CI4+'Agency South'!CI4</f>
        <v>94</v>
      </c>
      <c r="CI4" s="260">
        <f>'Agency North'!CJ4+'Agency South'!CJ4</f>
        <v>94</v>
      </c>
      <c r="CJ4" s="260">
        <f>'Agency North'!CK4+'Agency South'!CK4</f>
        <v>96</v>
      </c>
      <c r="CK4" s="260">
        <f>'Agency North'!CL4+'Agency South'!CL4</f>
        <v>96</v>
      </c>
      <c r="CL4" s="260">
        <f>'Agency North'!CM4+'Agency South'!CM4</f>
        <v>96</v>
      </c>
      <c r="CM4" s="260">
        <f>'Agency North'!CN4+'Agency South'!CN4</f>
        <v>98</v>
      </c>
      <c r="CN4" s="260">
        <f>'Agency North'!CO4+'Agency South'!CO4</f>
        <v>98</v>
      </c>
      <c r="CO4" s="260">
        <f>'Agency North'!CP4+'Agency South'!CP4</f>
        <v>98</v>
      </c>
      <c r="CP4" s="260">
        <f>'Agency North'!CQ4+'Agency South'!CQ4</f>
        <v>100</v>
      </c>
      <c r="CQ4" s="260">
        <f>'Agency North'!CR4+'Agency South'!CR4</f>
        <v>100</v>
      </c>
      <c r="CR4" s="260">
        <f>'Agency North'!CS4+'Agency South'!CS4</f>
        <v>100</v>
      </c>
      <c r="CS4" s="261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12">
        <v>12</v>
      </c>
      <c r="N5" s="273">
        <v>1</v>
      </c>
      <c r="O5" s="274">
        <v>2</v>
      </c>
      <c r="P5" s="273">
        <v>3</v>
      </c>
      <c r="Q5" s="274">
        <v>4</v>
      </c>
      <c r="R5" s="273">
        <v>5</v>
      </c>
      <c r="S5" s="274">
        <v>6</v>
      </c>
      <c r="T5" s="273">
        <v>7</v>
      </c>
      <c r="U5" s="274">
        <v>8</v>
      </c>
      <c r="V5">
        <v>9</v>
      </c>
      <c r="W5" s="12">
        <v>10</v>
      </c>
      <c r="X5">
        <v>11</v>
      </c>
      <c r="Y5" s="112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12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12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12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12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12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12">
        <v>84</v>
      </c>
      <c r="CT5" s="12"/>
    </row>
    <row r="6" spans="1:98" s="104" customFormat="1" x14ac:dyDescent="0.25">
      <c r="A6" s="104" t="s">
        <v>40</v>
      </c>
      <c r="B6" s="104">
        <v>42005</v>
      </c>
      <c r="C6" s="104">
        <v>42036</v>
      </c>
      <c r="D6" s="104">
        <v>42064</v>
      </c>
      <c r="E6" s="104">
        <v>42095</v>
      </c>
      <c r="F6" s="104">
        <v>42125</v>
      </c>
      <c r="G6" s="104">
        <v>42156</v>
      </c>
      <c r="H6" s="104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75">
        <v>42370</v>
      </c>
      <c r="O6" s="275">
        <v>42401</v>
      </c>
      <c r="P6" s="275">
        <v>42430</v>
      </c>
      <c r="Q6" s="275">
        <v>42461</v>
      </c>
      <c r="R6" s="275">
        <v>42491</v>
      </c>
      <c r="S6" s="275">
        <v>42522</v>
      </c>
      <c r="T6" s="275">
        <v>42552</v>
      </c>
      <c r="U6" s="275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7" spans="1:98" s="170" customFormat="1" x14ac:dyDescent="0.25">
      <c r="A7" s="170" t="s">
        <v>41</v>
      </c>
      <c r="B7" s="170">
        <f>'Agency North'!C7+'Agency South'!C7</f>
        <v>0</v>
      </c>
      <c r="C7" s="170">
        <f>'Agency North'!D7+'Agency South'!D7</f>
        <v>0</v>
      </c>
      <c r="D7" s="170">
        <f>'Agency North'!E7+'Agency South'!E7</f>
        <v>0</v>
      </c>
      <c r="E7" s="170">
        <f>'Agency North'!F7+'Agency South'!F7</f>
        <v>0</v>
      </c>
      <c r="F7" s="170">
        <f>'Agency North'!G7+'Agency South'!G7</f>
        <v>0</v>
      </c>
      <c r="G7" s="170">
        <f>'Agency North'!H7+'Agency South'!H7</f>
        <v>0</v>
      </c>
      <c r="H7" s="170">
        <f>'Agency North'!I7+'Agency South'!I7</f>
        <v>0</v>
      </c>
      <c r="I7" s="170">
        <f>'Agency North'!J7+'Agency South'!J7</f>
        <v>0</v>
      </c>
      <c r="J7" s="170">
        <f>'Agency North'!K7+'Agency South'!K7</f>
        <v>0</v>
      </c>
      <c r="K7" s="170">
        <f>'Agency North'!L7+'Agency South'!L7</f>
        <v>0</v>
      </c>
      <c r="L7" s="170">
        <f>'Agency North'!M7+'Agency South'!M7</f>
        <v>0</v>
      </c>
      <c r="M7" s="204">
        <f>'Agency North'!N7+'Agency South'!N7</f>
        <v>0</v>
      </c>
      <c r="N7" s="276">
        <f>'Agency North'!O7+'Agency South'!O7</f>
        <v>503</v>
      </c>
      <c r="O7" s="276">
        <f>'Agency North'!P7+'Agency South'!P7</f>
        <v>509</v>
      </c>
      <c r="P7" s="276">
        <f>'Agency North'!Q7+'Agency South'!Q7</f>
        <v>533</v>
      </c>
      <c r="Q7" s="276">
        <f>'Agency North'!R7+'Agency South'!R7</f>
        <v>593</v>
      </c>
      <c r="R7" s="276">
        <f>'Agency North'!S7+'Agency South'!S7</f>
        <v>653</v>
      </c>
      <c r="S7" s="276">
        <f>'Agency North'!T7+'Agency South'!T7</f>
        <v>760</v>
      </c>
      <c r="T7" s="276">
        <f>'Agency North'!U7+'Agency South'!U7</f>
        <v>1314</v>
      </c>
      <c r="U7" s="276">
        <f>'Agency North'!V7+'Agency South'!V7</f>
        <v>1324.56</v>
      </c>
      <c r="V7" s="170">
        <f>'Agency North'!W7+'Agency South'!W7</f>
        <v>1471.3344</v>
      </c>
      <c r="W7" s="170">
        <f>'Agency North'!X7+'Agency South'!X7</f>
        <v>1698.0410559999996</v>
      </c>
      <c r="X7" s="170">
        <f>'Agency North'!Y7+'Agency South'!Y7</f>
        <v>1825.4852987999998</v>
      </c>
      <c r="Y7" s="204">
        <f>'Agency North'!Z7+'Agency South'!Z7</f>
        <v>2058.8458458119994</v>
      </c>
      <c r="Z7" s="170">
        <f>'Agency North'!AA7+'Agency South'!AA7</f>
        <v>2259.9598674997997</v>
      </c>
      <c r="AA7" s="170">
        <f>'Agency North'!AB7+'Agency South'!AB7</f>
        <v>2116.4456193767815</v>
      </c>
      <c r="AB7" s="170">
        <f>'Agency North'!AC7+'Agency South'!AC7</f>
        <v>2196.1632787097055</v>
      </c>
      <c r="AC7" s="170">
        <f>'Agency North'!AD7+'Agency South'!AD7</f>
        <v>2304.1379155462887</v>
      </c>
      <c r="AD7" s="170">
        <f>'Agency North'!AE7+'Agency South'!AE7</f>
        <v>2210.7323866565998</v>
      </c>
      <c r="AE7" s="170">
        <f>'Agency North'!AF7+'Agency South'!AF7</f>
        <v>2332.3938514244601</v>
      </c>
      <c r="AF7" s="170">
        <f>'Agency North'!AG7+'Agency South'!AG7</f>
        <v>2481.8528719658316</v>
      </c>
      <c r="AG7" s="170">
        <f>'Agency North'!AH7+'Agency South'!AH7</f>
        <v>2391.8841556466505</v>
      </c>
      <c r="AH7" s="170">
        <f>'Agency North'!AI7+'Agency South'!AI7</f>
        <v>2519.6032140904044</v>
      </c>
      <c r="AI7" s="170">
        <f>'Agency North'!AJ7+'Agency South'!AJ7</f>
        <v>2678.7873566643088</v>
      </c>
      <c r="AJ7" s="170">
        <f>'Agency North'!AK7+'Agency South'!AK7</f>
        <v>2597.2632334780274</v>
      </c>
      <c r="AK7" s="204">
        <f>'Agency North'!AL7+'Agency South'!AL7</f>
        <v>2730.2944272600348</v>
      </c>
      <c r="AL7" s="170">
        <f>'Agency North'!AM7+'Agency South'!AM7</f>
        <v>2873.559784660923</v>
      </c>
      <c r="AM7" s="170">
        <f>'Agency North'!AN7+'Agency South'!AN7</f>
        <v>2624.5440759047187</v>
      </c>
      <c r="AN7" s="170">
        <f>'Agency North'!AO7+'Agency South'!AO7</f>
        <v>2737.744967746391</v>
      </c>
      <c r="AO7" s="170">
        <f>'Agency North'!AP7+'Agency South'!AP7</f>
        <v>2895.9666740838711</v>
      </c>
      <c r="AP7" s="170">
        <f>'Agency North'!AQ7+'Agency South'!AQ7</f>
        <v>2771.4088299877412</v>
      </c>
      <c r="AQ7" s="170">
        <f>'Agency North'!AR7+'Agency South'!AR7</f>
        <v>2907.0751606033596</v>
      </c>
      <c r="AR7" s="170">
        <f>'Agency North'!AS7+'Agency South'!AS7</f>
        <v>3046.4473245354766</v>
      </c>
      <c r="AS7" s="170">
        <f>'Agency North'!AT7+'Agency South'!AT7</f>
        <v>2894.8834932102181</v>
      </c>
      <c r="AT7" s="170">
        <f>'Agency North'!AU7+'Agency South'!AU7</f>
        <v>3037.5788862797644</v>
      </c>
      <c r="AU7" s="170">
        <f>'Agency North'!AV7+'Agency South'!AV7</f>
        <v>3187.731468285016</v>
      </c>
      <c r="AV7" s="170">
        <f>'Agency North'!AW7+'Agency South'!AW7</f>
        <v>3037.6188659351265</v>
      </c>
      <c r="AW7" s="204">
        <f>'Agency North'!AX7+'Agency South'!AX7</f>
        <v>3193.2530818546957</v>
      </c>
      <c r="AX7" s="170">
        <f>'Agency North'!AY7+'Agency South'!AY7</f>
        <v>3353.7298012678511</v>
      </c>
      <c r="AY7" s="170">
        <f>'Agency North'!AZ7+'Agency South'!AZ7</f>
        <v>3234.6220400849024</v>
      </c>
      <c r="AZ7" s="170">
        <f>'Agency North'!BA7+'Agency South'!BA7</f>
        <v>3363.1294104567669</v>
      </c>
      <c r="BA7" s="170">
        <f>'Agency North'!BB7+'Agency South'!BB7</f>
        <v>3534.0538741621476</v>
      </c>
      <c r="BB7" s="170">
        <f>'Agency North'!BC7+'Agency South'!BC7</f>
        <v>3408.2956811743579</v>
      </c>
      <c r="BC7" s="170">
        <f>'Agency North'!BD7+'Agency South'!BD7</f>
        <v>3538.9632443266237</v>
      </c>
      <c r="BD7" s="170">
        <f>'Agency North'!BE7+'Agency South'!BE7</f>
        <v>3675.4983906813477</v>
      </c>
      <c r="BE7" s="170">
        <f>'Agency North'!BF7+'Agency South'!BF7</f>
        <v>3536.6806461363167</v>
      </c>
      <c r="BF7" s="170">
        <f>'Agency North'!BG7+'Agency South'!BG7</f>
        <v>3681.495121177521</v>
      </c>
      <c r="BG7" s="170">
        <f>'Agency North'!BH7+'Agency South'!BH7</f>
        <v>3835.8549557798183</v>
      </c>
      <c r="BH7" s="170">
        <f>'Agency North'!BI7+'Agency South'!BI7</f>
        <v>3713.2765144882324</v>
      </c>
      <c r="BI7" s="204">
        <f>'Agency North'!BJ7+'Agency South'!BJ7</f>
        <v>3877.1704303154966</v>
      </c>
      <c r="BJ7" s="170">
        <f>'Agency North'!BK7+'Agency South'!BK7</f>
        <v>4046.1070756529316</v>
      </c>
      <c r="BK7" s="170">
        <f>'Agency North'!BL7+'Agency South'!BL7</f>
        <v>3840.4688444630383</v>
      </c>
      <c r="BL7" s="170">
        <f>'Agency North'!BM7+'Agency South'!BM7</f>
        <v>3996.7193191890628</v>
      </c>
      <c r="BM7" s="170">
        <f>'Agency North'!BN7+'Agency South'!BN7</f>
        <v>4154.9280679225958</v>
      </c>
      <c r="BN7" s="170">
        <f>'Agency North'!BO7+'Agency South'!BO7</f>
        <v>3931.9888074787914</v>
      </c>
      <c r="BO7" s="170">
        <f>'Agency North'!BP7+'Agency South'!BP7</f>
        <v>4067.8982667132586</v>
      </c>
      <c r="BP7" s="170">
        <f>'Agency North'!BQ7+'Agency South'!BQ7</f>
        <v>4208.9066849826049</v>
      </c>
      <c r="BQ7" s="170">
        <f>'Agency North'!BR7+'Agency South'!BR7</f>
        <v>3978.0516666463295</v>
      </c>
      <c r="BR7" s="170">
        <f>'Agency North'!BS7+'Agency South'!BS7</f>
        <v>4126.7693072624543</v>
      </c>
      <c r="BS7" s="170">
        <f>'Agency North'!BT7+'Agency South'!BT7</f>
        <v>4284.1702538453665</v>
      </c>
      <c r="BT7" s="170">
        <f>'Agency North'!BU7+'Agency South'!BU7</f>
        <v>4065.4138627129614</v>
      </c>
      <c r="BU7" s="204">
        <f>'Agency North'!BV7+'Agency South'!BV7</f>
        <v>4230.7564038210512</v>
      </c>
      <c r="BV7" s="170">
        <f>'Agency North'!BW7+'Agency South'!BW7</f>
        <v>4401.0677586778456</v>
      </c>
      <c r="BW7" s="170">
        <f>'Agency North'!BX7+'Agency South'!BX7</f>
        <v>4261.4793228398285</v>
      </c>
      <c r="BX7" s="170">
        <f>'Agency North'!BY7+'Agency South'!BY7</f>
        <v>4436.5057252143197</v>
      </c>
      <c r="BY7" s="170">
        <f>'Agency North'!BZ7+'Agency South'!BZ7</f>
        <v>4612.4887894160975</v>
      </c>
      <c r="BZ7" s="170">
        <f>'Agency North'!CA7+'Agency South'!CA7</f>
        <v>4435.390176065418</v>
      </c>
      <c r="CA7" s="170">
        <f>'Agency North'!CB7+'Agency South'!CB7</f>
        <v>4584.5618722366435</v>
      </c>
      <c r="CB7" s="170">
        <f>'Agency North'!CC7+'Agency South'!CC7</f>
        <v>4739.3433471884073</v>
      </c>
      <c r="CC7" s="170">
        <f>'Agency North'!CD7+'Agency South'!CD7</f>
        <v>4542.6410859952348</v>
      </c>
      <c r="CD7" s="170">
        <f>'Agency North'!CE7+'Agency South'!CE7</f>
        <v>4705.3104104442909</v>
      </c>
      <c r="CE7" s="170">
        <f>'Agency North'!CF7+'Agency South'!CF7</f>
        <v>4877.9586355953943</v>
      </c>
      <c r="CF7" s="170">
        <f>'Agency North'!CG7+'Agency South'!CG7</f>
        <v>4700.5555432272458</v>
      </c>
      <c r="CG7" s="204">
        <f>'Agency North'!CH7+'Agency South'!CH7</f>
        <v>4882.1087323398006</v>
      </c>
      <c r="CH7" s="170">
        <f>'Agency North'!CI7+'Agency South'!CI7</f>
        <v>5069.5038453837396</v>
      </c>
      <c r="CI7" s="170">
        <f>'Agency North'!CJ7+'Agency South'!CJ7</f>
        <v>4898.6830525433616</v>
      </c>
      <c r="CJ7" s="170">
        <f>'Agency North'!CK7+'Agency South'!CK7</f>
        <v>5093.0190224736234</v>
      </c>
      <c r="CK7" s="170">
        <f>'Agency North'!CL7+'Agency South'!CL7</f>
        <v>5288.9961477641718</v>
      </c>
      <c r="CL7" s="170">
        <f>'Agency North'!CM7+'Agency South'!CM7</f>
        <v>5080.1699849667611</v>
      </c>
      <c r="CM7" s="170">
        <f>'Agency North'!CN7+'Agency South'!CN7</f>
        <v>5246.7232261055979</v>
      </c>
      <c r="CN7" s="170">
        <f>'Agency North'!CO7+'Agency South'!CO7</f>
        <v>5420.3226179980538</v>
      </c>
      <c r="CO7" s="170">
        <f>'Agency North'!CP7+'Agency South'!CP7</f>
        <v>5193.1562886786669</v>
      </c>
      <c r="CP7" s="170">
        <f>'Agency North'!CQ7+'Agency South'!CQ7</f>
        <v>5376.4488387687115</v>
      </c>
      <c r="CQ7" s="170">
        <f>'Agency North'!CR7+'Agency South'!CR7</f>
        <v>5571.222037800384</v>
      </c>
      <c r="CR7" s="170">
        <f>'Agency North'!CS7+'Agency South'!CS7</f>
        <v>5367.2872307548951</v>
      </c>
      <c r="CS7" s="204">
        <f>'Agency North'!CT7+'Agency South'!CT7</f>
        <v>5572.613180102594</v>
      </c>
    </row>
    <row r="8" spans="1:98" s="28" customFormat="1" x14ac:dyDescent="0.25">
      <c r="A8" s="28" t="s">
        <v>42</v>
      </c>
      <c r="B8" s="28">
        <f>'Agency North'!C8+'Agency South'!C8</f>
        <v>0</v>
      </c>
      <c r="C8" s="28">
        <f>'Agency North'!D8+'Agency South'!D8</f>
        <v>0</v>
      </c>
      <c r="D8" s="28">
        <f>'Agency North'!E8+'Agency South'!E8</f>
        <v>0</v>
      </c>
      <c r="E8" s="28">
        <f>'Agency North'!F8+'Agency South'!F8</f>
        <v>96</v>
      </c>
      <c r="F8" s="28">
        <f>'Agency North'!G8+'Agency South'!G8</f>
        <v>66</v>
      </c>
      <c r="G8" s="28">
        <f>'Agency North'!H8+'Agency South'!H8</f>
        <v>80</v>
      </c>
      <c r="H8" s="28">
        <f>'Agency North'!I8+'Agency South'!I8</f>
        <v>72</v>
      </c>
      <c r="I8" s="28">
        <f>'Agency North'!J8+'Agency South'!J8</f>
        <v>78</v>
      </c>
      <c r="J8" s="28">
        <f>'Agency North'!K8+'Agency South'!K8</f>
        <v>134</v>
      </c>
      <c r="K8" s="28">
        <f>'Agency North'!L8+'Agency South'!L8</f>
        <v>66</v>
      </c>
      <c r="L8" s="28">
        <f>'Agency North'!M8+'Agency South'!M8</f>
        <v>98</v>
      </c>
      <c r="M8" s="35">
        <f>'Agency North'!N8+'Agency South'!N8</f>
        <v>64</v>
      </c>
      <c r="N8" s="276">
        <f>'Agency North'!O8+'Agency South'!O8</f>
        <v>14</v>
      </c>
      <c r="O8" s="276">
        <f>'Agency North'!P8+'Agency South'!P8</f>
        <v>10</v>
      </c>
      <c r="P8" s="276">
        <f>'Agency North'!Q8+'Agency South'!Q8</f>
        <v>65</v>
      </c>
      <c r="Q8" s="276">
        <f>'Agency North'!R8+'Agency South'!R8</f>
        <v>74</v>
      </c>
      <c r="R8" s="276">
        <f>'Agency North'!S8+'Agency South'!S8</f>
        <v>131</v>
      </c>
      <c r="S8" s="276">
        <f>'Agency North'!T8+'Agency South'!T8</f>
        <v>180</v>
      </c>
      <c r="T8" s="276">
        <f>'Agency North'!U8+'Agency South'!U8</f>
        <v>103</v>
      </c>
      <c r="U8" s="276">
        <f>'Agency North'!V8+'Agency South'!V8</f>
        <v>129</v>
      </c>
      <c r="V8" s="28">
        <f>'Agency North'!W8+'Agency South'!W8</f>
        <v>196</v>
      </c>
      <c r="W8" s="28">
        <f>'Agency North'!X8+'Agency South'!X8</f>
        <v>172</v>
      </c>
      <c r="X8" s="28">
        <f>'Agency North'!Y8+'Agency South'!Y8</f>
        <v>199</v>
      </c>
      <c r="Y8" s="35">
        <f>'Agency North'!Z8+'Agency South'!Z8</f>
        <v>159</v>
      </c>
      <c r="Z8" s="28">
        <f>'Agency North'!AA8+'Agency South'!AA8</f>
        <v>20</v>
      </c>
      <c r="AA8" s="28">
        <f>'Agency North'!AB8+'Agency South'!AB8</f>
        <v>20</v>
      </c>
      <c r="AB8" s="28">
        <f>'Agency North'!AC8+'Agency South'!AC8</f>
        <v>40</v>
      </c>
      <c r="AC8" s="28">
        <f>'Agency North'!AD8+'Agency South'!AD8</f>
        <v>50</v>
      </c>
      <c r="AD8" s="28">
        <f>'Agency North'!AE8+'Agency South'!AE8</f>
        <v>55</v>
      </c>
      <c r="AE8" s="28">
        <f>'Agency North'!AF8+'Agency South'!AF8</f>
        <v>55</v>
      </c>
      <c r="AF8" s="28">
        <f>'Agency North'!AG8+'Agency South'!AG8</f>
        <v>55</v>
      </c>
      <c r="AG8" s="28">
        <f>'Agency North'!AH8+'Agency South'!AH8</f>
        <v>55</v>
      </c>
      <c r="AH8" s="28">
        <f>'Agency North'!AI8+'Agency South'!AI8</f>
        <v>55</v>
      </c>
      <c r="AI8" s="28">
        <f>'Agency North'!AJ8+'Agency South'!AJ8</f>
        <v>55</v>
      </c>
      <c r="AJ8" s="28">
        <f>'Agency North'!AK8+'Agency South'!AK8</f>
        <v>45</v>
      </c>
      <c r="AK8" s="35">
        <f>'Agency North'!AL8+'Agency South'!AL8</f>
        <v>45</v>
      </c>
      <c r="AL8" s="28">
        <f>'Agency North'!AM8+'Agency South'!AM8</f>
        <v>20</v>
      </c>
      <c r="AM8" s="28">
        <f>'Agency North'!AN8+'Agency South'!AN8</f>
        <v>20</v>
      </c>
      <c r="AN8" s="28">
        <f>'Agency North'!AO8+'Agency South'!AO8</f>
        <v>60</v>
      </c>
      <c r="AO8" s="28">
        <f>'Agency North'!AP8+'Agency South'!AP8</f>
        <v>60</v>
      </c>
      <c r="AP8" s="28">
        <f>'Agency North'!AQ8+'Agency South'!AQ8</f>
        <v>55</v>
      </c>
      <c r="AQ8" s="28">
        <f>'Agency North'!AR8+'Agency South'!AR8</f>
        <v>55</v>
      </c>
      <c r="AR8" s="28">
        <f>'Agency North'!AS8+'Agency South'!AS8</f>
        <v>55</v>
      </c>
      <c r="AS8" s="28">
        <f>'Agency North'!AT8+'Agency South'!AT8</f>
        <v>55</v>
      </c>
      <c r="AT8" s="28">
        <f>'Agency North'!AU8+'Agency South'!AU8</f>
        <v>55</v>
      </c>
      <c r="AU8" s="28">
        <f>'Agency North'!AV8+'Agency South'!AV8</f>
        <v>55</v>
      </c>
      <c r="AV8" s="28">
        <f>'Agency North'!AW8+'Agency South'!AW8</f>
        <v>55</v>
      </c>
      <c r="AW8" s="35">
        <f>'Agency North'!AX8+'Agency South'!AX8</f>
        <v>55</v>
      </c>
      <c r="AX8" s="28">
        <f>'Agency North'!AY8+'Agency South'!AY8</f>
        <v>20</v>
      </c>
      <c r="AY8" s="28">
        <f>'Agency North'!AZ8+'Agency South'!AZ8</f>
        <v>20</v>
      </c>
      <c r="AZ8" s="28">
        <f>'Agency North'!BA8+'Agency South'!BA8</f>
        <v>60</v>
      </c>
      <c r="BA8" s="28">
        <f>'Agency North'!BB8+'Agency South'!BB8</f>
        <v>40</v>
      </c>
      <c r="BB8" s="28">
        <f>'Agency North'!BC8+'Agency South'!BC8</f>
        <v>40</v>
      </c>
      <c r="BC8" s="28">
        <f>'Agency North'!BD8+'Agency South'!BD8</f>
        <v>40</v>
      </c>
      <c r="BD8" s="28">
        <f>'Agency North'!BE8+'Agency South'!BE8</f>
        <v>40</v>
      </c>
      <c r="BE8" s="28">
        <f>'Agency North'!BF8+'Agency South'!BF8</f>
        <v>40</v>
      </c>
      <c r="BF8" s="28">
        <f>'Agency North'!BG8+'Agency South'!BG8</f>
        <v>40</v>
      </c>
      <c r="BG8" s="28">
        <f>'Agency North'!BH8+'Agency South'!BH8</f>
        <v>40</v>
      </c>
      <c r="BH8" s="28">
        <f>'Agency North'!BI8+'Agency South'!BI8</f>
        <v>40</v>
      </c>
      <c r="BI8" s="35">
        <f>'Agency North'!BJ8+'Agency South'!BJ8</f>
        <v>40</v>
      </c>
      <c r="BJ8" s="28">
        <f>'Agency North'!BK8+'Agency South'!BK8</f>
        <v>20</v>
      </c>
      <c r="BK8" s="28">
        <f>'Agency North'!BL8+'Agency South'!BL8</f>
        <v>20</v>
      </c>
      <c r="BL8" s="28">
        <f>'Agency North'!BM8+'Agency South'!BM8</f>
        <v>20</v>
      </c>
      <c r="BM8" s="28">
        <f>'Agency North'!BN8+'Agency South'!BN8</f>
        <v>20</v>
      </c>
      <c r="BN8" s="28">
        <f>'Agency North'!BO8+'Agency South'!BO8</f>
        <v>20</v>
      </c>
      <c r="BO8" s="28">
        <f>'Agency North'!BP8+'Agency South'!BP8</f>
        <v>20</v>
      </c>
      <c r="BP8" s="28">
        <f>'Agency North'!BQ8+'Agency South'!BQ8</f>
        <v>20</v>
      </c>
      <c r="BQ8" s="28">
        <f>'Agency North'!BR8+'Agency South'!BR8</f>
        <v>20</v>
      </c>
      <c r="BR8" s="28">
        <f>'Agency North'!BS8+'Agency South'!BS8</f>
        <v>20</v>
      </c>
      <c r="BS8" s="28">
        <f>'Agency North'!BT8+'Agency South'!BT8</f>
        <v>20</v>
      </c>
      <c r="BT8" s="28">
        <f>'Agency North'!BU8+'Agency South'!BU8</f>
        <v>20</v>
      </c>
      <c r="BU8" s="35">
        <f>'Agency North'!BV8+'Agency South'!BV8</f>
        <v>20</v>
      </c>
      <c r="BV8" s="28">
        <f>'Agency North'!BW8+'Agency South'!BW8</f>
        <v>20</v>
      </c>
      <c r="BW8" s="28">
        <f>'Agency North'!BX8+'Agency South'!BX8</f>
        <v>20</v>
      </c>
      <c r="BX8" s="28">
        <f>'Agency North'!BY8+'Agency South'!BY8</f>
        <v>20</v>
      </c>
      <c r="BY8" s="28">
        <f>'Agency North'!BZ8+'Agency South'!BZ8</f>
        <v>20</v>
      </c>
      <c r="BZ8" s="28">
        <f>'Agency North'!CA8+'Agency South'!CA8</f>
        <v>20</v>
      </c>
      <c r="CA8" s="28">
        <f>'Agency North'!CB8+'Agency South'!CB8</f>
        <v>20</v>
      </c>
      <c r="CB8" s="28">
        <f>'Agency North'!CC8+'Agency South'!CC8</f>
        <v>20</v>
      </c>
      <c r="CC8" s="28">
        <f>'Agency North'!CD8+'Agency South'!CD8</f>
        <v>20</v>
      </c>
      <c r="CD8" s="28">
        <f>'Agency North'!CE8+'Agency South'!CE8</f>
        <v>20</v>
      </c>
      <c r="CE8" s="28">
        <f>'Agency North'!CF8+'Agency South'!CF8</f>
        <v>20</v>
      </c>
      <c r="CF8" s="28">
        <f>'Agency North'!CG8+'Agency South'!CG8</f>
        <v>20</v>
      </c>
      <c r="CG8" s="35">
        <f>'Agency North'!CH8+'Agency South'!CH8</f>
        <v>20</v>
      </c>
      <c r="CH8" s="28">
        <f>'Agency North'!CI8+'Agency South'!CI8</f>
        <v>20</v>
      </c>
      <c r="CI8" s="28">
        <f>'Agency North'!CJ8+'Agency South'!CJ8</f>
        <v>20</v>
      </c>
      <c r="CJ8" s="28">
        <f>'Agency North'!CK8+'Agency South'!CK8</f>
        <v>20</v>
      </c>
      <c r="CK8" s="28">
        <f>'Agency North'!CL8+'Agency South'!CL8</f>
        <v>20</v>
      </c>
      <c r="CL8" s="28">
        <f>'Agency North'!CM8+'Agency South'!CM8</f>
        <v>20</v>
      </c>
      <c r="CM8" s="28">
        <f>'Agency North'!CN8+'Agency South'!CN8</f>
        <v>20</v>
      </c>
      <c r="CN8" s="28">
        <f>'Agency North'!CO8+'Agency South'!CO8</f>
        <v>20</v>
      </c>
      <c r="CO8" s="28">
        <f>'Agency North'!CP8+'Agency South'!CP8</f>
        <v>20</v>
      </c>
      <c r="CP8" s="28">
        <f>'Agency North'!CQ8+'Agency South'!CQ8</f>
        <v>20</v>
      </c>
      <c r="CQ8" s="28">
        <f>'Agency North'!CR8+'Agency South'!CR8</f>
        <v>20</v>
      </c>
      <c r="CR8" s="28">
        <f>'Agency North'!CS8+'Agency South'!CS8</f>
        <v>20</v>
      </c>
      <c r="CS8" s="35">
        <f>'Agency North'!CT8+'Agency South'!CT8</f>
        <v>20</v>
      </c>
    </row>
    <row r="9" spans="1:98" s="28" customFormat="1" x14ac:dyDescent="0.25">
      <c r="A9" s="28" t="s">
        <v>63</v>
      </c>
      <c r="B9" s="28">
        <f>'Agency North'!C9+'Agency South'!C9</f>
        <v>0</v>
      </c>
      <c r="C9" s="28">
        <f>'Agency North'!D9+'Agency South'!D9</f>
        <v>0</v>
      </c>
      <c r="D9" s="28">
        <f>'Agency North'!E9+'Agency South'!E9</f>
        <v>0</v>
      </c>
      <c r="E9" s="28">
        <f>'Agency North'!F9+'Agency South'!F9</f>
        <v>0</v>
      </c>
      <c r="F9" s="28">
        <f>'Agency North'!G9+'Agency South'!G9</f>
        <v>0</v>
      </c>
      <c r="G9" s="28">
        <f>'Agency North'!H9+'Agency South'!H9</f>
        <v>0</v>
      </c>
      <c r="H9" s="28">
        <f>'Agency North'!I9+'Agency South'!I9</f>
        <v>0</v>
      </c>
      <c r="I9" s="28">
        <f>'Agency North'!J9+'Agency South'!J9</f>
        <v>0</v>
      </c>
      <c r="J9" s="28">
        <f>'Agency North'!K9+'Agency South'!K9</f>
        <v>0</v>
      </c>
      <c r="K9" s="28">
        <f>'Agency North'!L9+'Agency South'!L9</f>
        <v>0</v>
      </c>
      <c r="L9" s="28">
        <f>'Agency North'!M9+'Agency South'!M9</f>
        <v>0</v>
      </c>
      <c r="M9" s="35">
        <f>'Agency North'!N9+'Agency South'!N9</f>
        <v>0</v>
      </c>
      <c r="N9" s="276">
        <f>'Agency North'!O9+'Agency South'!O9</f>
        <v>0</v>
      </c>
      <c r="O9" s="276">
        <f>'Agency North'!P9+'Agency South'!P9</f>
        <v>0</v>
      </c>
      <c r="P9" s="276">
        <f>'Agency North'!Q9+'Agency South'!Q9</f>
        <v>0</v>
      </c>
      <c r="Q9" s="276">
        <f>'Agency North'!R9+'Agency South'!R9</f>
        <v>0</v>
      </c>
      <c r="R9" s="276">
        <f>'Agency North'!S9+'Agency South'!S9</f>
        <v>0</v>
      </c>
      <c r="S9" s="276">
        <f>'Agency North'!T9+'Agency South'!T9</f>
        <v>0</v>
      </c>
      <c r="T9" s="276">
        <f>'Agency North'!U9+'Agency South'!U9</f>
        <v>23.759999999999998</v>
      </c>
      <c r="U9" s="276">
        <f>'Agency North'!V9+'Agency South'!V9</f>
        <v>17.7744</v>
      </c>
      <c r="V9" s="28">
        <f>'Agency North'!W9+'Agency South'!W9</f>
        <v>30.706656000000002</v>
      </c>
      <c r="W9" s="28">
        <f>'Agency North'!X9+'Agency South'!X9</f>
        <v>46.808534160000008</v>
      </c>
      <c r="X9" s="28">
        <f>'Agency North'!Y9+'Agency South'!Y9</f>
        <v>34.360547012000005</v>
      </c>
      <c r="Y9" s="35">
        <f>'Agency North'!Z9+'Agency South'!Z9</f>
        <v>42.114021687800005</v>
      </c>
      <c r="Z9" s="28">
        <f>'Agency North'!AA9+'Agency South'!AA9</f>
        <v>62.481738626961999</v>
      </c>
      <c r="AA9" s="28">
        <f>'Agency North'!AB9+'Agency South'!AB9</f>
        <v>59.717659332924015</v>
      </c>
      <c r="AB9" s="28">
        <f>'Agency North'!AC9+'Agency South'!AC9</f>
        <v>67.974636836583272</v>
      </c>
      <c r="AC9" s="28">
        <f>'Agency North'!AD9+'Agency South'!AD9</f>
        <v>103.7670213005382</v>
      </c>
      <c r="AD9" s="28">
        <f>'Agency North'!AE9+'Agency South'!AE9</f>
        <v>66.661464767860053</v>
      </c>
      <c r="AE9" s="28">
        <f>'Agency North'!AF9+'Agency South'!AF9</f>
        <v>94.459020541371473</v>
      </c>
      <c r="AF9" s="28">
        <f>'Agency North'!AG9+'Agency South'!AG9</f>
        <v>121.93564245152716</v>
      </c>
      <c r="AG9" s="28">
        <f>'Agency North'!AH9+'Agency South'!AH9</f>
        <v>72.71905844375388</v>
      </c>
      <c r="AH9" s="28">
        <f>'Agency North'!AI9+'Agency South'!AI9</f>
        <v>104.18414257390485</v>
      </c>
      <c r="AI9" s="28">
        <f>'Agency North'!AJ9+'Agency South'!AJ9</f>
        <v>151.80454184527525</v>
      </c>
      <c r="AJ9" s="28">
        <f>'Agency North'!AK9+'Agency South'!AK9</f>
        <v>88.031193782007165</v>
      </c>
      <c r="AK9" s="35">
        <f>'Agency North'!AL9+'Agency South'!AL9</f>
        <v>98.265357400888035</v>
      </c>
      <c r="AL9" s="28">
        <f>'Agency North'!AM9+'Agency South'!AM9</f>
        <v>86.701432235785092</v>
      </c>
      <c r="AM9" s="28">
        <f>'Agency North'!AN9+'Agency South'!AN9</f>
        <v>93.20089184167233</v>
      </c>
      <c r="AN9" s="28">
        <f>'Agency North'!AO9+'Agency South'!AO9</f>
        <v>98.22170633748037</v>
      </c>
      <c r="AO9" s="28">
        <f>'Agency North'!AP9+'Agency South'!AP9</f>
        <v>105.03882331225724</v>
      </c>
      <c r="AP9" s="28">
        <f>'Agency North'!AQ9+'Agency South'!AQ9</f>
        <v>80.666330615618165</v>
      </c>
      <c r="AQ9" s="28">
        <f>'Agency North'!AR9+'Agency South'!AR9</f>
        <v>84.372163932116678</v>
      </c>
      <c r="AR9" s="28">
        <f>'Agency North'!AS9+'Agency South'!AS9</f>
        <v>98.080901128289213</v>
      </c>
      <c r="AS9" s="28">
        <f>'Agency North'!AT9+'Agency South'!AT9</f>
        <v>87.695393069546228</v>
      </c>
      <c r="AT9" s="28">
        <f>'Agency North'!AU9+'Agency South'!AU9</f>
        <v>95.152582005251901</v>
      </c>
      <c r="AU9" s="28">
        <f>'Agency North'!AV9+'Agency South'!AV9</f>
        <v>113.66054447861185</v>
      </c>
      <c r="AV9" s="28">
        <f>'Agency North'!AW9+'Agency South'!AW9</f>
        <v>100.63421591956924</v>
      </c>
      <c r="AW9" s="35">
        <f>'Agency North'!AX9+'Agency South'!AX9</f>
        <v>105.47671941315565</v>
      </c>
      <c r="AX9" s="28">
        <f>'Agency North'!AY9+'Agency South'!AY9</f>
        <v>156.23570790129295</v>
      </c>
      <c r="AY9" s="28">
        <f>'Agency North'!AZ9+'Agency South'!AZ9</f>
        <v>108.50737037186474</v>
      </c>
      <c r="AZ9" s="28">
        <f>'Agency North'!BA9+'Agency South'!BA9</f>
        <v>110.92446370538039</v>
      </c>
      <c r="BA9" s="28">
        <f>'Agency North'!BB9+'Agency South'!BB9</f>
        <v>145.65524136540003</v>
      </c>
      <c r="BB9" s="28">
        <f>'Agency North'!BC9+'Agency South'!BC9</f>
        <v>90.667563152265672</v>
      </c>
      <c r="BC9" s="28">
        <f>'Agency North'!BD9+'Agency South'!BD9</f>
        <v>96.535146354724318</v>
      </c>
      <c r="BD9" s="28">
        <f>'Agency North'!BE9+'Agency South'!BE9</f>
        <v>145.25134123961956</v>
      </c>
      <c r="BE9" s="28">
        <f>'Agency North'!BF9+'Agency South'!BF9</f>
        <v>104.81447504120425</v>
      </c>
      <c r="BF9" s="28">
        <f>'Agency North'!BG9+'Agency South'!BG9</f>
        <v>114.35983460229714</v>
      </c>
      <c r="BG9" s="28">
        <f>'Agency North'!BH9+'Agency South'!BH9</f>
        <v>175.66786282232323</v>
      </c>
      <c r="BH9" s="28">
        <f>'Agency North'!BI9+'Agency South'!BI9</f>
        <v>123.89391582726418</v>
      </c>
      <c r="BI9" s="35">
        <f>'Agency North'!BJ9+'Agency South'!BJ9</f>
        <v>128.93664533743487</v>
      </c>
      <c r="BJ9" s="28">
        <f>'Agency North'!BK9+'Agency South'!BK9</f>
        <v>131.23557834064908</v>
      </c>
      <c r="BK9" s="28">
        <f>'Agency North'!BL9+'Agency South'!BL9</f>
        <v>136.25047472602492</v>
      </c>
      <c r="BL9" s="28">
        <f>'Agency North'!BM9+'Agency South'!BM9</f>
        <v>138.20874873353242</v>
      </c>
      <c r="BM9" s="28">
        <f>'Agency North'!BN9+'Agency South'!BN9</f>
        <v>123.49848155545365</v>
      </c>
      <c r="BN9" s="28">
        <f>'Agency North'!BO9+'Agency South'!BO9</f>
        <v>115.90945923446708</v>
      </c>
      <c r="BO9" s="28">
        <f>'Agency North'!BP9+'Agency South'!BP9</f>
        <v>121.00841826934621</v>
      </c>
      <c r="BP9" s="28">
        <f>'Agency North'!BQ9+'Agency South'!BQ9</f>
        <v>120.32917907956769</v>
      </c>
      <c r="BQ9" s="28">
        <f>'Agency North'!BR9+'Agency South'!BR9</f>
        <v>128.7176406161247</v>
      </c>
      <c r="BR9" s="28">
        <f>'Agency North'!BS9+'Agency South'!BS9</f>
        <v>137.40094658291241</v>
      </c>
      <c r="BS9" s="28">
        <f>'Agency North'!BT9+'Agency South'!BT9</f>
        <v>138.83346943327163</v>
      </c>
      <c r="BT9" s="28">
        <f>'Agency North'!BU9+'Agency South'!BU9</f>
        <v>145.34254110808934</v>
      </c>
      <c r="BU9" s="35">
        <f>'Agency North'!BV9+'Agency South'!BV9</f>
        <v>150.31135485679445</v>
      </c>
      <c r="BV9" s="28">
        <f>'Agency North'!BW9+'Agency South'!BW9</f>
        <v>228.11683985057317</v>
      </c>
      <c r="BW9" s="28">
        <f>'Agency North'!BX9+'Agency South'!BX9</f>
        <v>155.02640237449145</v>
      </c>
      <c r="BX9" s="28">
        <f>'Agency North'!BY9+'Agency South'!BY9</f>
        <v>155.98306420177732</v>
      </c>
      <c r="BY9" s="28">
        <f>'Agency North'!BZ9+'Agency South'!BZ9</f>
        <v>209.19016426940567</v>
      </c>
      <c r="BZ9" s="28">
        <f>'Agency North'!CA9+'Agency South'!CA9</f>
        <v>129.17169617122562</v>
      </c>
      <c r="CA9" s="28">
        <f>'Agency North'!CB9+'Agency South'!CB9</f>
        <v>134.78147495176458</v>
      </c>
      <c r="CB9" s="28">
        <f>'Agency North'!CC9+'Agency South'!CC9</f>
        <v>200.78835416192973</v>
      </c>
      <c r="CC9" s="28">
        <f>'Agency North'!CD9+'Agency South'!CD9</f>
        <v>142.66932444905643</v>
      </c>
      <c r="CD9" s="28">
        <f>'Agency North'!CE9+'Agency South'!CE9</f>
        <v>152.64822515110362</v>
      </c>
      <c r="CE9" s="28">
        <f>'Agency North'!CF9+'Agency South'!CF9</f>
        <v>232.07589713784029</v>
      </c>
      <c r="CF9" s="28">
        <f>'Agency North'!CG9+'Agency South'!CG9</f>
        <v>161.5531891125548</v>
      </c>
      <c r="CG9" s="35">
        <f>'Agency North'!CH9+'Agency South'!CH9</f>
        <v>167.39511304393852</v>
      </c>
      <c r="CH9" s="28">
        <f>'Agency North'!CI9+'Agency South'!CI9</f>
        <v>255.32302874675747</v>
      </c>
      <c r="CI9" s="28">
        <f>'Agency North'!CJ9+'Agency South'!CJ9</f>
        <v>174.33596993026202</v>
      </c>
      <c r="CJ9" s="28">
        <f>'Agency North'!CK9+'Agency South'!CK9</f>
        <v>175.97712529054903</v>
      </c>
      <c r="CK9" s="28">
        <f>'Agency North'!CL9+'Agency South'!CL9</f>
        <v>236.5840410236267</v>
      </c>
      <c r="CL9" s="28">
        <f>'Agency North'!CM9+'Agency South'!CM9</f>
        <v>146.55324113883694</v>
      </c>
      <c r="CM9" s="28">
        <f>'Agency North'!CN9+'Agency South'!CN9</f>
        <v>153.59939189245566</v>
      </c>
      <c r="CN9" s="28">
        <f>'Agency North'!CO9+'Agency South'!CO9</f>
        <v>229.84390079967804</v>
      </c>
      <c r="CO9" s="28">
        <f>'Agency North'!CP9+'Agency South'!CP9</f>
        <v>163.29255009004424</v>
      </c>
      <c r="CP9" s="28">
        <f>'Agency North'!CQ9+'Agency South'!CQ9</f>
        <v>174.77319903167194</v>
      </c>
      <c r="CQ9" s="28">
        <f>'Agency North'!CR9+'Agency South'!CR9</f>
        <v>266.11680443807631</v>
      </c>
      <c r="CR9" s="28">
        <f>'Agency North'!CS9+'Agency South'!CS9</f>
        <v>185.32594934769853</v>
      </c>
      <c r="CS9" s="35">
        <f>'Agency North'!CT9+'Agency South'!CT9</f>
        <v>192.21280696282423</v>
      </c>
    </row>
    <row r="10" spans="1:98" s="28" customFormat="1" x14ac:dyDescent="0.25">
      <c r="A10" s="28" t="s">
        <v>69</v>
      </c>
      <c r="B10" s="28">
        <f>'Agency North'!C10+'Agency South'!C10</f>
        <v>0</v>
      </c>
      <c r="C10" s="28">
        <f>'Agency North'!D10+'Agency South'!D10</f>
        <v>0</v>
      </c>
      <c r="D10" s="28">
        <f>'Agency North'!E10+'Agency South'!E10</f>
        <v>0</v>
      </c>
      <c r="E10" s="28">
        <f>'Agency North'!F10+'Agency South'!F10</f>
        <v>0</v>
      </c>
      <c r="F10" s="28">
        <f>'Agency North'!G10+'Agency South'!G10</f>
        <v>0</v>
      </c>
      <c r="G10" s="28">
        <f>'Agency North'!H10+'Agency South'!H10</f>
        <v>0</v>
      </c>
      <c r="H10" s="28">
        <f>'Agency North'!I10+'Agency South'!I10</f>
        <v>0</v>
      </c>
      <c r="I10" s="28">
        <f>'Agency North'!J10+'Agency South'!J10</f>
        <v>0</v>
      </c>
      <c r="J10" s="28">
        <f>'Agency North'!K10+'Agency South'!K10</f>
        <v>0</v>
      </c>
      <c r="K10" s="28">
        <f>'Agency North'!L10+'Agency South'!L10</f>
        <v>0</v>
      </c>
      <c r="L10" s="28">
        <f>'Agency North'!M10+'Agency South'!M10</f>
        <v>0</v>
      </c>
      <c r="M10" s="35">
        <f>'Agency North'!N10+'Agency South'!N10</f>
        <v>0</v>
      </c>
      <c r="N10" s="276">
        <f>'Agency North'!O10+'Agency South'!O10</f>
        <v>0</v>
      </c>
      <c r="O10" s="276">
        <f>'Agency North'!P10+'Agency South'!P10</f>
        <v>0</v>
      </c>
      <c r="P10" s="276">
        <f>'Agency North'!Q10+'Agency South'!Q10</f>
        <v>0</v>
      </c>
      <c r="Q10" s="276">
        <f>'Agency North'!R10+'Agency South'!R10</f>
        <v>0</v>
      </c>
      <c r="R10" s="276">
        <f>'Agency North'!S10+'Agency South'!S10</f>
        <v>0</v>
      </c>
      <c r="S10" s="276">
        <f>'Agency North'!T10+'Agency South'!T10</f>
        <v>0</v>
      </c>
      <c r="T10" s="276">
        <f>'Agency North'!U10+'Agency South'!U10</f>
        <v>116.20000000000002</v>
      </c>
      <c r="U10" s="276">
        <f>'Agency North'!V10+'Agency South'!V10</f>
        <v>0</v>
      </c>
      <c r="V10" s="28">
        <f>'Agency North'!W10+'Agency South'!W10</f>
        <v>0</v>
      </c>
      <c r="W10" s="28">
        <f>'Agency North'!X10+'Agency South'!X10</f>
        <v>91.364291359999982</v>
      </c>
      <c r="X10" s="28">
        <f>'Agency North'!Y10+'Agency South'!Y10</f>
        <v>0</v>
      </c>
      <c r="Y10" s="35">
        <f>'Agency North'!Z10+'Agency South'!Z10</f>
        <v>0</v>
      </c>
      <c r="Z10" s="28">
        <f>'Agency North'!AA10+'Agency South'!AA10</f>
        <v>225.99598674997998</v>
      </c>
      <c r="AA10" s="28">
        <f>'Agency North'!AB10+'Agency South'!AB10</f>
        <v>0</v>
      </c>
      <c r="AB10" s="28">
        <f>'Agency North'!AC10+'Agency South'!AC10</f>
        <v>0</v>
      </c>
      <c r="AC10" s="28">
        <f>'Agency North'!AD10+'Agency South'!AD10</f>
        <v>247.17255019022713</v>
      </c>
      <c r="AD10" s="28">
        <f>'Agency North'!AE10+'Agency South'!AE10</f>
        <v>0</v>
      </c>
      <c r="AE10" s="28">
        <f>'Agency North'!AF10+'Agency South'!AF10</f>
        <v>0</v>
      </c>
      <c r="AF10" s="28">
        <f>'Agency North'!AG10+'Agency South'!AG10</f>
        <v>266.9043587707082</v>
      </c>
      <c r="AG10" s="28">
        <f>'Agency North'!AH10+'Agency South'!AH10</f>
        <v>0</v>
      </c>
      <c r="AH10" s="28">
        <f>'Agency North'!AI10+'Agency South'!AI10</f>
        <v>0</v>
      </c>
      <c r="AI10" s="28">
        <f>'Agency North'!AJ10+'Agency South'!AJ10</f>
        <v>288.3286650315568</v>
      </c>
      <c r="AJ10" s="28">
        <f>'Agency North'!AK10+'Agency South'!AK10</f>
        <v>0</v>
      </c>
      <c r="AK10" s="35">
        <f>'Agency North'!AL10+'Agency South'!AL10</f>
        <v>0</v>
      </c>
      <c r="AL10" s="28">
        <f>'Agency North'!AM10+'Agency South'!AM10</f>
        <v>355.71714099198954</v>
      </c>
      <c r="AM10" s="28">
        <f>'Agency North'!AN10+'Agency South'!AN10</f>
        <v>0</v>
      </c>
      <c r="AN10" s="28">
        <f>'Agency North'!AO10+'Agency South'!AO10</f>
        <v>0</v>
      </c>
      <c r="AO10" s="28">
        <f>'Agency North'!AP10+'Agency South'!AP10</f>
        <v>289.59666740838713</v>
      </c>
      <c r="AP10" s="28">
        <f>'Agency North'!AQ10+'Agency South'!AQ10</f>
        <v>0</v>
      </c>
      <c r="AQ10" s="28">
        <f>'Agency North'!AR10+'Agency South'!AR10</f>
        <v>0</v>
      </c>
      <c r="AR10" s="28">
        <f>'Agency North'!AS10+'Agency South'!AS10</f>
        <v>304.64473245354765</v>
      </c>
      <c r="AS10" s="28">
        <f>'Agency North'!AT10+'Agency South'!AT10</f>
        <v>0</v>
      </c>
      <c r="AT10" s="28">
        <f>'Agency North'!AU10+'Agency South'!AU10</f>
        <v>0</v>
      </c>
      <c r="AU10" s="28">
        <f>'Agency North'!AV10+'Agency South'!AV10</f>
        <v>318.77314682850164</v>
      </c>
      <c r="AV10" s="28">
        <f>'Agency North'!AW10+'Agency South'!AW10</f>
        <v>0</v>
      </c>
      <c r="AW10" s="35">
        <f>'Agency North'!AX10+'Agency South'!AX10</f>
        <v>0</v>
      </c>
      <c r="AX10" s="28">
        <f>'Agency North'!AY10+'Agency South'!AY10</f>
        <v>295.34346908424163</v>
      </c>
      <c r="AY10" s="28">
        <f>'Agency North'!AZ10+'Agency South'!AZ10</f>
        <v>0</v>
      </c>
      <c r="AZ10" s="28">
        <f>'Agency North'!BA10+'Agency South'!BA10</f>
        <v>0</v>
      </c>
      <c r="BA10" s="28">
        <f>'Agency North'!BB10+'Agency South'!BB10</f>
        <v>311.41343435318936</v>
      </c>
      <c r="BB10" s="28">
        <f>'Agency North'!BC10+'Agency South'!BC10</f>
        <v>0</v>
      </c>
      <c r="BC10" s="28">
        <f>'Agency North'!BD10+'Agency South'!BD10</f>
        <v>0</v>
      </c>
      <c r="BD10" s="28">
        <f>'Agency North'!BE10+'Agency South'!BE10</f>
        <v>324.06908578465038</v>
      </c>
      <c r="BE10" s="28">
        <f>'Agency North'!BF10+'Agency South'!BF10</f>
        <v>0</v>
      </c>
      <c r="BF10" s="28">
        <f>'Agency North'!BG10+'Agency South'!BG10</f>
        <v>0</v>
      </c>
      <c r="BG10" s="28">
        <f>'Agency North'!BH10+'Agency South'!BH10</f>
        <v>338.24630411390933</v>
      </c>
      <c r="BH10" s="28">
        <f>'Agency North'!BI10+'Agency South'!BI10</f>
        <v>0</v>
      </c>
      <c r="BI10" s="35">
        <f>'Agency North'!BJ10+'Agency South'!BJ10</f>
        <v>0</v>
      </c>
      <c r="BJ10" s="28">
        <f>'Agency North'!BK10+'Agency South'!BK10</f>
        <v>356.87380953054264</v>
      </c>
      <c r="BK10" s="28">
        <f>'Agency North'!BL10+'Agency South'!BL10</f>
        <v>0</v>
      </c>
      <c r="BL10" s="28">
        <f>'Agency North'!BM10+'Agency South'!BM10</f>
        <v>0</v>
      </c>
      <c r="BM10" s="28">
        <f>'Agency North'!BN10+'Agency South'!BN10</f>
        <v>366.43774199925804</v>
      </c>
      <c r="BN10" s="28">
        <f>'Agency North'!BO10+'Agency South'!BO10</f>
        <v>0</v>
      </c>
      <c r="BO10" s="28">
        <f>'Agency North'!BP10+'Agency South'!BP10</f>
        <v>0</v>
      </c>
      <c r="BP10" s="28">
        <f>'Agency North'!BQ10+'Agency South'!BQ10</f>
        <v>371.18419741584285</v>
      </c>
      <c r="BQ10" s="28">
        <f>'Agency North'!BR10+'Agency South'!BR10</f>
        <v>0</v>
      </c>
      <c r="BR10" s="28">
        <f>'Agency North'!BS10+'Agency South'!BS10</f>
        <v>0</v>
      </c>
      <c r="BS10" s="28">
        <f>'Agency North'!BT10+'Agency South'!BT10</f>
        <v>377.58986056567619</v>
      </c>
      <c r="BT10" s="28">
        <f>'Agency North'!BU10+'Agency South'!BU10</f>
        <v>0</v>
      </c>
      <c r="BU10" s="35">
        <f>'Agency North'!BV10+'Agency South'!BV10</f>
        <v>0</v>
      </c>
      <c r="BV10" s="28">
        <f>'Agency North'!BW10+'Agency South'!BW10</f>
        <v>387.70527568858989</v>
      </c>
      <c r="BW10" s="28">
        <f>'Agency North'!BX10+'Agency South'!BX10</f>
        <v>0</v>
      </c>
      <c r="BX10" s="28">
        <f>'Agency North'!BY10+'Agency South'!BY10</f>
        <v>0</v>
      </c>
      <c r="BY10" s="28">
        <f>'Agency North'!BZ10+'Agency South'!BZ10</f>
        <v>406.28877762008528</v>
      </c>
      <c r="BZ10" s="28">
        <f>'Agency North'!CA10+'Agency South'!CA10</f>
        <v>0</v>
      </c>
      <c r="CA10" s="28">
        <f>'Agency North'!CB10+'Agency South'!CB10</f>
        <v>0</v>
      </c>
      <c r="CB10" s="28">
        <f>'Agency North'!CC10+'Agency South'!CC10</f>
        <v>417.49061535510248</v>
      </c>
      <c r="CC10" s="28">
        <f>'Agency North'!CD10+'Agency South'!CD10</f>
        <v>0</v>
      </c>
      <c r="CD10" s="28">
        <f>'Agency North'!CE10+'Agency South'!CE10</f>
        <v>0</v>
      </c>
      <c r="CE10" s="28">
        <f>'Agency North'!CF10+'Agency South'!CF10</f>
        <v>429.47898950598892</v>
      </c>
      <c r="CF10" s="28">
        <f>'Agency North'!CG10+'Agency South'!CG10</f>
        <v>0</v>
      </c>
      <c r="CG10" s="35">
        <f>'Agency North'!CH10+'Agency South'!CH10</f>
        <v>0</v>
      </c>
      <c r="CH10" s="28">
        <f>'Agency North'!CI10+'Agency South'!CI10</f>
        <v>446.14382158713573</v>
      </c>
      <c r="CI10" s="28">
        <f>'Agency North'!CJ10+'Agency South'!CJ10</f>
        <v>0</v>
      </c>
      <c r="CJ10" s="28">
        <f>'Agency North'!CK10+'Agency South'!CK10</f>
        <v>0</v>
      </c>
      <c r="CK10" s="28">
        <f>'Agency North'!CL10+'Agency South'!CL10</f>
        <v>465.41020382103773</v>
      </c>
      <c r="CL10" s="28">
        <f>'Agency North'!CM10+'Agency South'!CM10</f>
        <v>0</v>
      </c>
      <c r="CM10" s="28">
        <f>'Agency North'!CN10+'Agency South'!CN10</f>
        <v>0</v>
      </c>
      <c r="CN10" s="28">
        <f>'Agency North'!CO10+'Agency South'!CO10</f>
        <v>477.01023011906477</v>
      </c>
      <c r="CO10" s="28">
        <f>'Agency North'!CP10+'Agency South'!CP10</f>
        <v>0</v>
      </c>
      <c r="CP10" s="28">
        <f>'Agency North'!CQ10+'Agency South'!CQ10</f>
        <v>0</v>
      </c>
      <c r="CQ10" s="28">
        <f>'Agency North'!CR10+'Agency South'!CR10</f>
        <v>490.0516114835649</v>
      </c>
      <c r="CR10" s="28">
        <f>'Agency North'!CS10+'Agency South'!CS10</f>
        <v>0</v>
      </c>
      <c r="CS10" s="35">
        <f>'Agency North'!CT10+'Agency South'!CT10</f>
        <v>0</v>
      </c>
    </row>
    <row r="11" spans="1:98" s="167" customFormat="1" x14ac:dyDescent="0.25">
      <c r="A11" s="167" t="s">
        <v>65</v>
      </c>
      <c r="B11" s="167">
        <f>B7+B8+B9-B10</f>
        <v>0</v>
      </c>
      <c r="C11" s="167">
        <f t="shared" ref="C11:BN11" si="0">C7+C8+C9-C10</f>
        <v>0</v>
      </c>
      <c r="D11" s="167">
        <f t="shared" si="0"/>
        <v>0</v>
      </c>
      <c r="E11" s="167">
        <f t="shared" si="0"/>
        <v>96</v>
      </c>
      <c r="F11" s="167">
        <f t="shared" si="0"/>
        <v>66</v>
      </c>
      <c r="G11" s="167">
        <f t="shared" si="0"/>
        <v>80</v>
      </c>
      <c r="H11" s="167">
        <f t="shared" si="0"/>
        <v>72</v>
      </c>
      <c r="I11" s="167">
        <f t="shared" si="0"/>
        <v>78</v>
      </c>
      <c r="J11" s="167">
        <f t="shared" si="0"/>
        <v>134</v>
      </c>
      <c r="K11" s="167">
        <f t="shared" si="0"/>
        <v>66</v>
      </c>
      <c r="L11" s="167">
        <f t="shared" si="0"/>
        <v>98</v>
      </c>
      <c r="M11" s="168">
        <f t="shared" si="0"/>
        <v>64</v>
      </c>
      <c r="N11" s="277">
        <v>1002</v>
      </c>
      <c r="O11" s="277">
        <v>993</v>
      </c>
      <c r="P11" s="277">
        <v>1045</v>
      </c>
      <c r="Q11" s="277">
        <v>1129</v>
      </c>
      <c r="R11" s="277">
        <v>1212</v>
      </c>
      <c r="S11" s="277">
        <v>1314</v>
      </c>
      <c r="T11" s="277">
        <f t="shared" si="0"/>
        <v>1324.56</v>
      </c>
      <c r="U11" s="277">
        <f t="shared" si="0"/>
        <v>1471.3344</v>
      </c>
      <c r="V11" s="167">
        <f t="shared" si="0"/>
        <v>1698.041056</v>
      </c>
      <c r="W11" s="167">
        <f t="shared" si="0"/>
        <v>1825.4852987999996</v>
      </c>
      <c r="X11" s="167">
        <f t="shared" si="0"/>
        <v>2058.8458458119999</v>
      </c>
      <c r="Y11" s="168">
        <f t="shared" si="0"/>
        <v>2259.9598674997997</v>
      </c>
      <c r="Z11" s="167">
        <f t="shared" si="0"/>
        <v>2116.4456193767815</v>
      </c>
      <c r="AA11" s="167">
        <f t="shared" si="0"/>
        <v>2196.1632787097055</v>
      </c>
      <c r="AB11" s="167">
        <f t="shared" si="0"/>
        <v>2304.1379155462887</v>
      </c>
      <c r="AC11" s="167">
        <f t="shared" si="0"/>
        <v>2210.7323866565998</v>
      </c>
      <c r="AD11" s="167">
        <f t="shared" si="0"/>
        <v>2332.3938514244601</v>
      </c>
      <c r="AE11" s="167">
        <f t="shared" si="0"/>
        <v>2481.8528719658316</v>
      </c>
      <c r="AF11" s="167">
        <f t="shared" si="0"/>
        <v>2391.8841556466505</v>
      </c>
      <c r="AG11" s="167">
        <f t="shared" si="0"/>
        <v>2519.6032140904044</v>
      </c>
      <c r="AH11" s="167">
        <f t="shared" si="0"/>
        <v>2678.7873566643093</v>
      </c>
      <c r="AI11" s="167">
        <f t="shared" si="0"/>
        <v>2597.2632334780274</v>
      </c>
      <c r="AJ11" s="167">
        <f t="shared" si="0"/>
        <v>2730.2944272600344</v>
      </c>
      <c r="AK11" s="168">
        <f t="shared" si="0"/>
        <v>2873.559784660923</v>
      </c>
      <c r="AL11" s="167">
        <f t="shared" si="0"/>
        <v>2624.5440759047183</v>
      </c>
      <c r="AM11" s="167">
        <f t="shared" si="0"/>
        <v>2737.744967746391</v>
      </c>
      <c r="AN11" s="167">
        <f t="shared" si="0"/>
        <v>2895.9666740838716</v>
      </c>
      <c r="AO11" s="167">
        <f t="shared" si="0"/>
        <v>2771.4088299877412</v>
      </c>
      <c r="AP11" s="167">
        <f t="shared" si="0"/>
        <v>2907.0751606033596</v>
      </c>
      <c r="AQ11" s="167">
        <f t="shared" si="0"/>
        <v>3046.4473245354761</v>
      </c>
      <c r="AR11" s="167">
        <f t="shared" si="0"/>
        <v>2894.8834932102181</v>
      </c>
      <c r="AS11" s="167">
        <f t="shared" si="0"/>
        <v>3037.5788862797644</v>
      </c>
      <c r="AT11" s="167">
        <f t="shared" si="0"/>
        <v>3187.7314682850165</v>
      </c>
      <c r="AU11" s="167">
        <f t="shared" si="0"/>
        <v>3037.6188659351265</v>
      </c>
      <c r="AV11" s="167">
        <f t="shared" si="0"/>
        <v>3193.2530818546957</v>
      </c>
      <c r="AW11" s="168">
        <f t="shared" si="0"/>
        <v>3353.7298012678511</v>
      </c>
      <c r="AX11" s="167">
        <f t="shared" si="0"/>
        <v>3234.6220400849024</v>
      </c>
      <c r="AY11" s="167">
        <f t="shared" si="0"/>
        <v>3363.1294104567673</v>
      </c>
      <c r="AZ11" s="167">
        <f t="shared" si="0"/>
        <v>3534.0538741621472</v>
      </c>
      <c r="BA11" s="167">
        <f t="shared" si="0"/>
        <v>3408.2956811743579</v>
      </c>
      <c r="BB11" s="167">
        <f t="shared" si="0"/>
        <v>3538.9632443266237</v>
      </c>
      <c r="BC11" s="167">
        <f t="shared" si="0"/>
        <v>3675.4983906813482</v>
      </c>
      <c r="BD11" s="167">
        <f t="shared" si="0"/>
        <v>3536.6806461363171</v>
      </c>
      <c r="BE11" s="167">
        <f t="shared" si="0"/>
        <v>3681.495121177521</v>
      </c>
      <c r="BF11" s="167">
        <f t="shared" si="0"/>
        <v>3835.8549557798183</v>
      </c>
      <c r="BG11" s="167">
        <f t="shared" si="0"/>
        <v>3713.2765144882319</v>
      </c>
      <c r="BH11" s="167">
        <f t="shared" si="0"/>
        <v>3877.1704303154966</v>
      </c>
      <c r="BI11" s="168">
        <f t="shared" si="0"/>
        <v>4046.1070756529316</v>
      </c>
      <c r="BJ11" s="167">
        <f t="shared" si="0"/>
        <v>3840.4688444630383</v>
      </c>
      <c r="BK11" s="167">
        <f t="shared" si="0"/>
        <v>3996.7193191890633</v>
      </c>
      <c r="BL11" s="167">
        <f t="shared" si="0"/>
        <v>4154.9280679225949</v>
      </c>
      <c r="BM11" s="167">
        <f t="shared" si="0"/>
        <v>3931.9888074787914</v>
      </c>
      <c r="BN11" s="167">
        <f t="shared" si="0"/>
        <v>4067.8982667132586</v>
      </c>
      <c r="BO11" s="167">
        <f t="shared" ref="BO11:CS11" si="1">BO7+BO8+BO9-BO10</f>
        <v>4208.9066849826049</v>
      </c>
      <c r="BP11" s="167">
        <f t="shared" si="1"/>
        <v>3978.0516666463295</v>
      </c>
      <c r="BQ11" s="167">
        <f t="shared" si="1"/>
        <v>4126.7693072624543</v>
      </c>
      <c r="BR11" s="167">
        <f t="shared" si="1"/>
        <v>4284.1702538453665</v>
      </c>
      <c r="BS11" s="167">
        <f t="shared" si="1"/>
        <v>4065.4138627129619</v>
      </c>
      <c r="BT11" s="167">
        <f t="shared" si="1"/>
        <v>4230.7564038210512</v>
      </c>
      <c r="BU11" s="168">
        <f t="shared" si="1"/>
        <v>4401.0677586778456</v>
      </c>
      <c r="BV11" s="167">
        <f t="shared" si="1"/>
        <v>4261.4793228398294</v>
      </c>
      <c r="BW11" s="167">
        <f t="shared" si="1"/>
        <v>4436.5057252143197</v>
      </c>
      <c r="BX11" s="167">
        <f t="shared" si="1"/>
        <v>4612.4887894160966</v>
      </c>
      <c r="BY11" s="167">
        <f t="shared" si="1"/>
        <v>4435.390176065418</v>
      </c>
      <c r="BZ11" s="167">
        <f t="shared" si="1"/>
        <v>4584.5618722366435</v>
      </c>
      <c r="CA11" s="167">
        <f t="shared" si="1"/>
        <v>4739.3433471884082</v>
      </c>
      <c r="CB11" s="167">
        <f t="shared" si="1"/>
        <v>4542.6410859952339</v>
      </c>
      <c r="CC11" s="167">
        <f t="shared" si="1"/>
        <v>4705.3104104442909</v>
      </c>
      <c r="CD11" s="167">
        <f t="shared" si="1"/>
        <v>4877.9586355953943</v>
      </c>
      <c r="CE11" s="167">
        <f t="shared" si="1"/>
        <v>4700.5555432272449</v>
      </c>
      <c r="CF11" s="167">
        <f t="shared" si="1"/>
        <v>4882.1087323398006</v>
      </c>
      <c r="CG11" s="168">
        <f t="shared" si="1"/>
        <v>5069.5038453837387</v>
      </c>
      <c r="CH11" s="167">
        <f t="shared" si="1"/>
        <v>4898.6830525433616</v>
      </c>
      <c r="CI11" s="167">
        <f t="shared" si="1"/>
        <v>5093.0190224736234</v>
      </c>
      <c r="CJ11" s="167">
        <f t="shared" si="1"/>
        <v>5288.9961477641727</v>
      </c>
      <c r="CK11" s="167">
        <f t="shared" si="1"/>
        <v>5080.1699849667611</v>
      </c>
      <c r="CL11" s="167">
        <f t="shared" si="1"/>
        <v>5246.7232261055979</v>
      </c>
      <c r="CM11" s="167">
        <f t="shared" si="1"/>
        <v>5420.3226179980538</v>
      </c>
      <c r="CN11" s="167">
        <f t="shared" si="1"/>
        <v>5193.1562886786669</v>
      </c>
      <c r="CO11" s="167">
        <f t="shared" si="1"/>
        <v>5376.4488387687115</v>
      </c>
      <c r="CP11" s="167">
        <f t="shared" si="1"/>
        <v>5571.2220378003831</v>
      </c>
      <c r="CQ11" s="167">
        <f t="shared" si="1"/>
        <v>5367.287230754896</v>
      </c>
      <c r="CR11" s="167">
        <f t="shared" si="1"/>
        <v>5572.613180102594</v>
      </c>
      <c r="CS11" s="168">
        <f t="shared" si="1"/>
        <v>5784.8259870654183</v>
      </c>
    </row>
    <row r="12" spans="1:98" s="19" customFormat="1" x14ac:dyDescent="0.25">
      <c r="A12" s="19" t="s">
        <v>71</v>
      </c>
      <c r="B12" s="19" t="e">
        <f>B13/B11</f>
        <v>#DIV/0!</v>
      </c>
      <c r="C12" s="19" t="e">
        <f t="shared" ref="C12:BN12" si="2">C13/C11</f>
        <v>#DIV/0!</v>
      </c>
      <c r="D12" s="19" t="e">
        <f t="shared" si="2"/>
        <v>#DIV/0!</v>
      </c>
      <c r="E12" s="19">
        <f t="shared" si="2"/>
        <v>0</v>
      </c>
      <c r="F12" s="19">
        <f t="shared" si="2"/>
        <v>0</v>
      </c>
      <c r="G12" s="19">
        <f t="shared" si="2"/>
        <v>0</v>
      </c>
      <c r="H12" s="19">
        <f t="shared" si="2"/>
        <v>0</v>
      </c>
      <c r="I12" s="19">
        <f t="shared" si="2"/>
        <v>0</v>
      </c>
      <c r="J12" s="19">
        <f t="shared" si="2"/>
        <v>0</v>
      </c>
      <c r="K12" s="19">
        <f t="shared" si="2"/>
        <v>0</v>
      </c>
      <c r="L12" s="19">
        <f t="shared" si="2"/>
        <v>0</v>
      </c>
      <c r="M12" s="107">
        <f t="shared" si="2"/>
        <v>0</v>
      </c>
      <c r="N12" s="278">
        <f t="shared" si="2"/>
        <v>0.14471057884231536</v>
      </c>
      <c r="O12" s="278">
        <f t="shared" si="2"/>
        <v>0.12386706948640483</v>
      </c>
      <c r="P12" s="278">
        <f t="shared" si="2"/>
        <v>0.32344497607655504</v>
      </c>
      <c r="Q12" s="278">
        <f t="shared" si="2"/>
        <v>0.23560673162090345</v>
      </c>
      <c r="R12" s="278">
        <f t="shared" si="2"/>
        <v>0.27475247524752477</v>
      </c>
      <c r="S12" s="278">
        <f t="shared" si="2"/>
        <v>0.37519025875190259</v>
      </c>
      <c r="T12" s="278">
        <f t="shared" si="2"/>
        <v>0.35971794407199381</v>
      </c>
      <c r="U12" s="278">
        <f t="shared" si="2"/>
        <v>0.36000879201899999</v>
      </c>
      <c r="V12" s="19">
        <f t="shared" si="2"/>
        <v>0.36194297813256165</v>
      </c>
      <c r="W12" s="19">
        <f t="shared" si="2"/>
        <v>0.37035508454679211</v>
      </c>
      <c r="X12" s="19">
        <f t="shared" si="2"/>
        <v>0.3712398352256398</v>
      </c>
      <c r="Y12" s="107">
        <f t="shared" si="2"/>
        <v>0.36446036818976074</v>
      </c>
      <c r="Z12" s="19">
        <f t="shared" si="2"/>
        <v>0.15</v>
      </c>
      <c r="AA12" s="19">
        <f t="shared" si="2"/>
        <v>0.15</v>
      </c>
      <c r="AB12" s="19">
        <f t="shared" si="2"/>
        <v>0.28181667151679057</v>
      </c>
      <c r="AC12" s="19">
        <f t="shared" si="2"/>
        <v>0.29283835043742101</v>
      </c>
      <c r="AD12" s="19">
        <f t="shared" si="2"/>
        <v>0.33176359621779056</v>
      </c>
      <c r="AE12" s="19">
        <f t="shared" si="2"/>
        <v>0.3698304894934436</v>
      </c>
      <c r="AF12" s="19">
        <f t="shared" si="2"/>
        <v>0.2926286688810264</v>
      </c>
      <c r="AG12" s="19">
        <f t="shared" si="2"/>
        <v>0.33136010004513433</v>
      </c>
      <c r="AH12" s="19">
        <f t="shared" si="2"/>
        <v>0.33854896265977374</v>
      </c>
      <c r="AI12" s="19">
        <f t="shared" si="2"/>
        <v>0.29261654223361677</v>
      </c>
      <c r="AJ12" s="19">
        <f t="shared" si="2"/>
        <v>0.33130616008231328</v>
      </c>
      <c r="AK12" s="107">
        <f t="shared" si="2"/>
        <v>0.33863086104126716</v>
      </c>
      <c r="AL12" s="19">
        <f t="shared" si="2"/>
        <v>0.15000000000000002</v>
      </c>
      <c r="AM12" s="19">
        <f t="shared" si="2"/>
        <v>0.15</v>
      </c>
      <c r="AN12" s="19">
        <f t="shared" si="2"/>
        <v>0.33087128383835251</v>
      </c>
      <c r="AO12" s="19">
        <f t="shared" si="2"/>
        <v>0.30770178046618718</v>
      </c>
      <c r="AP12" s="19">
        <f t="shared" si="2"/>
        <v>0.33836292294130582</v>
      </c>
      <c r="AQ12" s="19">
        <f t="shared" si="2"/>
        <v>0.35</v>
      </c>
      <c r="AR12" s="19">
        <f t="shared" si="2"/>
        <v>0.30787024120575363</v>
      </c>
      <c r="AS12" s="19">
        <f t="shared" si="2"/>
        <v>0.33813914340329959</v>
      </c>
      <c r="AT12" s="19">
        <f t="shared" si="2"/>
        <v>0.34999999999999987</v>
      </c>
      <c r="AU12" s="19">
        <f t="shared" si="2"/>
        <v>0.30798918394270752</v>
      </c>
      <c r="AV12" s="19">
        <f t="shared" si="2"/>
        <v>0.33796300585393224</v>
      </c>
      <c r="AW12" s="107">
        <f t="shared" si="2"/>
        <v>0.33790372812416669</v>
      </c>
      <c r="AX12" s="19">
        <f t="shared" si="2"/>
        <v>0.15</v>
      </c>
      <c r="AY12" s="19">
        <f t="shared" si="2"/>
        <v>0.14999999999999997</v>
      </c>
      <c r="AZ12" s="19">
        <f t="shared" si="2"/>
        <v>0.32970522985659134</v>
      </c>
      <c r="BA12" s="19">
        <f t="shared" si="2"/>
        <v>0.32981011812573685</v>
      </c>
      <c r="BB12" s="19">
        <f t="shared" si="2"/>
        <v>0.32968796958184055</v>
      </c>
      <c r="BC12" s="19">
        <f t="shared" si="2"/>
        <v>0.3295747329081431</v>
      </c>
      <c r="BD12" s="19">
        <f t="shared" si="2"/>
        <v>0.32971263551049651</v>
      </c>
      <c r="BE12" s="19">
        <f t="shared" si="2"/>
        <v>0.32963440382282322</v>
      </c>
      <c r="BF12" s="19">
        <f t="shared" si="2"/>
        <v>0.3295495997546492</v>
      </c>
      <c r="BG12" s="19">
        <f t="shared" si="2"/>
        <v>0.3296896547718709</v>
      </c>
      <c r="BH12" s="19">
        <f t="shared" si="2"/>
        <v>0.32959488543869592</v>
      </c>
      <c r="BI12" s="107">
        <f t="shared" si="2"/>
        <v>0.32949557262214019</v>
      </c>
      <c r="BJ12" s="19">
        <f t="shared" si="2"/>
        <v>0.14999999999999997</v>
      </c>
      <c r="BK12" s="19">
        <f t="shared" si="2"/>
        <v>0.15</v>
      </c>
      <c r="BL12" s="19">
        <f t="shared" si="2"/>
        <v>0.32951619377704922</v>
      </c>
      <c r="BM12" s="19">
        <f t="shared" si="2"/>
        <v>0.32969210136511534</v>
      </c>
      <c r="BN12" s="19">
        <f t="shared" si="2"/>
        <v>0.32960191780969489</v>
      </c>
      <c r="BO12" s="19">
        <f t="shared" ref="BO12:CS12" si="3">BO13/BO11</f>
        <v>0.32952457419629333</v>
      </c>
      <c r="BP12" s="19">
        <f t="shared" si="3"/>
        <v>0.32973043536241048</v>
      </c>
      <c r="BQ12" s="19">
        <f t="shared" si="3"/>
        <v>0.32969511388441808</v>
      </c>
      <c r="BR12" s="19">
        <f t="shared" si="3"/>
        <v>0.32965986515897633</v>
      </c>
      <c r="BS12" s="19">
        <f t="shared" si="3"/>
        <v>0.32987660207578295</v>
      </c>
      <c r="BT12" s="19">
        <f t="shared" si="3"/>
        <v>0.3298266775404376</v>
      </c>
      <c r="BU12" s="107">
        <f t="shared" si="3"/>
        <v>0.32976635617338063</v>
      </c>
      <c r="BV12" s="19">
        <f t="shared" si="3"/>
        <v>0.15</v>
      </c>
      <c r="BW12" s="19">
        <f t="shared" si="3"/>
        <v>0.15</v>
      </c>
      <c r="BX12" s="19">
        <f t="shared" si="3"/>
        <v>0.32978874520391088</v>
      </c>
      <c r="BY12" s="19">
        <f t="shared" si="3"/>
        <v>0.32993980815061053</v>
      </c>
      <c r="BZ12" s="19">
        <f t="shared" si="3"/>
        <v>0.32985281392027033</v>
      </c>
      <c r="CA12" s="19">
        <f t="shared" si="3"/>
        <v>0.32977401890349595</v>
      </c>
      <c r="CB12" s="19">
        <f t="shared" si="3"/>
        <v>0.32995788623605676</v>
      </c>
      <c r="CC12" s="19">
        <f t="shared" si="3"/>
        <v>0.32992304156015412</v>
      </c>
      <c r="CD12" s="19">
        <f t="shared" si="3"/>
        <v>0.32988795027288736</v>
      </c>
      <c r="CE12" s="19">
        <f t="shared" si="3"/>
        <v>0.33009218368849186</v>
      </c>
      <c r="CF12" s="19">
        <f t="shared" si="3"/>
        <v>0.33004451364233056</v>
      </c>
      <c r="CG12" s="107">
        <f t="shared" si="3"/>
        <v>0.32998644680317601</v>
      </c>
      <c r="CH12" s="19">
        <f t="shared" si="3"/>
        <v>0.15</v>
      </c>
      <c r="CI12" s="19">
        <f t="shared" si="3"/>
        <v>0.15</v>
      </c>
      <c r="CJ12" s="19">
        <f t="shared" si="3"/>
        <v>0.33001014236993653</v>
      </c>
      <c r="CK12" s="19">
        <f t="shared" si="3"/>
        <v>0.33015826753556937</v>
      </c>
      <c r="CL12" s="19">
        <f t="shared" si="3"/>
        <v>0.33007015297053738</v>
      </c>
      <c r="CM12" s="19">
        <f t="shared" si="3"/>
        <v>0.32998992692097168</v>
      </c>
      <c r="CN12" s="19">
        <f t="shared" si="3"/>
        <v>0.33016906074775348</v>
      </c>
      <c r="CO12" s="19">
        <f t="shared" si="3"/>
        <v>0.33013313987992204</v>
      </c>
      <c r="CP12" s="19">
        <f t="shared" si="3"/>
        <v>0.33009689429060801</v>
      </c>
      <c r="CQ12" s="19">
        <f t="shared" si="3"/>
        <v>0.33029743128437233</v>
      </c>
      <c r="CR12" s="19">
        <f t="shared" si="3"/>
        <v>0.33024856959135285</v>
      </c>
      <c r="CS12" s="107">
        <f t="shared" si="3"/>
        <v>0.33018870076113205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6">
        <f>'Agency North'!N13+'Agency South'!N13</f>
        <v>0</v>
      </c>
      <c r="N13" s="277">
        <f>'Agency North'!O13+'Agency South'!O13</f>
        <v>145</v>
      </c>
      <c r="O13" s="277">
        <f>'Agency North'!P13+'Agency South'!P13</f>
        <v>123</v>
      </c>
      <c r="P13" s="277">
        <f>'Agency North'!Q13+'Agency South'!Q13</f>
        <v>338</v>
      </c>
      <c r="Q13" s="277">
        <f>'Agency North'!R13+'Agency South'!R13</f>
        <v>266</v>
      </c>
      <c r="R13" s="277">
        <f>'Agency North'!S13+'Agency South'!S13</f>
        <v>333</v>
      </c>
      <c r="S13" s="277">
        <f>'Agency North'!T13+'Agency South'!T13</f>
        <v>493</v>
      </c>
      <c r="T13" s="277">
        <f>'Agency North'!U13+'Agency South'!U13</f>
        <v>476.46800000000007</v>
      </c>
      <c r="U13" s="277">
        <f>'Agency North'!V13+'Agency South'!V13</f>
        <v>529.69332000000009</v>
      </c>
      <c r="V13" s="15">
        <f>'Agency North'!W13+'Agency South'!W13</f>
        <v>614.59403679999991</v>
      </c>
      <c r="W13" s="15">
        <f>'Agency North'!X13+'Agency South'!X13</f>
        <v>676.07776217599985</v>
      </c>
      <c r="X13" s="15">
        <f>'Agency North'!Y13+'Agency South'!Y13</f>
        <v>764.32559255423985</v>
      </c>
      <c r="Y13" s="96">
        <f>'Agency North'!Z13+'Agency South'!Z13</f>
        <v>823.66580540305984</v>
      </c>
      <c r="Z13" s="15">
        <f>'Agency North'!AA13+'Agency South'!AA13</f>
        <v>317.46684290651723</v>
      </c>
      <c r="AA13" s="15">
        <f>'Agency North'!AB13+'Agency South'!AB13</f>
        <v>329.42449180645582</v>
      </c>
      <c r="AB13" s="15">
        <f>'Agency North'!AC13+'Agency South'!AC13</f>
        <v>649.34447807489096</v>
      </c>
      <c r="AC13" s="15">
        <f>'Agency North'!AD13+'Agency South'!AD13</f>
        <v>647.38722536710156</v>
      </c>
      <c r="AD13" s="15">
        <f>'Agency North'!AE13+'Agency South'!AE13</f>
        <v>773.80337194484196</v>
      </c>
      <c r="AE13" s="15">
        <f>'Agency North'!AF13+'Agency South'!AF13</f>
        <v>917.86486248983238</v>
      </c>
      <c r="AF13" s="15">
        <f>'Agency North'!AG13+'Agency South'!AG13</f>
        <v>699.93387658449706</v>
      </c>
      <c r="AG13" s="15">
        <f>'Agency North'!AH13+'Agency South'!AH13</f>
        <v>834.89597309503847</v>
      </c>
      <c r="AH13" s="15">
        <f>'Agency North'!AI13+'Agency South'!AI13</f>
        <v>906.9006807848192</v>
      </c>
      <c r="AI13" s="15">
        <f>'Agency North'!AJ13+'Agency South'!AJ13</f>
        <v>760.00218665084321</v>
      </c>
      <c r="AJ13" s="15">
        <f>'Agency North'!AK13+'Agency South'!AK13</f>
        <v>904.56336258966076</v>
      </c>
      <c r="AK13" s="96">
        <f>'Agency North'!AL13+'Agency South'!AL13</f>
        <v>973.07602413328664</v>
      </c>
      <c r="AL13" s="15">
        <f>'Agency North'!AM13+'Agency South'!AM13</f>
        <v>393.68161138570781</v>
      </c>
      <c r="AM13" s="15">
        <f>'Agency North'!AN13+'Agency South'!AN13</f>
        <v>410.66174516195861</v>
      </c>
      <c r="AN13" s="15">
        <f>'Agency North'!AO13+'Agency South'!AO13</f>
        <v>958.19221140721436</v>
      </c>
      <c r="AO13" s="15">
        <f>'Agency North'!AP13+'Agency South'!AP13</f>
        <v>852.76743138694064</v>
      </c>
      <c r="AP13" s="15">
        <f>'Agency North'!AQ13+'Agency South'!AQ13</f>
        <v>983.64644855181882</v>
      </c>
      <c r="AQ13" s="15">
        <f>'Agency North'!AR13+'Agency South'!AR13</f>
        <v>1066.2565635874166</v>
      </c>
      <c r="AR13" s="15">
        <f>'Agency North'!AS13+'Agency South'!AS13</f>
        <v>891.24847931718455</v>
      </c>
      <c r="AS13" s="15">
        <f>'Agency North'!AT13+'Agency South'!AT13</f>
        <v>1027.1243226265883</v>
      </c>
      <c r="AT13" s="15">
        <f>'Agency North'!AU13+'Agency South'!AU13</f>
        <v>1115.7060138997554</v>
      </c>
      <c r="AU13" s="15">
        <f>'Agency North'!AV13+'Agency South'!AV13</f>
        <v>935.5537556483323</v>
      </c>
      <c r="AV13" s="15">
        <f>'Agency North'!AW13+'Agency South'!AW13</f>
        <v>1079.2014099959456</v>
      </c>
      <c r="AW13" s="96">
        <f>'Agency North'!AX13+'Agency South'!AX13</f>
        <v>1133.2378029695276</v>
      </c>
      <c r="AX13" s="15">
        <f>'Agency North'!AY13+'Agency South'!AY13</f>
        <v>485.19330601273532</v>
      </c>
      <c r="AY13" s="15">
        <f>'Agency North'!AZ13+'Agency South'!AZ13</f>
        <v>504.469411568515</v>
      </c>
      <c r="AZ13" s="15">
        <f>'Agency North'!BA13+'Agency South'!BA13</f>
        <v>1165.1960449062078</v>
      </c>
      <c r="BA13" s="15">
        <f>'Agency North'!BB13+'Agency South'!BB13</f>
        <v>1124.0904012155538</v>
      </c>
      <c r="BB13" s="15">
        <f>'Agency North'!BC13+'Agency South'!BC13</f>
        <v>1166.7536064468077</v>
      </c>
      <c r="BC13" s="15">
        <f>'Agency North'!BD13+'Agency South'!BD13</f>
        <v>1211.351400413115</v>
      </c>
      <c r="BD13" s="15">
        <f>'Agency North'!BE13+'Agency South'!BE13</f>
        <v>1166.0882967965708</v>
      </c>
      <c r="BE13" s="15">
        <f>'Agency North'!BF13+'Agency South'!BF13</f>
        <v>1213.5474494459845</v>
      </c>
      <c r="BF13" s="15">
        <f>'Agency North'!BG13+'Agency South'!BG13</f>
        <v>1264.1044653941267</v>
      </c>
      <c r="BG13" s="15">
        <f>'Agency North'!BH13+'Agency South'!BH13</f>
        <v>1224.2288521341213</v>
      </c>
      <c r="BH13" s="15">
        <f>'Agency North'!BI13+'Agency South'!BI13</f>
        <v>1277.8955438061355</v>
      </c>
      <c r="BI13" s="96">
        <f>'Agency North'!BJ13+'Agency South'!BJ13</f>
        <v>1333.1743677827558</v>
      </c>
      <c r="BJ13" s="15">
        <f>'Agency North'!BK13+'Agency South'!BK13</f>
        <v>576.07032666945565</v>
      </c>
      <c r="BK13" s="15">
        <f>'Agency North'!BL13+'Agency South'!BL13</f>
        <v>599.50789787835947</v>
      </c>
      <c r="BL13" s="15">
        <f>'Agency North'!BM13+'Agency South'!BM13</f>
        <v>1369.1160823592825</v>
      </c>
      <c r="BM13" s="15">
        <f>'Agency North'!BN13+'Agency South'!BN13</f>
        <v>1296.3456524817966</v>
      </c>
      <c r="BN13" s="15">
        <f>'Agency North'!BO13+'Agency South'!BO13</f>
        <v>1340.7870701634238</v>
      </c>
      <c r="BO13" s="15">
        <f>'Agency North'!BP13+'Agency South'!BP13</f>
        <v>1386.9381832008255</v>
      </c>
      <c r="BP13" s="15">
        <f>'Agency North'!BQ13+'Agency South'!BQ13</f>
        <v>1311.6847079374568</v>
      </c>
      <c r="BQ13" s="15">
        <f>'Agency North'!BR13+'Agency South'!BR13</f>
        <v>1360.5756767326159</v>
      </c>
      <c r="BR13" s="15">
        <f>'Agency North'!BS13+'Agency South'!BS13</f>
        <v>1412.3189882007609</v>
      </c>
      <c r="BS13" s="15">
        <f>'Agency North'!BT13+'Agency South'!BT13</f>
        <v>1341.0849110635354</v>
      </c>
      <c r="BT13" s="15">
        <f>'Agency North'!BU13+'Agency South'!BU13</f>
        <v>1395.4163281552273</v>
      </c>
      <c r="BU13" s="96">
        <f>'Agency North'!BV13+'Agency South'!BV13</f>
        <v>1451.3240780513404</v>
      </c>
      <c r="BV13" s="15">
        <f>'Agency North'!BW13+'Agency South'!BW13</f>
        <v>639.22189842597436</v>
      </c>
      <c r="BW13" s="15">
        <f>'Agency North'!BX13+'Agency South'!BX13</f>
        <v>665.47585878214795</v>
      </c>
      <c r="BX13" s="15">
        <f>'Agency North'!BY13+'Agency South'!BY13</f>
        <v>1521.1468901286405</v>
      </c>
      <c r="BY13" s="15">
        <f>'Agency North'!BZ13+'Agency South'!BZ13</f>
        <v>1463.4117837641265</v>
      </c>
      <c r="BZ13" s="15">
        <f>'Agency North'!CA13+'Agency South'!CA13</f>
        <v>1512.2306341488397</v>
      </c>
      <c r="CA13" s="15">
        <f>'Agency North'!CB13+'Agency South'!CB13</f>
        <v>1562.9123025658678</v>
      </c>
      <c r="CB13" s="15">
        <f>'Agency North'!CC13+'Agency South'!CC13</f>
        <v>1498.8802506640527</v>
      </c>
      <c r="CC13" s="15">
        <f>'Agency North'!CD13+'Agency South'!CD13</f>
        <v>1552.3903220984375</v>
      </c>
      <c r="CD13" s="15">
        <f>'Agency North'!CE13+'Agency South'!CE13</f>
        <v>1609.1797758124949</v>
      </c>
      <c r="CE13" s="15">
        <f>'Agency North'!CF13+'Agency South'!CF13</f>
        <v>1551.6166438129264</v>
      </c>
      <c r="CF13" s="15">
        <f>'Agency North'!CG13+'Agency South'!CG13</f>
        <v>1611.3132021140646</v>
      </c>
      <c r="CG13" s="96">
        <f>'Agency North'!CH13+'Agency South'!CH13</f>
        <v>1672.8675609932175</v>
      </c>
      <c r="CH13" s="15">
        <f>'Agency North'!CI13+'Agency South'!CI13</f>
        <v>734.80245788150421</v>
      </c>
      <c r="CI13" s="15">
        <f>'Agency North'!CJ13+'Agency South'!CJ13</f>
        <v>763.95285337104349</v>
      </c>
      <c r="CJ13" s="15">
        <f>'Agency North'!CK13+'Agency South'!CK13</f>
        <v>1745.4223717177006</v>
      </c>
      <c r="CK13" s="15">
        <f>'Agency North'!CL13+'Agency South'!CL13</f>
        <v>1677.2601210228254</v>
      </c>
      <c r="CL13" s="15">
        <f>'Agency North'!CM13+'Agency South'!CM13</f>
        <v>1731.786737834746</v>
      </c>
      <c r="CM13" s="15">
        <f>'Agency North'!CN13+'Agency South'!CN13</f>
        <v>1788.6518646012676</v>
      </c>
      <c r="CN13" s="15">
        <f>'Agency North'!CO13+'Agency South'!CO13</f>
        <v>1714.6195341493249</v>
      </c>
      <c r="CO13" s="15">
        <f>'Agency North'!CP13+'Agency South'!CP13</f>
        <v>1774.9439365464755</v>
      </c>
      <c r="CP13" s="15">
        <f>'Agency North'!CQ13+'Agency South'!CQ13</f>
        <v>1839.0430920812987</v>
      </c>
      <c r="CQ13" s="15">
        <f>'Agency North'!CR13+'Agency South'!CR13</f>
        <v>1772.8011852837544</v>
      </c>
      <c r="CR13" s="15">
        <f>'Agency North'!CS13+'Agency South'!CS13</f>
        <v>1840.3475316148015</v>
      </c>
      <c r="CS13" s="96">
        <f>'Agency North'!CT13+'Agency South'!CT13</f>
        <v>1910.0841767983638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100" t="e">
        <f t="shared" si="4"/>
        <v>#DIV/0!</v>
      </c>
      <c r="N14" s="279">
        <f t="shared" si="4"/>
        <v>1.3241379310344827</v>
      </c>
      <c r="O14" s="279">
        <f t="shared" si="4"/>
        <v>1.5121951219512195</v>
      </c>
      <c r="P14" s="279">
        <f t="shared" si="4"/>
        <v>1.834319526627219</v>
      </c>
      <c r="Q14" s="279">
        <f t="shared" si="4"/>
        <v>1.7706766917293233</v>
      </c>
      <c r="R14" s="279">
        <f t="shared" si="4"/>
        <v>1.8588588588588588</v>
      </c>
      <c r="S14" s="279">
        <f t="shared" si="4"/>
        <v>2.2718052738336714</v>
      </c>
      <c r="T14" s="279">
        <f t="shared" si="4"/>
        <v>2.2460267112358956</v>
      </c>
      <c r="U14" s="279">
        <f t="shared" si="4"/>
        <v>1.8666748072261885</v>
      </c>
      <c r="V14" s="13">
        <f t="shared" si="4"/>
        <v>2.0738242513322089</v>
      </c>
      <c r="W14" s="13">
        <f t="shared" si="4"/>
        <v>2.1359643397589974</v>
      </c>
      <c r="X14" s="13">
        <f t="shared" si="4"/>
        <v>2</v>
      </c>
      <c r="Y14" s="100">
        <f t="shared" si="4"/>
        <v>2</v>
      </c>
      <c r="Z14" s="13">
        <f t="shared" si="4"/>
        <v>1.5</v>
      </c>
      <c r="AA14" s="13">
        <f t="shared" si="4"/>
        <v>1.5</v>
      </c>
      <c r="AB14" s="13">
        <f t="shared" si="4"/>
        <v>2</v>
      </c>
      <c r="AC14" s="13">
        <f t="shared" si="4"/>
        <v>1.9315232491056309</v>
      </c>
      <c r="AD14" s="13">
        <f t="shared" si="4"/>
        <v>1.9670191594434525</v>
      </c>
      <c r="AE14" s="13">
        <f t="shared" si="4"/>
        <v>2.134738727360463</v>
      </c>
      <c r="AF14" s="13">
        <f t="shared" si="4"/>
        <v>1.9294678569531498</v>
      </c>
      <c r="AG14" s="13">
        <f t="shared" si="4"/>
        <v>1.9662483806245956</v>
      </c>
      <c r="AH14" s="13">
        <f t="shared" si="4"/>
        <v>2.1278424028618304</v>
      </c>
      <c r="AI14" s="13">
        <f t="shared" si="4"/>
        <v>1.9646744480198122</v>
      </c>
      <c r="AJ14" s="13">
        <f t="shared" si="4"/>
        <v>1.9661451995102492</v>
      </c>
      <c r="AK14" s="100">
        <f t="shared" si="4"/>
        <v>2.1283758041503265</v>
      </c>
      <c r="AL14" s="13">
        <f t="shared" si="4"/>
        <v>1.5</v>
      </c>
      <c r="AM14" s="13">
        <f t="shared" si="4"/>
        <v>1.5</v>
      </c>
      <c r="AN14" s="13">
        <f t="shared" si="4"/>
        <v>2</v>
      </c>
      <c r="AO14" s="13">
        <f t="shared" si="4"/>
        <v>2</v>
      </c>
      <c r="AP14" s="13">
        <f t="shared" si="4"/>
        <v>2</v>
      </c>
      <c r="AQ14" s="13">
        <f t="shared" si="4"/>
        <v>2</v>
      </c>
      <c r="AR14" s="13">
        <f t="shared" si="4"/>
        <v>2</v>
      </c>
      <c r="AS14" s="13">
        <f t="shared" si="4"/>
        <v>2</v>
      </c>
      <c r="AT14" s="13">
        <f t="shared" si="4"/>
        <v>2</v>
      </c>
      <c r="AU14" s="13">
        <f t="shared" si="4"/>
        <v>2</v>
      </c>
      <c r="AV14" s="13">
        <f t="shared" si="4"/>
        <v>2</v>
      </c>
      <c r="AW14" s="100">
        <f t="shared" si="4"/>
        <v>2</v>
      </c>
      <c r="AX14" s="13">
        <f t="shared" si="4"/>
        <v>1.3797327231243162</v>
      </c>
      <c r="AY14" s="13">
        <f t="shared" si="4"/>
        <v>1.3791351010244812</v>
      </c>
      <c r="AZ14" s="13">
        <f t="shared" si="4"/>
        <v>2.0261348563300516</v>
      </c>
      <c r="BA14" s="13">
        <f t="shared" si="4"/>
        <v>2.0265399788617793</v>
      </c>
      <c r="BB14" s="13">
        <f t="shared" si="4"/>
        <v>2.026068165202672</v>
      </c>
      <c r="BC14" s="13">
        <f t="shared" si="4"/>
        <v>2.0628152311708625</v>
      </c>
      <c r="BD14" s="13">
        <f t="shared" si="4"/>
        <v>2.0261634685315872</v>
      </c>
      <c r="BE14" s="13">
        <f t="shared" si="4"/>
        <v>2.0258611506287196</v>
      </c>
      <c r="BF14" s="13">
        <f t="shared" si="4"/>
        <v>2.0627666361714727</v>
      </c>
      <c r="BG14" s="13">
        <f t="shared" si="4"/>
        <v>2.0260746768332196</v>
      </c>
      <c r="BH14" s="13">
        <f t="shared" si="4"/>
        <v>2.0257083815455039</v>
      </c>
      <c r="BI14" s="100">
        <f t="shared" si="4"/>
        <v>2.0626621495129331</v>
      </c>
      <c r="BJ14" s="13">
        <f t="shared" si="4"/>
        <v>1.3780105461566283</v>
      </c>
      <c r="BK14" s="13">
        <f t="shared" si="4"/>
        <v>1.3775324127138593</v>
      </c>
      <c r="BL14" s="13">
        <f t="shared" si="4"/>
        <v>2.0254040683530952</v>
      </c>
      <c r="BM14" s="13">
        <f t="shared" si="4"/>
        <v>2.0260841304327339</v>
      </c>
      <c r="BN14" s="13">
        <f t="shared" si="4"/>
        <v>2.0257355697714754</v>
      </c>
      <c r="BO14" s="13">
        <f t="shared" ref="BO14:CS14" si="5">BO15/BO13</f>
        <v>2.0254364836844863</v>
      </c>
      <c r="BP14" s="13">
        <f t="shared" si="5"/>
        <v>2.026232234102463</v>
      </c>
      <c r="BQ14" s="13">
        <f t="shared" si="5"/>
        <v>2.0260957705692895</v>
      </c>
      <c r="BR14" s="13">
        <f t="shared" si="5"/>
        <v>2.0259595589609987</v>
      </c>
      <c r="BS14" s="13">
        <f t="shared" si="5"/>
        <v>2.0267966343865975</v>
      </c>
      <c r="BT14" s="13">
        <f t="shared" si="5"/>
        <v>2.0266039147227355</v>
      </c>
      <c r="BU14" s="100">
        <f t="shared" si="5"/>
        <v>2.0263709831600365</v>
      </c>
      <c r="BV14" s="13">
        <f t="shared" si="5"/>
        <v>1.3795433687597025</v>
      </c>
      <c r="BW14" s="13">
        <f t="shared" si="5"/>
        <v>1.3791216277089566</v>
      </c>
      <c r="BX14" s="13">
        <f t="shared" si="5"/>
        <v>2.0264574485696567</v>
      </c>
      <c r="BY14" s="13">
        <f t="shared" si="5"/>
        <v>2.0270405400482052</v>
      </c>
      <c r="BZ14" s="13">
        <f t="shared" si="5"/>
        <v>2.0267048141613877</v>
      </c>
      <c r="CA14" s="13">
        <f t="shared" si="5"/>
        <v>2.0264005775939937</v>
      </c>
      <c r="CB14" s="13">
        <f t="shared" si="5"/>
        <v>2.0271102843120841</v>
      </c>
      <c r="CC14" s="13">
        <f t="shared" si="5"/>
        <v>2.0269758486285592</v>
      </c>
      <c r="CD14" s="13">
        <f t="shared" si="5"/>
        <v>2.0268404327815825</v>
      </c>
      <c r="CE14" s="13">
        <f t="shared" si="5"/>
        <v>2.0276281573623862</v>
      </c>
      <c r="CF14" s="13">
        <f t="shared" si="5"/>
        <v>2.0274443820776429</v>
      </c>
      <c r="CG14" s="100">
        <f t="shared" si="5"/>
        <v>2.0272204538433254</v>
      </c>
      <c r="CH14" s="13">
        <f t="shared" si="5"/>
        <v>1.3808627276544856</v>
      </c>
      <c r="CI14" s="13">
        <f t="shared" si="5"/>
        <v>1.3804457343750387</v>
      </c>
      <c r="CJ14" s="13">
        <f t="shared" si="5"/>
        <v>2.027311842648805</v>
      </c>
      <c r="CK14" s="13">
        <f t="shared" si="5"/>
        <v>2.0278828328757461</v>
      </c>
      <c r="CL14" s="13">
        <f t="shared" si="5"/>
        <v>2.0275432321883105</v>
      </c>
      <c r="CM14" s="13">
        <f t="shared" si="5"/>
        <v>2.0272338767462301</v>
      </c>
      <c r="CN14" s="13">
        <f t="shared" si="5"/>
        <v>2.0279244183304121</v>
      </c>
      <c r="CO14" s="13">
        <f t="shared" si="5"/>
        <v>2.0277860073279381</v>
      </c>
      <c r="CP14" s="13">
        <f t="shared" si="5"/>
        <v>2.0276463145689463</v>
      </c>
      <c r="CQ14" s="13">
        <f t="shared" si="5"/>
        <v>2.0284188121996096</v>
      </c>
      <c r="CR14" s="13">
        <f t="shared" si="5"/>
        <v>2.0282306763063205</v>
      </c>
      <c r="CS14" s="100">
        <f t="shared" si="5"/>
        <v>2.0280000828864222</v>
      </c>
    </row>
    <row r="15" spans="1:98" s="167" customFormat="1" x14ac:dyDescent="0.25">
      <c r="A15" s="167" t="s">
        <v>73</v>
      </c>
      <c r="B15" s="167">
        <f>'Agency North'!C15+'Agency South'!C15</f>
        <v>0</v>
      </c>
      <c r="C15" s="167">
        <f>'Agency North'!D15+'Agency South'!D15</f>
        <v>0</v>
      </c>
      <c r="D15" s="167">
        <f>'Agency North'!E15+'Agency South'!E15</f>
        <v>0</v>
      </c>
      <c r="E15" s="167">
        <f>'Agency North'!F15+'Agency South'!F15</f>
        <v>0</v>
      </c>
      <c r="F15" s="167">
        <f>'Agency North'!G15+'Agency South'!G15</f>
        <v>0</v>
      </c>
      <c r="G15" s="167">
        <f>'Agency North'!H15+'Agency South'!H15</f>
        <v>0</v>
      </c>
      <c r="H15" s="167">
        <f>'Agency North'!I15+'Agency South'!I15</f>
        <v>0</v>
      </c>
      <c r="I15" s="167">
        <f>'Agency North'!J15+'Agency South'!J15</f>
        <v>0</v>
      </c>
      <c r="J15" s="167">
        <f>'Agency North'!K15+'Agency South'!K15</f>
        <v>0</v>
      </c>
      <c r="K15" s="167">
        <f>'Agency North'!L15+'Agency South'!L15</f>
        <v>0</v>
      </c>
      <c r="L15" s="167">
        <f>'Agency North'!M15+'Agency South'!M15</f>
        <v>0</v>
      </c>
      <c r="M15" s="168">
        <f>'Agency North'!N15+'Agency South'!N15</f>
        <v>0</v>
      </c>
      <c r="N15" s="277">
        <f>'Agency North'!O15+'Agency South'!O15</f>
        <v>192</v>
      </c>
      <c r="O15" s="277">
        <f>'Agency North'!P15+'Agency South'!P15</f>
        <v>186</v>
      </c>
      <c r="P15" s="277">
        <f>'Agency North'!Q15+'Agency South'!Q15</f>
        <v>620</v>
      </c>
      <c r="Q15" s="277">
        <f>'Agency North'!R15+'Agency South'!R15</f>
        <v>471</v>
      </c>
      <c r="R15" s="277">
        <f>'Agency North'!S15+'Agency South'!S15</f>
        <v>619</v>
      </c>
      <c r="S15" s="277">
        <f>'Agency North'!T15+'Agency South'!T15</f>
        <v>1120</v>
      </c>
      <c r="T15" s="277">
        <f>'Agency North'!U15+'Agency South'!U15</f>
        <v>1070.1598550491449</v>
      </c>
      <c r="U15" s="277">
        <f>'Agency North'!V15+'Agency South'!V15</f>
        <v>988.765176</v>
      </c>
      <c r="V15" s="167">
        <f>'Agency North'!W15+'Agency South'!W15</f>
        <v>1274.5600182399999</v>
      </c>
      <c r="W15" s="167">
        <f>'Agency North'!X15+'Agency South'!X15</f>
        <v>1444.0779909119999</v>
      </c>
      <c r="X15" s="167">
        <f>'Agency North'!Y15+'Agency South'!Y15</f>
        <v>1528.6511851084797</v>
      </c>
      <c r="Y15" s="168">
        <f>'Agency North'!Z15+'Agency South'!Z15</f>
        <v>1647.3316108061197</v>
      </c>
      <c r="Z15" s="167">
        <f>'Agency North'!AA15+'Agency South'!AA15</f>
        <v>476.20026435977582</v>
      </c>
      <c r="AA15" s="167">
        <f>'Agency North'!AB15+'Agency South'!AB15</f>
        <v>494.13673770968376</v>
      </c>
      <c r="AB15" s="167">
        <f>'Agency North'!AC15+'Agency South'!AC15</f>
        <v>1298.6889561497819</v>
      </c>
      <c r="AC15" s="167">
        <f>'Agency North'!AD15+'Agency South'!AD15</f>
        <v>1250.4434769705433</v>
      </c>
      <c r="AD15" s="167">
        <f>'Agency North'!AE15+'Agency South'!AE15</f>
        <v>1522.0860582574524</v>
      </c>
      <c r="AE15" s="167">
        <f>'Agency North'!AF15+'Agency South'!AF15</f>
        <v>1959.4016684404312</v>
      </c>
      <c r="AF15" s="167">
        <f>'Agency North'!AG15+'Agency South'!AG15</f>
        <v>1350.4999168623999</v>
      </c>
      <c r="AG15" s="167">
        <f>'Agency North'!AH15+'Agency South'!AH15</f>
        <v>1641.6128550881153</v>
      </c>
      <c r="AH15" s="167">
        <f>'Agency North'!AI15+'Agency South'!AI15</f>
        <v>1929.7417237581994</v>
      </c>
      <c r="AI15" s="167">
        <f>'Agency North'!AJ15+'Agency South'!AJ15</f>
        <v>1493.1568765520956</v>
      </c>
      <c r="AJ15" s="167">
        <f>'Agency North'!AK15+'Agency South'!AK15</f>
        <v>1778.5029130085104</v>
      </c>
      <c r="AK15" s="168">
        <f>'Agency North'!AL15+'Agency South'!AL15</f>
        <v>2071.0714653640866</v>
      </c>
      <c r="AL15" s="167">
        <f>'Agency North'!AM15+'Agency South'!AM15</f>
        <v>590.52241707856172</v>
      </c>
      <c r="AM15" s="167">
        <f>'Agency North'!AN15+'Agency South'!AN15</f>
        <v>615.99261774293791</v>
      </c>
      <c r="AN15" s="167">
        <f>'Agency North'!AO15+'Agency South'!AO15</f>
        <v>1916.3844228144287</v>
      </c>
      <c r="AO15" s="167">
        <f>'Agency North'!AP15+'Agency South'!AP15</f>
        <v>1705.5348627738813</v>
      </c>
      <c r="AP15" s="167">
        <f>'Agency North'!AQ15+'Agency South'!AQ15</f>
        <v>1967.2928971036376</v>
      </c>
      <c r="AQ15" s="167">
        <f>'Agency North'!AR15+'Agency South'!AR15</f>
        <v>2132.5131271748332</v>
      </c>
      <c r="AR15" s="167">
        <f>'Agency North'!AS15+'Agency South'!AS15</f>
        <v>1782.4969586343691</v>
      </c>
      <c r="AS15" s="167">
        <f>'Agency North'!AT15+'Agency South'!AT15</f>
        <v>2054.2486452531766</v>
      </c>
      <c r="AT15" s="167">
        <f>'Agency North'!AU15+'Agency South'!AU15</f>
        <v>2231.4120277995107</v>
      </c>
      <c r="AU15" s="167">
        <f>'Agency North'!AV15+'Agency South'!AV15</f>
        <v>1871.1075112966646</v>
      </c>
      <c r="AV15" s="167">
        <f>'Agency North'!AW15+'Agency South'!AW15</f>
        <v>2158.4028199918912</v>
      </c>
      <c r="AW15" s="168">
        <f>'Agency North'!AX15+'Agency South'!AX15</f>
        <v>2266.4756059390552</v>
      </c>
      <c r="AX15" s="167">
        <f>'Agency North'!AY15+'Agency South'!AY15</f>
        <v>669.43708134664098</v>
      </c>
      <c r="AY15" s="167">
        <f>'Agency North'!AZ15+'Agency South'!AZ15</f>
        <v>695.73147288730456</v>
      </c>
      <c r="AZ15" s="167">
        <f>'Agency North'!BA15+'Agency South'!BA15</f>
        <v>2360.8443210423839</v>
      </c>
      <c r="BA15" s="167">
        <f>'Agency North'!BB15+'Agency South'!BB15</f>
        <v>2278.0141379180973</v>
      </c>
      <c r="BB15" s="167">
        <f>'Agency North'!BC15+'Agency South'!BC15</f>
        <v>2363.9223386572839</v>
      </c>
      <c r="BC15" s="167">
        <f>'Agency North'!BD15+'Agency South'!BD15</f>
        <v>2498.7941190723277</v>
      </c>
      <c r="BD15" s="167">
        <f>'Agency North'!BE15+'Agency South'!BE15</f>
        <v>2362.685508051431</v>
      </c>
      <c r="BE15" s="167">
        <f>'Agency North'!BF15+'Agency South'!BF15</f>
        <v>2458.4786322771902</v>
      </c>
      <c r="BF15" s="167">
        <f>'Agency North'!BG15+'Agency South'!BG15</f>
        <v>2607.5525158503806</v>
      </c>
      <c r="BG15" s="167">
        <f>'Agency North'!BH15+'Agency South'!BH15</f>
        <v>2480.3790759575431</v>
      </c>
      <c r="BH15" s="167">
        <f>'Agency North'!BI15+'Agency South'!BI15</f>
        <v>2588.6437138277383</v>
      </c>
      <c r="BI15" s="168">
        <f>'Agency North'!BJ15+'Agency South'!BJ15</f>
        <v>2749.8883071263249</v>
      </c>
      <c r="BJ15" s="167">
        <f>'Agency North'!BK15+'Agency South'!BK15</f>
        <v>793.83098547840393</v>
      </c>
      <c r="BK15" s="167">
        <f>'Agency North'!BL15+'Agency South'!BL15</f>
        <v>825.84156100539053</v>
      </c>
      <c r="BL15" s="167">
        <f>'Agency North'!BM15+'Agency South'!BM15</f>
        <v>2773.0132832581421</v>
      </c>
      <c r="BM15" s="167">
        <f>'Agency North'!BN15+'Agency South'!BN15</f>
        <v>2626.5053540488361</v>
      </c>
      <c r="BN15" s="167">
        <f>'Agency North'!BO15+'Agency South'!BO15</f>
        <v>2716.0800595197302</v>
      </c>
      <c r="BO15" s="167">
        <f>'Agency North'!BP15+'Agency South'!BP15</f>
        <v>2809.1551968700301</v>
      </c>
      <c r="BP15" s="167">
        <f>'Agency North'!BQ15+'Agency South'!BQ15</f>
        <v>2657.7778362021495</v>
      </c>
      <c r="BQ15" s="167">
        <f>'Agency North'!BR15+'Agency South'!BR15</f>
        <v>2756.6566241674018</v>
      </c>
      <c r="BR15" s="167">
        <f>'Agency North'!BS15+'Agency South'!BS15</f>
        <v>2861.3011544474575</v>
      </c>
      <c r="BS15" s="167">
        <f>'Agency North'!BT15+'Agency South'!BT15</f>
        <v>2718.106384170223</v>
      </c>
      <c r="BT15" s="167">
        <f>'Agency North'!BU15+'Agency South'!BU15</f>
        <v>2827.9561933074092</v>
      </c>
      <c r="BU15" s="168">
        <f>'Agency North'!BV15+'Agency South'!BV15</f>
        <v>2940.9209989247283</v>
      </c>
      <c r="BV15" s="167">
        <f>'Agency North'!BW15+'Agency South'!BW15</f>
        <v>881.83433113954106</v>
      </c>
      <c r="BW15" s="167">
        <f>'Agency North'!BX15+'Agency South'!BX15</f>
        <v>917.77214956465161</v>
      </c>
      <c r="BX15" s="167">
        <f>'Agency North'!BY15+'Agency South'!BY15</f>
        <v>3082.5394458697529</v>
      </c>
      <c r="BY15" s="167">
        <f>'Agency North'!BZ15+'Agency South'!BZ15</f>
        <v>2966.3950124741423</v>
      </c>
      <c r="BZ15" s="167">
        <f>'Agency North'!CA15+'Agency South'!CA15</f>
        <v>3064.8451063517814</v>
      </c>
      <c r="CA15" s="167">
        <f>'Agency North'!CB15+'Agency South'!CB15</f>
        <v>3167.0863926482334</v>
      </c>
      <c r="CB15" s="167">
        <f>'Agency North'!CC15+'Agency South'!CC15</f>
        <v>3038.3955710733758</v>
      </c>
      <c r="CC15" s="167">
        <f>'Agency North'!CD15+'Agency South'!CD15</f>
        <v>3146.6576905382426</v>
      </c>
      <c r="CD15" s="167">
        <f>'Agency North'!CE15+'Agency South'!CE15</f>
        <v>3261.550633231167</v>
      </c>
      <c r="CE15" s="167">
        <f>'Agency North'!CF15+'Agency South'!CF15</f>
        <v>3146.1015964272137</v>
      </c>
      <c r="CF15" s="167">
        <f>'Agency North'!CG15+'Agency South'!CG15</f>
        <v>3266.8478993936974</v>
      </c>
      <c r="CG15" s="168">
        <f>'Agency North'!CH15+'Agency South'!CH15</f>
        <v>3391.2713362164468</v>
      </c>
      <c r="CH15" s="167">
        <f>'Agency North'!CI15+'Agency South'!CI15</f>
        <v>1014.6613262774742</v>
      </c>
      <c r="CI15" s="167">
        <f>'Agency North'!CJ15+'Agency South'!CJ15</f>
        <v>1054.5954576996965</v>
      </c>
      <c r="CJ15" s="167">
        <f>'Agency North'!CK15+'Agency South'!CK15</f>
        <v>3538.5154446074594</v>
      </c>
      <c r="CK15" s="167">
        <f>'Agency North'!CL15+'Agency South'!CL15</f>
        <v>3401.2870056892839</v>
      </c>
      <c r="CL15" s="167">
        <f>'Agency North'!CM15+'Agency South'!CM15</f>
        <v>3511.2724798903109</v>
      </c>
      <c r="CM15" s="167">
        <f>'Agency North'!CN15+'Agency South'!CN15</f>
        <v>3626.0156536250006</v>
      </c>
      <c r="CN15" s="167">
        <f>'Agency North'!CO15+'Agency South'!CO15</f>
        <v>3477.1188214477315</v>
      </c>
      <c r="CO15" s="167">
        <f>'Agency North'!CP15+'Agency South'!CP15</f>
        <v>3599.2064783205105</v>
      </c>
      <c r="CP15" s="167">
        <f>'Agency North'!CQ15+'Agency South'!CQ15</f>
        <v>3728.9289479921244</v>
      </c>
      <c r="CQ15" s="167">
        <f>'Agency North'!CR15+'Agency South'!CR15</f>
        <v>3595.983274519333</v>
      </c>
      <c r="CR15" s="167">
        <f>'Agency North'!CS15+'Agency South'!CS15</f>
        <v>3732.649318685756</v>
      </c>
      <c r="CS15" s="168">
        <f>'Agency North'!CT15+'Agency South'!CT15</f>
        <v>3873.6508688671256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6"/>
      <c r="N16" s="273"/>
      <c r="O16" s="273"/>
      <c r="P16" s="273"/>
      <c r="Q16" s="273"/>
      <c r="R16" s="273"/>
      <c r="S16" s="273"/>
      <c r="T16" s="273"/>
      <c r="U16" s="276">
        <f>U7+U8+U9</f>
        <v>1471.3344</v>
      </c>
      <c r="V16"/>
      <c r="W16"/>
      <c r="X16"/>
      <c r="Y16" s="36"/>
      <c r="AK16" s="108"/>
      <c r="AW16" s="108"/>
      <c r="BI16" s="108"/>
      <c r="BU16" s="108"/>
      <c r="CG16" s="108"/>
      <c r="CS16" s="108"/>
    </row>
    <row r="17" spans="1:97" s="19" customFormat="1" x14ac:dyDescent="0.25">
      <c r="A17" s="19" t="s">
        <v>67</v>
      </c>
      <c r="M17" s="107"/>
      <c r="N17" s="278"/>
      <c r="O17" s="278"/>
      <c r="P17" s="278"/>
      <c r="Q17" s="278"/>
      <c r="R17" s="278"/>
      <c r="S17" s="278"/>
      <c r="T17" s="278"/>
      <c r="U17" s="278"/>
      <c r="Y17" s="107"/>
      <c r="AD17" s="15"/>
      <c r="AE17" s="15"/>
      <c r="AK17" s="107"/>
      <c r="AW17" s="107"/>
      <c r="BI17" s="107"/>
      <c r="BU17" s="107"/>
      <c r="CG17" s="107"/>
      <c r="CS17" s="107"/>
    </row>
    <row r="18" spans="1:97" s="19" customFormat="1" x14ac:dyDescent="0.25">
      <c r="A18" s="19" t="s">
        <v>68</v>
      </c>
      <c r="M18" s="107"/>
      <c r="N18" s="278"/>
      <c r="O18" s="278"/>
      <c r="P18" s="278"/>
      <c r="Q18" s="278"/>
      <c r="R18" s="278"/>
      <c r="S18" s="278"/>
      <c r="T18" s="278"/>
      <c r="U18" s="278"/>
      <c r="Y18" s="107"/>
      <c r="AK18" s="107"/>
      <c r="AW18" s="107"/>
      <c r="BI18" s="107"/>
      <c r="BU18" s="107"/>
      <c r="CG18" s="107"/>
      <c r="CS18" s="107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12">
        <f t="shared" si="6"/>
        <v>12</v>
      </c>
      <c r="N20" s="274">
        <f t="shared" si="6"/>
        <v>1</v>
      </c>
      <c r="O20" s="274">
        <f t="shared" si="6"/>
        <v>2</v>
      </c>
      <c r="P20" s="274">
        <f t="shared" si="6"/>
        <v>3</v>
      </c>
      <c r="Q20" s="274">
        <f t="shared" si="6"/>
        <v>4</v>
      </c>
      <c r="R20" s="274">
        <f t="shared" si="6"/>
        <v>5</v>
      </c>
      <c r="S20" s="274">
        <f t="shared" si="6"/>
        <v>6</v>
      </c>
      <c r="T20" s="274">
        <f t="shared" si="6"/>
        <v>7</v>
      </c>
      <c r="U20" s="274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12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12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12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12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12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12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12">
        <f t="shared" si="7"/>
        <v>84</v>
      </c>
    </row>
    <row r="21" spans="1:97" s="122" customFormat="1" x14ac:dyDescent="0.25">
      <c r="A21" s="122" t="s">
        <v>0</v>
      </c>
      <c r="B21" s="122">
        <f>B6</f>
        <v>42005</v>
      </c>
      <c r="C21" s="122">
        <f t="shared" ref="C21:BN21" si="8">C6</f>
        <v>42036</v>
      </c>
      <c r="D21" s="122">
        <f t="shared" si="8"/>
        <v>42064</v>
      </c>
      <c r="E21" s="122">
        <f t="shared" si="8"/>
        <v>42095</v>
      </c>
      <c r="F21" s="122">
        <f t="shared" si="8"/>
        <v>42125</v>
      </c>
      <c r="G21" s="122">
        <f t="shared" si="8"/>
        <v>42156</v>
      </c>
      <c r="H21" s="122">
        <f t="shared" si="8"/>
        <v>42186</v>
      </c>
      <c r="I21" s="122">
        <f t="shared" si="8"/>
        <v>42217</v>
      </c>
      <c r="J21" s="122">
        <f t="shared" si="8"/>
        <v>42248</v>
      </c>
      <c r="K21" s="122">
        <f t="shared" si="8"/>
        <v>42278</v>
      </c>
      <c r="L21" s="122">
        <f t="shared" si="8"/>
        <v>42309</v>
      </c>
      <c r="M21" s="123">
        <f t="shared" si="8"/>
        <v>42339</v>
      </c>
      <c r="N21" s="280">
        <f t="shared" si="8"/>
        <v>42370</v>
      </c>
      <c r="O21" s="280">
        <f t="shared" si="8"/>
        <v>42401</v>
      </c>
      <c r="P21" s="280">
        <f t="shared" si="8"/>
        <v>42430</v>
      </c>
      <c r="Q21" s="280">
        <f t="shared" si="8"/>
        <v>42461</v>
      </c>
      <c r="R21" s="280">
        <f t="shared" si="8"/>
        <v>42491</v>
      </c>
      <c r="S21" s="280">
        <f t="shared" si="8"/>
        <v>42522</v>
      </c>
      <c r="T21" s="280">
        <f t="shared" si="8"/>
        <v>42552</v>
      </c>
      <c r="U21" s="280">
        <f t="shared" si="8"/>
        <v>42583</v>
      </c>
      <c r="V21" s="122">
        <f t="shared" si="8"/>
        <v>42614</v>
      </c>
      <c r="W21" s="122">
        <f t="shared" si="8"/>
        <v>42644</v>
      </c>
      <c r="X21" s="122">
        <f t="shared" si="8"/>
        <v>42675</v>
      </c>
      <c r="Y21" s="123">
        <f t="shared" si="8"/>
        <v>42705</v>
      </c>
      <c r="Z21" s="122">
        <f t="shared" si="8"/>
        <v>42752</v>
      </c>
      <c r="AA21" s="122">
        <f t="shared" si="8"/>
        <v>42783</v>
      </c>
      <c r="AB21" s="122">
        <f t="shared" si="8"/>
        <v>42811</v>
      </c>
      <c r="AC21" s="122">
        <f t="shared" si="8"/>
        <v>42842</v>
      </c>
      <c r="AD21" s="122">
        <f t="shared" si="8"/>
        <v>42872</v>
      </c>
      <c r="AE21" s="122">
        <f t="shared" si="8"/>
        <v>42903</v>
      </c>
      <c r="AF21" s="122">
        <f t="shared" si="8"/>
        <v>42933</v>
      </c>
      <c r="AG21" s="122">
        <f t="shared" si="8"/>
        <v>42964</v>
      </c>
      <c r="AH21" s="122">
        <f t="shared" si="8"/>
        <v>42995</v>
      </c>
      <c r="AI21" s="122">
        <f t="shared" si="8"/>
        <v>43025</v>
      </c>
      <c r="AJ21" s="122">
        <f t="shared" si="8"/>
        <v>43056</v>
      </c>
      <c r="AK21" s="123">
        <f t="shared" si="8"/>
        <v>43086</v>
      </c>
      <c r="AL21" s="122">
        <f t="shared" si="8"/>
        <v>43118</v>
      </c>
      <c r="AM21" s="122">
        <f t="shared" si="8"/>
        <v>43149</v>
      </c>
      <c r="AN21" s="122">
        <f t="shared" si="8"/>
        <v>43177</v>
      </c>
      <c r="AO21" s="122">
        <f t="shared" si="8"/>
        <v>43208</v>
      </c>
      <c r="AP21" s="122">
        <f t="shared" si="8"/>
        <v>43238</v>
      </c>
      <c r="AQ21" s="122">
        <f t="shared" si="8"/>
        <v>43269</v>
      </c>
      <c r="AR21" s="122">
        <f t="shared" si="8"/>
        <v>43299</v>
      </c>
      <c r="AS21" s="122">
        <f t="shared" si="8"/>
        <v>43330</v>
      </c>
      <c r="AT21" s="122">
        <f t="shared" si="8"/>
        <v>43361</v>
      </c>
      <c r="AU21" s="122">
        <f t="shared" si="8"/>
        <v>43391</v>
      </c>
      <c r="AV21" s="122">
        <f t="shared" si="8"/>
        <v>43422</v>
      </c>
      <c r="AW21" s="123">
        <f t="shared" si="8"/>
        <v>43452</v>
      </c>
      <c r="AX21" s="122">
        <f t="shared" si="8"/>
        <v>43483</v>
      </c>
      <c r="AY21" s="122">
        <f t="shared" si="8"/>
        <v>43514</v>
      </c>
      <c r="AZ21" s="122">
        <f t="shared" si="8"/>
        <v>43542</v>
      </c>
      <c r="BA21" s="122">
        <f t="shared" si="8"/>
        <v>43573</v>
      </c>
      <c r="BB21" s="122">
        <f t="shared" si="8"/>
        <v>43603</v>
      </c>
      <c r="BC21" s="122">
        <f t="shared" si="8"/>
        <v>43634</v>
      </c>
      <c r="BD21" s="122">
        <f t="shared" si="8"/>
        <v>43664</v>
      </c>
      <c r="BE21" s="122">
        <f t="shared" si="8"/>
        <v>43695</v>
      </c>
      <c r="BF21" s="122">
        <f t="shared" si="8"/>
        <v>43726</v>
      </c>
      <c r="BG21" s="122">
        <f t="shared" si="8"/>
        <v>43756</v>
      </c>
      <c r="BH21" s="122">
        <f t="shared" si="8"/>
        <v>43787</v>
      </c>
      <c r="BI21" s="123">
        <f t="shared" si="8"/>
        <v>43817</v>
      </c>
      <c r="BJ21" s="122">
        <f t="shared" si="8"/>
        <v>43848</v>
      </c>
      <c r="BK21" s="122">
        <f t="shared" si="8"/>
        <v>43879</v>
      </c>
      <c r="BL21" s="122">
        <f t="shared" si="8"/>
        <v>43908</v>
      </c>
      <c r="BM21" s="122">
        <f t="shared" si="8"/>
        <v>43939</v>
      </c>
      <c r="BN21" s="122">
        <f t="shared" si="8"/>
        <v>43969</v>
      </c>
      <c r="BO21" s="122">
        <f t="shared" ref="BO21:CS21" si="9">BO6</f>
        <v>44000</v>
      </c>
      <c r="BP21" s="122">
        <f t="shared" si="9"/>
        <v>44030</v>
      </c>
      <c r="BQ21" s="122">
        <f t="shared" si="9"/>
        <v>44061</v>
      </c>
      <c r="BR21" s="122">
        <f t="shared" si="9"/>
        <v>44092</v>
      </c>
      <c r="BS21" s="122">
        <f t="shared" si="9"/>
        <v>44122</v>
      </c>
      <c r="BT21" s="122">
        <f t="shared" si="9"/>
        <v>44153</v>
      </c>
      <c r="BU21" s="123">
        <f t="shared" si="9"/>
        <v>44183</v>
      </c>
      <c r="BV21" s="122">
        <f t="shared" si="9"/>
        <v>44214</v>
      </c>
      <c r="BW21" s="122">
        <f t="shared" si="9"/>
        <v>44245</v>
      </c>
      <c r="BX21" s="122">
        <f t="shared" si="9"/>
        <v>44273</v>
      </c>
      <c r="BY21" s="122">
        <f t="shared" si="9"/>
        <v>44304</v>
      </c>
      <c r="BZ21" s="122">
        <f t="shared" si="9"/>
        <v>44334</v>
      </c>
      <c r="CA21" s="122">
        <f t="shared" si="9"/>
        <v>44365</v>
      </c>
      <c r="CB21" s="122">
        <f t="shared" si="9"/>
        <v>44395</v>
      </c>
      <c r="CC21" s="122">
        <f t="shared" si="9"/>
        <v>44426</v>
      </c>
      <c r="CD21" s="122">
        <f t="shared" si="9"/>
        <v>44457</v>
      </c>
      <c r="CE21" s="122">
        <f t="shared" si="9"/>
        <v>44487</v>
      </c>
      <c r="CF21" s="122">
        <f t="shared" si="9"/>
        <v>44518</v>
      </c>
      <c r="CG21" s="123">
        <f t="shared" si="9"/>
        <v>44548</v>
      </c>
      <c r="CH21" s="122">
        <f t="shared" si="9"/>
        <v>44579</v>
      </c>
      <c r="CI21" s="122">
        <f t="shared" si="9"/>
        <v>44610</v>
      </c>
      <c r="CJ21" s="122">
        <f t="shared" si="9"/>
        <v>44638</v>
      </c>
      <c r="CK21" s="122">
        <f t="shared" si="9"/>
        <v>44669</v>
      </c>
      <c r="CL21" s="122">
        <f t="shared" si="9"/>
        <v>44699</v>
      </c>
      <c r="CM21" s="122">
        <f t="shared" si="9"/>
        <v>44730</v>
      </c>
      <c r="CN21" s="122">
        <f t="shared" si="9"/>
        <v>44760</v>
      </c>
      <c r="CO21" s="122">
        <f t="shared" si="9"/>
        <v>44791</v>
      </c>
      <c r="CP21" s="122">
        <f t="shared" si="9"/>
        <v>44822</v>
      </c>
      <c r="CQ21" s="122">
        <f t="shared" si="9"/>
        <v>44852</v>
      </c>
      <c r="CR21" s="122">
        <f t="shared" si="9"/>
        <v>44883</v>
      </c>
      <c r="CS21" s="123">
        <f t="shared" si="9"/>
        <v>44913</v>
      </c>
    </row>
    <row r="22" spans="1:97" s="15" customFormat="1" x14ac:dyDescent="0.25">
      <c r="A22" s="15" t="s">
        <v>4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6">
        <f>'Agency North'!N22+'Agency South'!N22</f>
        <v>9263.463999999989</v>
      </c>
      <c r="N22" s="277">
        <f>'Agency North'!O22+'Agency South'!O22</f>
        <v>2249.5889999999999</v>
      </c>
      <c r="O22" s="277">
        <f>'Agency North'!P22+'Agency South'!P22</f>
        <v>2135.14499999997</v>
      </c>
      <c r="P22" s="277">
        <f>'Agency North'!Q22+'Agency South'!Q22</f>
        <v>4415.7199999999903</v>
      </c>
      <c r="Q22" s="277">
        <f>'Agency North'!R22+'Agency South'!R22</f>
        <v>6653.8460000000005</v>
      </c>
      <c r="R22" s="277">
        <f>'Agency North'!S22+'Agency South'!S22</f>
        <v>3561.0540000000001</v>
      </c>
      <c r="S22" s="277">
        <f>'Agency North'!T22+'Agency South'!T22</f>
        <v>3725.2085000000002</v>
      </c>
      <c r="T22" s="277">
        <f>'Agency North'!U22+'Agency South'!U22</f>
        <v>3438.3620000000001</v>
      </c>
      <c r="U22" s="277">
        <f>'Agency North'!V22+'Agency South'!V22</f>
        <v>2684.6194999999998</v>
      </c>
      <c r="V22" s="15">
        <f>'Agency North'!W22+'Agency South'!W22</f>
        <v>5496.9600000000009</v>
      </c>
      <c r="W22" s="15">
        <f>'Agency North'!X22+'Agency South'!X22</f>
        <v>4536.84</v>
      </c>
      <c r="X22" s="15">
        <f>'Agency North'!Y22+'Agency South'!Y22</f>
        <v>5623.8</v>
      </c>
      <c r="Y22" s="96">
        <f>'Agency North'!Z22+'Agency South'!Z22</f>
        <v>6309.4649937732684</v>
      </c>
      <c r="Z22" s="15">
        <f>'Agency North'!AA22+'Agency South'!AA22</f>
        <v>2026.2517514917927</v>
      </c>
      <c r="AA22" s="15">
        <f>'Agency North'!AB22+'Agency South'!AB22</f>
        <v>2067.6195015795452</v>
      </c>
      <c r="AB22" s="15">
        <f>'Agency North'!AC22+'Agency South'!AC22</f>
        <v>3805.8504766585229</v>
      </c>
      <c r="AC22" s="15">
        <f>'Agency North'!AD22+'Agency South'!AD22</f>
        <v>3730.8574820639392</v>
      </c>
      <c r="AD22" s="15">
        <f>'Agency North'!AE22+'Agency South'!AE22</f>
        <v>4752.5039768845791</v>
      </c>
      <c r="AE22" s="15">
        <f>'Agency North'!AF22+'Agency South'!AF22</f>
        <v>4849.6553250860961</v>
      </c>
      <c r="AF22" s="15">
        <f>'Agency North'!AG22+'Agency South'!AG22</f>
        <v>4600.6155843272618</v>
      </c>
      <c r="AG22" s="15">
        <f>'Agency North'!AH22+'Agency South'!AH22</f>
        <v>4947.1333971203267</v>
      </c>
      <c r="AH22" s="15">
        <f>'Agency North'!AI22+'Agency South'!AI22</f>
        <v>5098.8648015005083</v>
      </c>
      <c r="AI22" s="15">
        <f>'Agency North'!AJ22+'Agency South'!AJ22</f>
        <v>4832.9732411497234</v>
      </c>
      <c r="AJ22" s="15">
        <f>'Agency North'!AK22+'Agency South'!AK22</f>
        <v>5149.1942350985701</v>
      </c>
      <c r="AK22" s="96">
        <f>'Agency North'!AL22+'Agency South'!AL22</f>
        <v>5253.3655038507759</v>
      </c>
      <c r="AL22" s="15">
        <f>'Agency North'!AM22+'Agency South'!AM22</f>
        <v>2958.7261063224278</v>
      </c>
      <c r="AM22" s="15">
        <f>'Agency North'!AN22+'Agency South'!AN22</f>
        <v>2998.5613061661661</v>
      </c>
      <c r="AN22" s="15">
        <f>'Agency North'!AO22+'Agency South'!AO22</f>
        <v>5239.4565051168811</v>
      </c>
      <c r="AO22" s="15">
        <f>'Agency North'!AP22+'Agency South'!AP22</f>
        <v>5279.4690357010086</v>
      </c>
      <c r="AP22" s="15">
        <f>'Agency North'!AQ22+'Agency South'!AQ22</f>
        <v>6597.7297370980186</v>
      </c>
      <c r="AQ22" s="15">
        <f>'Agency North'!AR22+'Agency South'!AR22</f>
        <v>6695.1423345124485</v>
      </c>
      <c r="AR22" s="15">
        <f>'Agency North'!AS22+'Agency South'!AS22</f>
        <v>6413.4213823139871</v>
      </c>
      <c r="AS22" s="15">
        <f>'Agency North'!AT22+'Agency South'!AT22</f>
        <v>6909.9806101079193</v>
      </c>
      <c r="AT22" s="15">
        <f>'Agency North'!AU22+'Agency South'!AU22</f>
        <v>7149.8841335622365</v>
      </c>
      <c r="AU22" s="15">
        <f>'Agency North'!AV22+'Agency South'!AV22</f>
        <v>6745.8654343302078</v>
      </c>
      <c r="AV22" s="15">
        <f>'Agency North'!AW22+'Agency South'!AW22</f>
        <v>7190.6101638284636</v>
      </c>
      <c r="AW22" s="96">
        <f>'Agency North'!AX22+'Agency South'!AX22</f>
        <v>7240.7198398549299</v>
      </c>
      <c r="AX22" s="15">
        <f>'Agency North'!AY22+'Agency South'!AY22</f>
        <v>4239.0210137667909</v>
      </c>
      <c r="AY22" s="15">
        <f>'Agency North'!AZ22+'Agency South'!AZ22</f>
        <v>4300.1068209376836</v>
      </c>
      <c r="AZ22" s="15">
        <f>'Agency North'!BA22+'Agency South'!BA22</f>
        <v>7701.323924759583</v>
      </c>
      <c r="BA22" s="15">
        <f>'Agency North'!BB22+'Agency South'!BB22</f>
        <v>7608.9215036600672</v>
      </c>
      <c r="BB22" s="15">
        <f>'Agency North'!BC22+'Agency South'!BC22</f>
        <v>9432.4720257161698</v>
      </c>
      <c r="BC22" s="15">
        <f>'Agency North'!BD22+'Agency South'!BD22</f>
        <v>9560.9911585462214</v>
      </c>
      <c r="BD22" s="15">
        <f>'Agency North'!BE22+'Agency South'!BE22</f>
        <v>9148.8050937966509</v>
      </c>
      <c r="BE22" s="15">
        <f>'Agency North'!BF22+'Agency South'!BF22</f>
        <v>9870.2598391915526</v>
      </c>
      <c r="BF22" s="15">
        <f>'Agency North'!BG22+'Agency South'!BG22</f>
        <v>10236.409590570875</v>
      </c>
      <c r="BG22" s="15">
        <f>'Agency North'!BH22+'Agency South'!BH22</f>
        <v>9651.7403272421761</v>
      </c>
      <c r="BH22" s="15">
        <f>'Agency North'!BI22+'Agency South'!BI22</f>
        <v>10290.589133836504</v>
      </c>
      <c r="BI22" s="96">
        <f>'Agency North'!BJ22+'Agency South'!BJ22</f>
        <v>10595.403352820262</v>
      </c>
      <c r="BJ22" s="15">
        <f>'Agency North'!BK22+'Agency South'!BK22</f>
        <v>5500.9161484969482</v>
      </c>
      <c r="BK22" s="15">
        <f>'Agency North'!BL22+'Agency South'!BL22</f>
        <v>5585.6883814671364</v>
      </c>
      <c r="BL22" s="15">
        <f>'Agency North'!BM22+'Agency South'!BM22</f>
        <v>9887.643611926178</v>
      </c>
      <c r="BM22" s="15">
        <f>'Agency North'!BN22+'Agency South'!BN22</f>
        <v>9944.8621559740041</v>
      </c>
      <c r="BN22" s="15">
        <f>'Agency North'!BO22+'Agency South'!BO22</f>
        <v>12289.736723807557</v>
      </c>
      <c r="BO22" s="15">
        <f>'Agency North'!BP22+'Agency South'!BP22</f>
        <v>12463.430331827374</v>
      </c>
      <c r="BP22" s="15">
        <f>'Agency North'!BQ22+'Agency South'!BQ22</f>
        <v>12038.263842766813</v>
      </c>
      <c r="BQ22" s="15">
        <f>'Agency North'!BR22+'Agency South'!BR22</f>
        <v>12994.822006196562</v>
      </c>
      <c r="BR22" s="15">
        <f>'Agency North'!BS22+'Agency South'!BS22</f>
        <v>13670.257888844893</v>
      </c>
      <c r="BS22" s="15">
        <f>'Agency North'!BT22+'Agency South'!BT22</f>
        <v>12887.305311783683</v>
      </c>
      <c r="BT22" s="15">
        <f>'Agency North'!BU22+'Agency South'!BU22</f>
        <v>13741.187830611343</v>
      </c>
      <c r="BU22" s="96">
        <f>'Agency North'!BV22+'Agency South'!BV22</f>
        <v>14154.207604778334</v>
      </c>
      <c r="BV22" s="15">
        <f>'Agency North'!BW22+'Agency South'!BW22</f>
        <v>7149.0763610014792</v>
      </c>
      <c r="BW22" s="15">
        <f>'Agency North'!BX22+'Agency South'!BX22</f>
        <v>7264.120484274008</v>
      </c>
      <c r="BX22" s="15">
        <f>'Agency North'!BY22+'Agency South'!BY22</f>
        <v>12756.034767152138</v>
      </c>
      <c r="BY22" s="15">
        <f>'Agency North'!BZ22+'Agency South'!BZ22</f>
        <v>12870.29522951794</v>
      </c>
      <c r="BZ22" s="15">
        <f>'Agency North'!CA22+'Agency South'!CA22</f>
        <v>16420.616450810961</v>
      </c>
      <c r="CA22" s="15">
        <f>'Agency North'!CB22+'Agency South'!CB22</f>
        <v>16652.476574284454</v>
      </c>
      <c r="CB22" s="15">
        <f>'Agency North'!CC22+'Agency South'!CC22</f>
        <v>16084.595785335776</v>
      </c>
      <c r="CC22" s="15">
        <f>'Agency North'!CD22+'Agency South'!CD22</f>
        <v>17463.749567833922</v>
      </c>
      <c r="CD22" s="15">
        <f>'Agency North'!CE22+'Agency South'!CE22</f>
        <v>18376.605873505861</v>
      </c>
      <c r="CE22" s="15">
        <f>'Agency North'!CF22+'Agency South'!CF22</f>
        <v>17322.380735425471</v>
      </c>
      <c r="CF22" s="15">
        <f>'Agency North'!CG22+'Agency South'!CG22</f>
        <v>18526.542057365117</v>
      </c>
      <c r="CG22" s="96">
        <f>'Agency North'!CH22+'Agency South'!CH22</f>
        <v>19390.552829746037</v>
      </c>
      <c r="CH22" s="15">
        <f>'Agency North'!CI22+'Agency South'!CI22</f>
        <v>9241.6688707135763</v>
      </c>
      <c r="CI22" s="15">
        <f>'Agency North'!CJ22+'Agency South'!CJ22</f>
        <v>9393.5430613430253</v>
      </c>
      <c r="CJ22" s="15">
        <f>'Agency North'!CK22+'Agency South'!CK22</f>
        <v>16428.887834325324</v>
      </c>
      <c r="CK22" s="15">
        <f>'Agency North'!CL22+'Agency South'!CL22</f>
        <v>16602.43217484239</v>
      </c>
      <c r="CL22" s="15">
        <f>'Agency North'!CM22+'Agency South'!CM22</f>
        <v>21145.209441796262</v>
      </c>
      <c r="CM22" s="15">
        <f>'Agency North'!CN22+'Agency South'!CN22</f>
        <v>21448.903695857232</v>
      </c>
      <c r="CN22" s="15">
        <f>'Agency North'!CO22+'Agency South'!CO22</f>
        <v>20713.020389803023</v>
      </c>
      <c r="CO22" s="15">
        <f>'Agency North'!CP22+'Agency South'!CP22</f>
        <v>22497.191006818684</v>
      </c>
      <c r="CP22" s="15">
        <f>'Agency North'!CQ22+'Agency South'!CQ22</f>
        <v>23681.698287144503</v>
      </c>
      <c r="CQ22" s="15">
        <f>'Agency North'!CR22+'Agency South'!CR22</f>
        <v>22458.983101512673</v>
      </c>
      <c r="CR22" s="15">
        <f>'Agency North'!CS22+'Agency South'!CS22</f>
        <v>24351.688422793821</v>
      </c>
      <c r="CS22" s="96">
        <f>'Agency North'!CT22+'Agency South'!CT22</f>
        <v>25502.017920725848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6">
        <f>'Agency North'!N23+'Agency South'!N23</f>
        <v>8940.5859999999993</v>
      </c>
      <c r="N23" s="277">
        <f>'Agency North'!O23+'Agency South'!O23</f>
        <v>1368.249</v>
      </c>
      <c r="O23" s="277">
        <f>'Agency North'!P23+'Agency South'!P23</f>
        <v>1100.796</v>
      </c>
      <c r="P23" s="277">
        <f>'Agency North'!Q23+'Agency South'!Q23</f>
        <v>9133.3290000000015</v>
      </c>
      <c r="Q23" s="277">
        <f>'Agency North'!R23+'Agency South'!R23</f>
        <v>7448.6030000000101</v>
      </c>
      <c r="R23" s="277">
        <f>'Agency North'!S23+'Agency South'!S23</f>
        <v>6115.0020000000004</v>
      </c>
      <c r="S23" s="277">
        <f>'Agency North'!T23+'Agency South'!T23</f>
        <v>12667.78900000007</v>
      </c>
      <c r="T23" s="277">
        <f>'Agency North'!U23+'Agency South'!U23</f>
        <v>6581.7240000000102</v>
      </c>
      <c r="U23" s="277">
        <f>'Agency North'!V23+'Agency South'!V23</f>
        <v>7981.6760000000195</v>
      </c>
      <c r="V23" s="15">
        <f>'Agency North'!W23+'Agency South'!W23</f>
        <v>16814.400194321279</v>
      </c>
      <c r="W23" s="15">
        <f>'Agency North'!X23+'Agency South'!X23</f>
        <v>16752.485472311804</v>
      </c>
      <c r="X23" s="15">
        <f>'Agency North'!Y23+'Agency South'!Y23</f>
        <v>18821.36945289337</v>
      </c>
      <c r="Y23" s="96">
        <f>'Agency North'!Z23+'Agency South'!Z23</f>
        <v>21188.314528184936</v>
      </c>
      <c r="Z23" s="15">
        <f>'Agency North'!AA23+'Agency South'!AA23</f>
        <v>1401.8662631328507</v>
      </c>
      <c r="AA23" s="15">
        <f>'Agency North'!AB23+'Agency South'!AB23</f>
        <v>1324.726629846064</v>
      </c>
      <c r="AB23" s="15">
        <f>'Agency North'!AC23+'Agency South'!AC23</f>
        <v>8749.246485592239</v>
      </c>
      <c r="AC23" s="15">
        <f>'Agency North'!AD23+'Agency South'!AD23</f>
        <v>8396.2687000321966</v>
      </c>
      <c r="AD23" s="15">
        <f>'Agency North'!AE23+'Agency South'!AE23</f>
        <v>11488.986370775538</v>
      </c>
      <c r="AE23" s="15">
        <f>'Agency North'!AF23+'Agency South'!AF23</f>
        <v>15213.590586505292</v>
      </c>
      <c r="AF23" s="15">
        <f>'Agency North'!AG23+'Agency South'!AG23</f>
        <v>9925.7586432660173</v>
      </c>
      <c r="AG23" s="15">
        <f>'Agency North'!AH23+'Agency South'!AH23</f>
        <v>12763.3121091623</v>
      </c>
      <c r="AH23" s="15">
        <f>'Agency North'!AI23+'Agency South'!AI23</f>
        <v>15771.341152279958</v>
      </c>
      <c r="AI23" s="15">
        <f>'Agency North'!AJ23+'Agency South'!AJ23</f>
        <v>11442.034349757985</v>
      </c>
      <c r="AJ23" s="15">
        <f>'Agency North'!AK23+'Agency South'!AK23</f>
        <v>14145.000400412184</v>
      </c>
      <c r="AK23" s="96">
        <f>'Agency North'!AL23+'Agency South'!AL23</f>
        <v>17319.523741162906</v>
      </c>
      <c r="AL23" s="15">
        <f>'Agency North'!AM23+'Agency South'!AM23</f>
        <v>1849.1484941311733</v>
      </c>
      <c r="AM23" s="15">
        <f>'Agency North'!AN23+'Agency South'!AN23</f>
        <v>1746.6947368809224</v>
      </c>
      <c r="AN23" s="15">
        <f>'Agency North'!AO23+'Agency South'!AO23</f>
        <v>13391.013558927822</v>
      </c>
      <c r="AO23" s="15">
        <f>'Agency North'!AP23+'Agency South'!AP23</f>
        <v>12037.661307148161</v>
      </c>
      <c r="AP23" s="15">
        <f>'Agency North'!AQ23+'Agency South'!AQ23</f>
        <v>15449.680048385926</v>
      </c>
      <c r="AQ23" s="15">
        <f>'Agency North'!AR23+'Agency South'!AR23</f>
        <v>17452.774607890784</v>
      </c>
      <c r="AR23" s="15">
        <f>'Agency North'!AS23+'Agency South'!AS23</f>
        <v>13938.219127470271</v>
      </c>
      <c r="AS23" s="15">
        <f>'Agency North'!AT23+'Agency South'!AT23</f>
        <v>16959.389677752428</v>
      </c>
      <c r="AT23" s="15">
        <f>'Agency North'!AU23+'Agency South'!AU23</f>
        <v>19400.653180808891</v>
      </c>
      <c r="AU23" s="15">
        <f>'Agency North'!AV23+'Agency South'!AV23</f>
        <v>15383.65107433336</v>
      </c>
      <c r="AV23" s="15">
        <f>'Agency North'!AW23+'Agency South'!AW23</f>
        <v>18475.600871956533</v>
      </c>
      <c r="AW23" s="96">
        <f>'Agency North'!AX23+'Agency South'!AX23</f>
        <v>20352.883836131448</v>
      </c>
      <c r="AX23" s="15">
        <f>'Agency North'!AY23+'Agency South'!AY23</f>
        <v>2339.1393896242762</v>
      </c>
      <c r="AY23" s="15">
        <f>'Agency North'!AZ23+'Agency South'!AZ23</f>
        <v>2195.711211327286</v>
      </c>
      <c r="AZ23" s="15">
        <f>'Agency North'!BA23+'Agency South'!BA23</f>
        <v>19330.577958553913</v>
      </c>
      <c r="BA23" s="15">
        <f>'Agency North'!BB23+'Agency South'!BB23</f>
        <v>18119.884741925394</v>
      </c>
      <c r="BB23" s="15">
        <f>'Agency North'!BC23+'Agency South'!BC23</f>
        <v>21162.686212699155</v>
      </c>
      <c r="BC23" s="15">
        <f>'Agency North'!BD23+'Agency South'!BD23</f>
        <v>23180.002256739615</v>
      </c>
      <c r="BD23" s="15">
        <f>'Agency North'!BE23+'Agency South'!BE23</f>
        <v>20630.010244749297</v>
      </c>
      <c r="BE23" s="15">
        <f>'Agency North'!BF23+'Agency South'!BF23</f>
        <v>22978.204002885686</v>
      </c>
      <c r="BF23" s="15">
        <f>'Agency North'!BG23+'Agency South'!BG23</f>
        <v>25690.158548859246</v>
      </c>
      <c r="BG23" s="15">
        <f>'Agency North'!BH23+'Agency South'!BH23</f>
        <v>22814.124435111211</v>
      </c>
      <c r="BH23" s="15">
        <f>'Agency North'!BI23+'Agency South'!BI23</f>
        <v>25085.267324494875</v>
      </c>
      <c r="BI23" s="96">
        <f>'Agency North'!BJ23+'Agency South'!BJ23</f>
        <v>28093.023240482995</v>
      </c>
      <c r="BJ23" s="15">
        <f>'Agency North'!BK23+'Agency South'!BK23</f>
        <v>2998.6971630746211</v>
      </c>
      <c r="BK23" s="15">
        <f>'Agency North'!BL23+'Agency South'!BL23</f>
        <v>2820.9444411104132</v>
      </c>
      <c r="BL23" s="15">
        <f>'Agency North'!BM23+'Agency South'!BM23</f>
        <v>24222.611237805453</v>
      </c>
      <c r="BM23" s="15">
        <f>'Agency North'!BN23+'Agency South'!BN23</f>
        <v>22633.880138088316</v>
      </c>
      <c r="BN23" s="15">
        <f>'Agency North'!BO23+'Agency South'!BO23</f>
        <v>26367.848285133678</v>
      </c>
      <c r="BO23" s="15">
        <f>'Agency North'!BP23+'Agency South'!BP23</f>
        <v>28186.878783259803</v>
      </c>
      <c r="BP23" s="15">
        <f>'Agency North'!BQ23+'Agency South'!BQ23</f>
        <v>25403.793858734982</v>
      </c>
      <c r="BQ23" s="15">
        <f>'Agency North'!BR23+'Agency South'!BR23</f>
        <v>28210.345563658371</v>
      </c>
      <c r="BR23" s="15">
        <f>'Agency North'!BS23+'Agency South'!BS23</f>
        <v>31034.337122206016</v>
      </c>
      <c r="BS23" s="15">
        <f>'Agency North'!BT23+'Agency South'!BT23</f>
        <v>27572.522211966701</v>
      </c>
      <c r="BT23" s="15">
        <f>'Agency North'!BU23+'Agency South'!BU23</f>
        <v>30233.128184377932</v>
      </c>
      <c r="BU23" s="96">
        <f>'Agency North'!BV23+'Agency South'!BV23</f>
        <v>33077.258420474871</v>
      </c>
      <c r="BV23" s="15">
        <f>'Agency North'!BW23+'Agency South'!BW23</f>
        <v>3779.5846108225433</v>
      </c>
      <c r="BW23" s="15">
        <f>'Agency North'!BX23+'Agency South'!BX23</f>
        <v>3562.1871370611225</v>
      </c>
      <c r="BX23" s="15">
        <f>'Agency North'!BY23+'Agency South'!BY23</f>
        <v>30645.821634795371</v>
      </c>
      <c r="BY23" s="15">
        <f>'Agency North'!BZ23+'Agency South'!BZ23</f>
        <v>29054.558338312509</v>
      </c>
      <c r="BZ23" s="15">
        <f>'Agency North'!CA23+'Agency South'!CA23</f>
        <v>33847.876857894786</v>
      </c>
      <c r="CA23" s="15">
        <f>'Agency North'!CB23+'Agency South'!CB23</f>
        <v>36142.982244849052</v>
      </c>
      <c r="CB23" s="15">
        <f>'Agency North'!CC23+'Agency South'!CC23</f>
        <v>33036.542799749106</v>
      </c>
      <c r="CC23" s="15">
        <f>'Agency North'!CD23+'Agency South'!CD23</f>
        <v>37051.636615856696</v>
      </c>
      <c r="CD23" s="15">
        <f>'Agency North'!CE23+'Agency South'!CE23</f>
        <v>40697.066212667545</v>
      </c>
      <c r="CE23" s="15">
        <f>'Agency North'!CF23+'Agency South'!CF23</f>
        <v>36710.661958781493</v>
      </c>
      <c r="CF23" s="15">
        <f>'Agency North'!CG23+'Agency South'!CG23</f>
        <v>40407.984396032232</v>
      </c>
      <c r="CG23" s="96">
        <f>'Agency North'!CH23+'Agency South'!CH23</f>
        <v>44125.806889765212</v>
      </c>
      <c r="CH23" s="15">
        <f>'Agency North'!CI23+'Agency South'!CI23</f>
        <v>4901.0972963199029</v>
      </c>
      <c r="CI23" s="15">
        <f>'Agency North'!CJ23+'Agency South'!CJ23</f>
        <v>4613.6500300380958</v>
      </c>
      <c r="CJ23" s="15">
        <f>'Agency North'!CK23+'Agency South'!CK23</f>
        <v>39725.806957311979</v>
      </c>
      <c r="CK23" s="15">
        <f>'Agency North'!CL23+'Agency South'!CL23</f>
        <v>37616.934825191121</v>
      </c>
      <c r="CL23" s="15">
        <f>'Agency North'!CM23+'Agency South'!CM23</f>
        <v>43790.506444369224</v>
      </c>
      <c r="CM23" s="15">
        <f>'Agency North'!CN23+'Agency South'!CN23</f>
        <v>46731.986927511993</v>
      </c>
      <c r="CN23" s="15">
        <f>'Agency North'!CO23+'Agency South'!CO23</f>
        <v>42693.806860233424</v>
      </c>
      <c r="CO23" s="15">
        <f>'Agency North'!CP23+'Agency South'!CP23</f>
        <v>47860.912260428609</v>
      </c>
      <c r="CP23" s="15">
        <f>'Agency North'!CQ23+'Agency South'!CQ23</f>
        <v>52547.867351462221</v>
      </c>
      <c r="CQ23" s="15">
        <f>'Agency North'!CR23+'Agency South'!CR23</f>
        <v>47936.405179264199</v>
      </c>
      <c r="CR23" s="15">
        <f>'Agency North'!CS23+'Agency South'!CS23</f>
        <v>53184.17276160435</v>
      </c>
      <c r="CS23" s="96">
        <f>'Agency North'!CT23+'Agency South'!CT23</f>
        <v>58061.953313438375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6">
        <f>'Agency North'!N24+'Agency South'!N24</f>
        <v>8836.2370000000101</v>
      </c>
      <c r="N24" s="277">
        <f>'Agency North'!O24+'Agency South'!O24</f>
        <v>1892.0679999999979</v>
      </c>
      <c r="O24" s="277">
        <f>'Agency North'!P24+'Agency South'!P24</f>
        <v>1061.71</v>
      </c>
      <c r="P24" s="277">
        <f>'Agency North'!Q24+'Agency South'!Q24</f>
        <v>1584.623</v>
      </c>
      <c r="Q24" s="277">
        <f>'Agency North'!R24+'Agency South'!R24</f>
        <v>3938.538</v>
      </c>
      <c r="R24" s="277">
        <f>'Agency North'!S24+'Agency South'!S24</f>
        <v>3667.857</v>
      </c>
      <c r="S24" s="277">
        <f>'Agency North'!T24+'Agency South'!T24</f>
        <v>6452.6640000000007</v>
      </c>
      <c r="T24" s="277">
        <f>'Agency North'!U24+'Agency South'!U24</f>
        <v>5352.9589999999998</v>
      </c>
      <c r="U24" s="277">
        <f>'Agency North'!V24+'Agency South'!V24</f>
        <v>3978.529</v>
      </c>
      <c r="V24" s="15">
        <f>'Agency North'!W24+'Agency South'!W24</f>
        <v>7539.3280000000004</v>
      </c>
      <c r="W24" s="15">
        <f>'Agency North'!X24+'Agency South'!X24</f>
        <v>9377.4158024326389</v>
      </c>
      <c r="X24" s="15">
        <f>'Agency North'!Y24+'Agency South'!Y24</f>
        <v>11152.472345177088</v>
      </c>
      <c r="Y24" s="96">
        <f>'Agency North'!Z24+'Agency South'!Z24</f>
        <v>13979.466621261949</v>
      </c>
      <c r="Z24" s="15">
        <f>'Agency North'!AA24+'Agency South'!AA24</f>
        <v>3970.1398679251347</v>
      </c>
      <c r="AA24" s="15">
        <f>'Agency North'!AB24+'Agency South'!AB24</f>
        <v>1326.6152742465533</v>
      </c>
      <c r="AB24" s="15">
        <f>'Agency North'!AC24+'Agency South'!AC24</f>
        <v>2802.7916950717186</v>
      </c>
      <c r="AC24" s="15">
        <f>'Agency North'!AD24+'Agency South'!AD24</f>
        <v>6508.1763263904304</v>
      </c>
      <c r="AD24" s="15">
        <f>'Agency North'!AE24+'Agency South'!AE24</f>
        <v>6766.4998837575586</v>
      </c>
      <c r="AE24" s="15">
        <f>'Agency North'!AF24+'Agency South'!AF24</f>
        <v>8524.6720905313905</v>
      </c>
      <c r="AF24" s="15">
        <f>'Agency North'!AG24+'Agency South'!AG24</f>
        <v>10058.899042760197</v>
      </c>
      <c r="AG24" s="15">
        <f>'Agency North'!AH24+'Agency South'!AH24</f>
        <v>7582.4685051562847</v>
      </c>
      <c r="AH24" s="15">
        <f>'Agency North'!AI24+'Agency South'!AI24</f>
        <v>9565.3774797526876</v>
      </c>
      <c r="AI24" s="15">
        <f>'Agency North'!AJ24+'Agency South'!AJ24</f>
        <v>10482.235497871403</v>
      </c>
      <c r="AJ24" s="15">
        <f>'Agency North'!AK24+'Agency South'!AK24</f>
        <v>8659.3377112213275</v>
      </c>
      <c r="AK24" s="96">
        <f>'Agency North'!AL24+'Agency South'!AL24</f>
        <v>10604.571664504008</v>
      </c>
      <c r="AL24" s="15">
        <f>'Agency North'!AM24+'Agency South'!AM24</f>
        <v>5218.821547727247</v>
      </c>
      <c r="AM24" s="15">
        <f>'Agency North'!AN24+'Agency South'!AN24</f>
        <v>1774.3300657710975</v>
      </c>
      <c r="AN24" s="15">
        <f>'Agency North'!AO24+'Agency South'!AO24</f>
        <v>3580.4635250471301</v>
      </c>
      <c r="AO24" s="15">
        <f>'Agency North'!AP24+'Agency South'!AP24</f>
        <v>10043.322353528165</v>
      </c>
      <c r="AP24" s="15">
        <f>'Agency North'!AQ24+'Agency South'!AQ24</f>
        <v>9836.2879768451348</v>
      </c>
      <c r="AQ24" s="15">
        <f>'Agency North'!AR24+'Agency South'!AR24</f>
        <v>11489.215233951341</v>
      </c>
      <c r="AR24" s="15">
        <f>'Agency North'!AS24+'Agency South'!AS24</f>
        <v>11897.639581018117</v>
      </c>
      <c r="AS24" s="15">
        <f>'Agency North'!AT24+'Agency South'!AT24</f>
        <v>10800.611391248021</v>
      </c>
      <c r="AT24" s="15">
        <f>'Agency North'!AU24+'Agency South'!AU24</f>
        <v>12728.443173452833</v>
      </c>
      <c r="AU24" s="15">
        <f>'Agency North'!AV24+'Agency South'!AV24</f>
        <v>13069.291811847979</v>
      </c>
      <c r="AV24" s="15">
        <f>'Agency North'!AW24+'Agency South'!AW24</f>
        <v>11739.261721865667</v>
      </c>
      <c r="AW24" s="96">
        <f>'Agency North'!AX24+'Agency South'!AX24</f>
        <v>13864.195357351455</v>
      </c>
      <c r="AX24" s="15">
        <f>'Agency North'!AY24+'Agency South'!AY24</f>
        <v>6622.7608762129466</v>
      </c>
      <c r="AY24" s="15">
        <f>'Agency North'!AZ24+'Agency South'!AZ24</f>
        <v>2238.6454812172515</v>
      </c>
      <c r="AZ24" s="15">
        <f>'Agency North'!BA24+'Agency South'!BA24</f>
        <v>4680.5585177126832</v>
      </c>
      <c r="BA24" s="15">
        <f>'Agency North'!BB24+'Agency South'!BB24</f>
        <v>14257.346242947668</v>
      </c>
      <c r="BB24" s="15">
        <f>'Agency North'!BC24+'Agency South'!BC24</f>
        <v>14563.047135587567</v>
      </c>
      <c r="BC24" s="15">
        <f>'Agency North'!BD24+'Agency South'!BD24</f>
        <v>15600.774615046394</v>
      </c>
      <c r="BD24" s="15">
        <f>'Agency North'!BE24+'Agency South'!BE24</f>
        <v>15681.659701350931</v>
      </c>
      <c r="BE24" s="15">
        <f>'Agency North'!BF24+'Agency South'!BF24</f>
        <v>15785.069435932357</v>
      </c>
      <c r="BF24" s="15">
        <f>'Agency North'!BG24+'Agency South'!BG24</f>
        <v>17183.925228050815</v>
      </c>
      <c r="BG24" s="15">
        <f>'Agency North'!BH24+'Agency South'!BH24</f>
        <v>17160.27782939994</v>
      </c>
      <c r="BH24" s="15">
        <f>'Agency North'!BI24+'Agency South'!BI24</f>
        <v>17159.650476345676</v>
      </c>
      <c r="BI24" s="96">
        <f>'Agency North'!BJ24+'Agency South'!BJ24</f>
        <v>18745.448309835381</v>
      </c>
      <c r="BJ24" s="15">
        <f>'Agency North'!BK24+'Agency South'!BK24</f>
        <v>8548.7375448942475</v>
      </c>
      <c r="BK24" s="15">
        <f>'Agency North'!BL24+'Agency South'!BL24</f>
        <v>2872.749838179715</v>
      </c>
      <c r="BL24" s="15">
        <f>'Agency North'!BM24+'Agency South'!BM24</f>
        <v>6022.3574003314116</v>
      </c>
      <c r="BM24" s="15">
        <f>'Agency North'!BN24+'Agency South'!BN24</f>
        <v>18042.251690110563</v>
      </c>
      <c r="BN24" s="15">
        <f>'Agency North'!BO24+'Agency South'!BO24</f>
        <v>18229.858243797145</v>
      </c>
      <c r="BO24" s="15">
        <f>'Agency North'!BP24+'Agency South'!BP24</f>
        <v>19458.754873477905</v>
      </c>
      <c r="BP24" s="15">
        <f>'Agency North'!BQ24+'Agency South'!BQ24</f>
        <v>19233.624120823697</v>
      </c>
      <c r="BQ24" s="15">
        <f>'Agency North'!BR24+'Agency South'!BR24</f>
        <v>19457.18091722695</v>
      </c>
      <c r="BR24" s="15">
        <f>'Agency North'!BS24+'Agency South'!BS24</f>
        <v>21292.980847366205</v>
      </c>
      <c r="BS24" s="15">
        <f>'Agency North'!BT24+'Agency South'!BT24</f>
        <v>20712.422877509973</v>
      </c>
      <c r="BT24" s="15">
        <f>'Agency North'!BU24+'Agency South'!BU24</f>
        <v>20766.313209322318</v>
      </c>
      <c r="BU24" s="96">
        <f>'Agency North'!BV24+'Agency South'!BV24</f>
        <v>22608.062645379665</v>
      </c>
      <c r="BV24" s="15">
        <f>'Agency North'!BW24+'Agency South'!BW24</f>
        <v>10275.438412298372</v>
      </c>
      <c r="BW24" s="15">
        <f>'Agency North'!BX24+'Agency South'!BX24</f>
        <v>3625.2678093660538</v>
      </c>
      <c r="BX24" s="15">
        <f>'Agency North'!BY24+'Agency South'!BY24</f>
        <v>7619.0725371452781</v>
      </c>
      <c r="BY24" s="15">
        <f>'Agency North'!BZ24+'Agency South'!BZ24</f>
        <v>22859.774787088081</v>
      </c>
      <c r="BZ24" s="15">
        <f>'Agency North'!CA24+'Agency South'!CA24</f>
        <v>23458.992171457154</v>
      </c>
      <c r="CA24" s="15">
        <f>'Agency North'!CB24+'Agency South'!CB24</f>
        <v>25011.816270207062</v>
      </c>
      <c r="CB24" s="15">
        <f>'Agency North'!CC24+'Agency South'!CC24</f>
        <v>24714.332462194692</v>
      </c>
      <c r="CC24" s="15">
        <f>'Agency North'!CD24+'Agency South'!CD24</f>
        <v>25614.529407718415</v>
      </c>
      <c r="CD24" s="15">
        <f>'Agency North'!CE24+'Agency South'!CE24</f>
        <v>27984.609543555409</v>
      </c>
      <c r="CE24" s="15">
        <f>'Agency North'!CF24+'Agency South'!CF24</f>
        <v>27188.781510551235</v>
      </c>
      <c r="CF24" s="15">
        <f>'Agency North'!CG24+'Agency South'!CG24</f>
        <v>27820.711796138596</v>
      </c>
      <c r="CG24" s="96">
        <f>'Agency North'!CH24+'Agency South'!CH24</f>
        <v>30225.73037080629</v>
      </c>
      <c r="CH24" s="15">
        <f>'Agency North'!CI24+'Agency South'!CI24</f>
        <v>13380.046872217237</v>
      </c>
      <c r="CI24" s="15">
        <f>'Agency North'!CJ24+'Agency South'!CJ24</f>
        <v>4700.9013825616594</v>
      </c>
      <c r="CJ24" s="15">
        <f>'Agency North'!CK24+'Agency South'!CK24</f>
        <v>9867.7526650687669</v>
      </c>
      <c r="CK24" s="15">
        <f>'Agency North'!CL24+'Agency South'!CL24</f>
        <v>29633.29869222175</v>
      </c>
      <c r="CL24" s="15">
        <f>'Agency North'!CM24+'Agency South'!CM24</f>
        <v>30373.447319167622</v>
      </c>
      <c r="CM24" s="15">
        <f>'Agency North'!CN24+'Agency South'!CN24</f>
        <v>32359.692718297567</v>
      </c>
      <c r="CN24" s="15">
        <f>'Agency North'!CO24+'Agency South'!CO24</f>
        <v>31956.554314556663</v>
      </c>
      <c r="CO24" s="15">
        <f>'Agency North'!CP24+'Agency South'!CP24</f>
        <v>33103.778406495425</v>
      </c>
      <c r="CP24" s="15">
        <f>'Agency North'!CQ24+'Agency South'!CQ24</f>
        <v>36150.284780367052</v>
      </c>
      <c r="CQ24" s="15">
        <f>'Agency North'!CR24+'Agency South'!CR24</f>
        <v>35482.131202550852</v>
      </c>
      <c r="CR24" s="15">
        <f>'Agency North'!CS24+'Agency South'!CS24</f>
        <v>36630.807316702005</v>
      </c>
      <c r="CS24" s="96">
        <f>'Agency North'!CT24+'Agency South'!CT24</f>
        <v>39784.530662538098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6">
        <f>'Agency North'!N25+'Agency South'!N25</f>
        <v>7476.3194999999996</v>
      </c>
      <c r="N25" s="277">
        <f>'Agency North'!O25+'Agency South'!O25</f>
        <v>2336.337</v>
      </c>
      <c r="O25" s="277">
        <f>'Agency North'!P25+'Agency South'!P25</f>
        <v>3415.6980000000003</v>
      </c>
      <c r="P25" s="277">
        <f>'Agency North'!Q25+'Agency South'!Q25</f>
        <v>5114.1030000000001</v>
      </c>
      <c r="Q25" s="277">
        <f>'Agency North'!R25+'Agency South'!R25</f>
        <v>2133.2659999999992</v>
      </c>
      <c r="R25" s="277">
        <f>'Agency North'!S25+'Agency South'!S25</f>
        <v>4489.7569999999996</v>
      </c>
      <c r="S25" s="277">
        <f>'Agency North'!T25+'Agency South'!T25</f>
        <v>6619.0450000000001</v>
      </c>
      <c r="T25" s="277">
        <f>'Agency North'!U25+'Agency South'!U25</f>
        <v>5448.5640000000003</v>
      </c>
      <c r="U25" s="277">
        <f>'Agency North'!V25+'Agency South'!V25</f>
        <v>6037.7960000000094</v>
      </c>
      <c r="V25" s="15">
        <f>'Agency North'!W25+'Agency South'!W25</f>
        <v>6372.9039999999995</v>
      </c>
      <c r="W25" s="15">
        <f>'Agency North'!X25+'Agency South'!X25</f>
        <v>5326.4105999999992</v>
      </c>
      <c r="X25" s="15">
        <f>'Agency North'!Y25+'Agency South'!Y25</f>
        <v>8402.7063531027197</v>
      </c>
      <c r="Y25" s="96">
        <f>'Agency North'!Z25+'Agency South'!Z25</f>
        <v>11188.212600820607</v>
      </c>
      <c r="Z25" s="15">
        <f>'Agency North'!AA25+'Agency South'!AA25</f>
        <v>3110.7258265760511</v>
      </c>
      <c r="AA25" s="15">
        <f>'Agency North'!AB25+'Agency South'!AB25</f>
        <v>3431.6644922418504</v>
      </c>
      <c r="AB25" s="15">
        <f>'Agency North'!AC25+'Agency South'!AC25</f>
        <v>2298.8965402380518</v>
      </c>
      <c r="AC25" s="15">
        <f>'Agency North'!AD25+'Agency South'!AD25</f>
        <v>2427.4024705248821</v>
      </c>
      <c r="AD25" s="15">
        <f>'Agency North'!AE25+'Agency South'!AE25</f>
        <v>6640.4874384264549</v>
      </c>
      <c r="AE25" s="15">
        <f>'Agency North'!AF25+'Agency South'!AF25</f>
        <v>6679.8503762867058</v>
      </c>
      <c r="AF25" s="15">
        <f>'Agency North'!AG25+'Agency South'!AG25</f>
        <v>7540.9485783542605</v>
      </c>
      <c r="AG25" s="15">
        <f>'Agency North'!AH25+'Agency South'!AH25</f>
        <v>10199.404584106189</v>
      </c>
      <c r="AH25" s="15">
        <f>'Agency North'!AI25+'Agency South'!AI25</f>
        <v>7528.5670324285056</v>
      </c>
      <c r="AI25" s="15">
        <f>'Agency North'!AJ25+'Agency South'!AJ25</f>
        <v>8444.1080109352442</v>
      </c>
      <c r="AJ25" s="15">
        <f>'Agency North'!AK25+'Agency South'!AK25</f>
        <v>10528.01003193279</v>
      </c>
      <c r="AK25" s="96">
        <f>'Agency North'!AL25+'Agency South'!AL25</f>
        <v>8588.4600741841423</v>
      </c>
      <c r="AL25" s="15">
        <f>'Agency North'!AM25+'Agency South'!AM25</f>
        <v>3794.6625897429208</v>
      </c>
      <c r="AM25" s="15">
        <f>'Agency North'!AN25+'Agency South'!AN25</f>
        <v>4600.4901385108615</v>
      </c>
      <c r="AN25" s="15">
        <f>'Agency North'!AO25+'Agency South'!AO25</f>
        <v>2994.9316248096793</v>
      </c>
      <c r="AO25" s="15">
        <f>'Agency North'!AP25+'Agency South'!AP25</f>
        <v>3194.9733558903531</v>
      </c>
      <c r="AP25" s="15">
        <f>'Agency North'!AQ25+'Agency South'!AQ25</f>
        <v>10379.299500148451</v>
      </c>
      <c r="AQ25" s="15">
        <f>'Agency North'!AR25+'Agency South'!AR25</f>
        <v>9848.8279702648033</v>
      </c>
      <c r="AR25" s="15">
        <f>'Agency North'!AS25+'Agency South'!AS25</f>
        <v>10524.149426635642</v>
      </c>
      <c r="AS25" s="15">
        <f>'Agency North'!AT25+'Agency South'!AT25</f>
        <v>12337.843582495852</v>
      </c>
      <c r="AT25" s="15">
        <f>'Agency North'!AU25+'Agency South'!AU25</f>
        <v>10872.641134236575</v>
      </c>
      <c r="AU25" s="15">
        <f>'Agency North'!AV25+'Agency South'!AV25</f>
        <v>11526.103362658791</v>
      </c>
      <c r="AV25" s="15">
        <f>'Agency North'!AW25+'Agency South'!AW25</f>
        <v>13382.873502023991</v>
      </c>
      <c r="AW25" s="96">
        <f>'Agency North'!AX25+'Agency South'!AX25</f>
        <v>11818.203403092277</v>
      </c>
      <c r="AX25" s="15">
        <f>'Agency North'!AY25+'Agency South'!AY25</f>
        <v>5343.0062348528181</v>
      </c>
      <c r="AY25" s="15">
        <f>'Agency North'!AZ25+'Agency South'!AZ25</f>
        <v>5804.3847827209629</v>
      </c>
      <c r="AZ25" s="15">
        <f>'Agency North'!BA25+'Agency South'!BA25</f>
        <v>3903.7067254350623</v>
      </c>
      <c r="BA25" s="15">
        <f>'Agency North'!BB25+'Agency South'!BB25</f>
        <v>4097.6589907721464</v>
      </c>
      <c r="BB25" s="15">
        <f>'Agency North'!BC25+'Agency South'!BC25</f>
        <v>14660.432497168322</v>
      </c>
      <c r="BC25" s="15">
        <f>'Agency North'!BD25+'Agency South'!BD25</f>
        <v>14535.485922662587</v>
      </c>
      <c r="BD25" s="15">
        <f>'Agency North'!BE25+'Agency South'!BE25</f>
        <v>14269.643205410848</v>
      </c>
      <c r="BE25" s="15">
        <f>'Agency North'!BF25+'Agency South'!BF25</f>
        <v>16250.720292854181</v>
      </c>
      <c r="BF25" s="15">
        <f>'Agency North'!BG25+'Agency South'!BG25</f>
        <v>15938.49376484465</v>
      </c>
      <c r="BG25" s="15">
        <f>'Agency North'!BH25+'Agency South'!BH25</f>
        <v>15539.287015021171</v>
      </c>
      <c r="BH25" s="15">
        <f>'Agency North'!BI25+'Agency South'!BI25</f>
        <v>17553.387608639787</v>
      </c>
      <c r="BI25" s="96">
        <f>'Agency North'!BJ25+'Agency South'!BJ25</f>
        <v>17331.699709239045</v>
      </c>
      <c r="BJ25" s="15">
        <f>'Agency North'!BK25+'Agency South'!BK25</f>
        <v>6770.3331784490201</v>
      </c>
      <c r="BK25" s="15">
        <f>'Agency North'!BL25+'Agency South'!BL25</f>
        <v>7506.1909303653929</v>
      </c>
      <c r="BL25" s="15">
        <f>'Agency North'!BM25+'Agency South'!BM25</f>
        <v>5026.8188708382932</v>
      </c>
      <c r="BM25" s="15">
        <f>'Agency North'!BN25+'Agency South'!BN25</f>
        <v>5323.146548925999</v>
      </c>
      <c r="BN25" s="15">
        <f>'Agency North'!BO25+'Agency South'!BO25</f>
        <v>18552.010662132328</v>
      </c>
      <c r="BO25" s="15">
        <f>'Agency North'!BP25+'Agency South'!BP25</f>
        <v>18191.923614960382</v>
      </c>
      <c r="BP25" s="15">
        <f>'Agency North'!BQ25+'Agency South'!BQ25</f>
        <v>17982.945857030925</v>
      </c>
      <c r="BQ25" s="15">
        <f>'Agency North'!BR25+'Agency South'!BR25</f>
        <v>19929.298628899312</v>
      </c>
      <c r="BR25" s="15">
        <f>'Agency North'!BS25+'Agency South'!BS25</f>
        <v>19815.284137688701</v>
      </c>
      <c r="BS25" s="15">
        <f>'Agency North'!BT25+'Agency South'!BT25</f>
        <v>19263.208484502924</v>
      </c>
      <c r="BT25" s="15">
        <f>'Agency North'!BU25+'Agency South'!BU25</f>
        <v>21184.63861390292</v>
      </c>
      <c r="BU25" s="96">
        <f>'Agency North'!BV25+'Agency South'!BV25</f>
        <v>20968.165725106755</v>
      </c>
      <c r="BV25" s="15">
        <f>'Agency North'!BW25+'Agency South'!BW25</f>
        <v>8367.6747985707734</v>
      </c>
      <c r="BW25" s="15">
        <f>'Agency North'!BX25+'Agency South'!BX25</f>
        <v>9026.642035247587</v>
      </c>
      <c r="BX25" s="15">
        <f>'Agency North'!BY25+'Agency South'!BY25</f>
        <v>6370.2599252987329</v>
      </c>
      <c r="BY25" s="15">
        <f>'Agency North'!BZ25+'Agency South'!BZ25</f>
        <v>6735.572009035679</v>
      </c>
      <c r="BZ25" s="15">
        <f>'Agency North'!CA25+'Agency South'!CA25</f>
        <v>23505.190390654447</v>
      </c>
      <c r="CA25" s="15">
        <f>'Agency North'!CB25+'Agency South'!CB25</f>
        <v>23405.086227944535</v>
      </c>
      <c r="CB25" s="15">
        <f>'Agency North'!CC25+'Agency South'!CC25</f>
        <v>23127.735158213269</v>
      </c>
      <c r="CC25" s="15">
        <f>'Agency North'!CD25+'Agency South'!CD25</f>
        <v>25877.410246103569</v>
      </c>
      <c r="CD25" s="15">
        <f>'Agency North'!CE25+'Agency South'!CE25</f>
        <v>26082.780509390588</v>
      </c>
      <c r="CE25" s="15">
        <f>'Agency North'!CF25+'Agency South'!CF25</f>
        <v>25322.426867991278</v>
      </c>
      <c r="CF25" s="15">
        <f>'Agency North'!CG25+'Agency South'!CG25</f>
        <v>27955.523681926559</v>
      </c>
      <c r="CG25" s="96">
        <f>'Agency North'!CH25+'Agency South'!CH25</f>
        <v>28087.903387506136</v>
      </c>
      <c r="CH25" s="15">
        <f>'Agency North'!CI25+'Agency South'!CI25</f>
        <v>10914.86873390757</v>
      </c>
      <c r="CI25" s="15">
        <f>'Agency North'!CJ25+'Agency South'!CJ25</f>
        <v>11753.809200982618</v>
      </c>
      <c r="CJ25" s="15">
        <f>'Agency North'!CK25+'Agency South'!CK25</f>
        <v>8259.8110362292355</v>
      </c>
      <c r="CK25" s="15">
        <f>'Agency North'!CL25+'Agency South'!CL25</f>
        <v>8723.4768275855968</v>
      </c>
      <c r="CL25" s="15">
        <f>'Agency North'!CM25+'Agency South'!CM25</f>
        <v>30469.949642764968</v>
      </c>
      <c r="CM25" s="15">
        <f>'Agency North'!CN25+'Agency South'!CN25</f>
        <v>30303.556841368216</v>
      </c>
      <c r="CN25" s="15">
        <f>'Agency North'!CO25+'Agency South'!CO25</f>
        <v>29922.422115386886</v>
      </c>
      <c r="CO25" s="15">
        <f>'Agency North'!CP25+'Agency South'!CP25</f>
        <v>33460.460692171393</v>
      </c>
      <c r="CP25" s="15">
        <f>'Agency North'!CQ25+'Agency South'!CQ25</f>
        <v>33708.690472949274</v>
      </c>
      <c r="CQ25" s="15">
        <f>'Agency North'!CR25+'Agency South'!CR25</f>
        <v>33057.008384291461</v>
      </c>
      <c r="CR25" s="15">
        <f>'Agency North'!CS25+'Agency South'!CS25</f>
        <v>36820.894013614045</v>
      </c>
      <c r="CS25" s="96">
        <f>'Agency North'!CT25+'Agency South'!CT25</f>
        <v>36981.945913280259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6">
        <f>'Agency North'!N26+'Agency South'!N26</f>
        <v>8437.9279999999999</v>
      </c>
      <c r="N26" s="277">
        <f>'Agency North'!O26+'Agency South'!O26</f>
        <v>1984.9610000000002</v>
      </c>
      <c r="O26" s="277">
        <f>'Agency North'!P26+'Agency South'!P26</f>
        <v>1746.779</v>
      </c>
      <c r="P26" s="277">
        <f>'Agency North'!Q26+'Agency South'!Q26</f>
        <v>5648.0219999999999</v>
      </c>
      <c r="Q26" s="277">
        <f>'Agency North'!R26+'Agency South'!R26</f>
        <v>5598.7109999999993</v>
      </c>
      <c r="R26" s="277">
        <f>'Agency North'!S26+'Agency South'!S26</f>
        <v>2982.6890000000003</v>
      </c>
      <c r="S26" s="277">
        <f>'Agency North'!T26+'Agency South'!T26</f>
        <v>2686.616</v>
      </c>
      <c r="T26" s="277">
        <f>'Agency North'!U26+'Agency South'!U26</f>
        <v>2630.8220000000001</v>
      </c>
      <c r="U26" s="277">
        <f>'Agency North'!V26+'Agency South'!V26</f>
        <v>3954.4870000000001</v>
      </c>
      <c r="V26" s="15">
        <f>'Agency North'!W26+'Agency South'!W26</f>
        <v>8869.1196000000018</v>
      </c>
      <c r="W26" s="15">
        <f>'Agency North'!X26+'Agency South'!X26</f>
        <v>7534.2474000000002</v>
      </c>
      <c r="X26" s="15">
        <f>'Agency North'!Y26+'Agency South'!Y26</f>
        <v>9461.4168000000009</v>
      </c>
      <c r="Y26" s="96">
        <f>'Agency North'!Z26+'Agency South'!Z26</f>
        <v>13259.711305574401</v>
      </c>
      <c r="Z26" s="15">
        <f>'Agency North'!AA26+'Agency South'!AA26</f>
        <v>4524.2194662788206</v>
      </c>
      <c r="AA26" s="15">
        <f>'Agency North'!AB26+'Agency South'!AB26</f>
        <v>5218.1581342362142</v>
      </c>
      <c r="AB26" s="15">
        <f>'Agency North'!AC26+'Agency South'!AC26</f>
        <v>13438.297523410754</v>
      </c>
      <c r="AC26" s="15">
        <f>'Agency North'!AD26+'Agency South'!AD26</f>
        <v>9614.7586914874046</v>
      </c>
      <c r="AD26" s="15">
        <f>'Agency North'!AE26+'Agency South'!AE26</f>
        <v>6865.0860906253447</v>
      </c>
      <c r="AE26" s="15">
        <f>'Agency North'!AF26+'Agency South'!AF26</f>
        <v>6765.7453597331887</v>
      </c>
      <c r="AF26" s="15">
        <f>'Agency North'!AG26+'Agency South'!AG26</f>
        <v>8287.3809766592785</v>
      </c>
      <c r="AG26" s="15">
        <f>'Agency North'!AH26+'Agency South'!AH26</f>
        <v>11446.856114122633</v>
      </c>
      <c r="AH26" s="15">
        <f>'Agency North'!AI26+'Agency South'!AI26</f>
        <v>14097.7582271871</v>
      </c>
      <c r="AI26" s="15">
        <f>'Agency North'!AJ26+'Agency South'!AJ26</f>
        <v>13125.833428459424</v>
      </c>
      <c r="AJ26" s="15">
        <f>'Agency North'!AK26+'Agency South'!AK26</f>
        <v>14072.495317862526</v>
      </c>
      <c r="AK26" s="96">
        <f>'Agency North'!AL26+'Agency South'!AL26</f>
        <v>15227.946864836513</v>
      </c>
      <c r="AL26" s="15">
        <f>'Agency North'!AM26+'Agency South'!AM26</f>
        <v>6682.6975098935</v>
      </c>
      <c r="AM26" s="15">
        <f>'Agency North'!AN26+'Agency South'!AN26</f>
        <v>6748.688852521369</v>
      </c>
      <c r="AN26" s="15">
        <f>'Agency North'!AO26+'Agency South'!AO26</f>
        <v>15979.710635602751</v>
      </c>
      <c r="AO26" s="15">
        <f>'Agency North'!AP26+'Agency South'!AP26</f>
        <v>12117.808541763618</v>
      </c>
      <c r="AP26" s="15">
        <f>'Agency North'!AQ26+'Agency South'!AQ26</f>
        <v>9084.1359880516102</v>
      </c>
      <c r="AQ26" s="15">
        <f>'Agency North'!AR26+'Agency South'!AR26</f>
        <v>10202.270634355822</v>
      </c>
      <c r="AR26" s="15">
        <f>'Agency North'!AS26+'Agency South'!AS26</f>
        <v>12981.049821086892</v>
      </c>
      <c r="AS26" s="15">
        <f>'Agency North'!AT26+'Agency South'!AT26</f>
        <v>17638.292349532567</v>
      </c>
      <c r="AT26" s="15">
        <f>'Agency North'!AU26+'Agency South'!AU26</f>
        <v>19516.718444563252</v>
      </c>
      <c r="AU26" s="15">
        <f>'Agency North'!AV26+'Agency South'!AV26</f>
        <v>18336.304506124594</v>
      </c>
      <c r="AV26" s="15">
        <f>'Agency North'!AW26+'Agency South'!AW26</f>
        <v>19583.689391975022</v>
      </c>
      <c r="AW26" s="96">
        <f>'Agency North'!AX26+'Agency South'!AX26</f>
        <v>21146.180907917049</v>
      </c>
      <c r="AX26" s="15">
        <f>'Agency North'!AY26+'Agency South'!AY26</f>
        <v>9394.7258437412311</v>
      </c>
      <c r="AY26" s="15">
        <f>'Agency North'!AZ26+'Agency South'!AZ26</f>
        <v>9443.4159554181297</v>
      </c>
      <c r="AZ26" s="15">
        <f>'Agency North'!BA26+'Agency South'!BA26</f>
        <v>22910.766645079555</v>
      </c>
      <c r="BA26" s="15">
        <f>'Agency North'!BB26+'Agency South'!BB26</f>
        <v>16384.945740453095</v>
      </c>
      <c r="BB26" s="15">
        <f>'Agency North'!BC26+'Agency South'!BC26</f>
        <v>11705.562115578054</v>
      </c>
      <c r="BC26" s="15">
        <f>'Agency North'!BD26+'Agency South'!BD26</f>
        <v>13925.42987216312</v>
      </c>
      <c r="BD26" s="15">
        <f>'Agency North'!BE26+'Agency South'!BE26</f>
        <v>18380.950252645242</v>
      </c>
      <c r="BE26" s="15">
        <f>'Agency North'!BF26+'Agency South'!BF26</f>
        <v>24727.397786851754</v>
      </c>
      <c r="BF26" s="15">
        <f>'Agency North'!BG26+'Agency South'!BG26</f>
        <v>26643.117735316824</v>
      </c>
      <c r="BG26" s="15">
        <f>'Agency North'!BH26+'Agency South'!BH26</f>
        <v>25165.759599719069</v>
      </c>
      <c r="BH26" s="15">
        <f>'Agency North'!BI26+'Agency South'!BI26</f>
        <v>26722.898545529861</v>
      </c>
      <c r="BI26" s="96">
        <f>'Agency North'!BJ26+'Agency South'!BJ26</f>
        <v>28701.620912885744</v>
      </c>
      <c r="BJ26" s="15">
        <f>'Agency North'!BK26+'Agency South'!BK26</f>
        <v>12142.910636878023</v>
      </c>
      <c r="BK26" s="15">
        <f>'Agency North'!BL26+'Agency South'!BL26</f>
        <v>12172.403624918818</v>
      </c>
      <c r="BL26" s="15">
        <f>'Agency North'!BM26+'Agency South'!BM26</f>
        <v>29698.37949024159</v>
      </c>
      <c r="BM26" s="15">
        <f>'Agency North'!BN26+'Agency South'!BN26</f>
        <v>21188.128760014555</v>
      </c>
      <c r="BN26" s="15">
        <f>'Agency North'!BO26+'Agency South'!BO26</f>
        <v>15237.144990369579</v>
      </c>
      <c r="BO26" s="15">
        <f>'Agency North'!BP26+'Agency South'!BP26</f>
        <v>17786.70523411973</v>
      </c>
      <c r="BP26" s="15">
        <f>'Agency North'!BQ26+'Agency South'!BQ26</f>
        <v>23472.22719036098</v>
      </c>
      <c r="BQ26" s="15">
        <f>'Agency North'!BR26+'Agency South'!BR26</f>
        <v>31362.417349901571</v>
      </c>
      <c r="BR26" s="15">
        <f>'Agency North'!BS26+'Agency South'!BS26</f>
        <v>33570.180461708398</v>
      </c>
      <c r="BS26" s="15">
        <f>'Agency North'!BT26+'Agency South'!BT26</f>
        <v>31468.839774178512</v>
      </c>
      <c r="BT26" s="15">
        <f>'Agency North'!BU26+'Agency South'!BU26</f>
        <v>33180.865847827117</v>
      </c>
      <c r="BU26" s="96">
        <f>'Agency North'!BV26+'Agency South'!BV26</f>
        <v>35245.836477361794</v>
      </c>
      <c r="BV26" s="15">
        <f>'Agency North'!BW26+'Agency South'!BW26</f>
        <v>15133.606385546729</v>
      </c>
      <c r="BW26" s="15">
        <f>'Agency North'!BX26+'Agency South'!BX26</f>
        <v>15052.954022942573</v>
      </c>
      <c r="BX26" s="15">
        <f>'Agency North'!BY26+'Agency South'!BY26</f>
        <v>36348.899772588935</v>
      </c>
      <c r="BY26" s="15">
        <f>'Agency North'!BZ26+'Agency South'!BZ26</f>
        <v>25950.311705579352</v>
      </c>
      <c r="BZ26" s="15">
        <f>'Agency North'!CA26+'Agency South'!CA26</f>
        <v>18729.491453838978</v>
      </c>
      <c r="CA26" s="15">
        <f>'Agency North'!CB26+'Agency South'!CB26</f>
        <v>22544.701852958649</v>
      </c>
      <c r="CB26" s="15">
        <f>'Agency North'!CC26+'Agency South'!CC26</f>
        <v>29993.61509579268</v>
      </c>
      <c r="CC26" s="15">
        <f>'Agency North'!CD26+'Agency South'!CD26</f>
        <v>40613.094313093068</v>
      </c>
      <c r="CD26" s="15">
        <f>'Agency North'!CE26+'Agency South'!CE26</f>
        <v>43637.598399410555</v>
      </c>
      <c r="CE26" s="15">
        <f>'Agency North'!CF26+'Agency South'!CF26</f>
        <v>41103.565536060341</v>
      </c>
      <c r="CF26" s="15">
        <f>'Agency North'!CG26+'Agency South'!CG26</f>
        <v>43721.413391360133</v>
      </c>
      <c r="CG26" s="96">
        <f>'Agency North'!CH26+'Agency South'!CH26</f>
        <v>46575.349082425346</v>
      </c>
      <c r="CH26" s="15">
        <f>'Agency North'!CI26+'Agency South'!CI26</f>
        <v>19598.110120576763</v>
      </c>
      <c r="CI26" s="15">
        <f>'Agency North'!CJ26+'Agency South'!CJ26</f>
        <v>19571.427613367639</v>
      </c>
      <c r="CJ26" s="15">
        <f>'Agency North'!CK26+'Agency South'!CK26</f>
        <v>47406.964041718951</v>
      </c>
      <c r="CK26" s="15">
        <f>'Agency North'!CL26+'Agency South'!CL26</f>
        <v>33790.483676464821</v>
      </c>
      <c r="CL26" s="15">
        <f>'Agency North'!CM26+'Agency South'!CM26</f>
        <v>24336.513934136514</v>
      </c>
      <c r="CM26" s="15">
        <f>'Agency North'!CN26+'Agency South'!CN26</f>
        <v>29221.379198041563</v>
      </c>
      <c r="CN26" s="15">
        <f>'Agency North'!CO26+'Agency South'!CO26</f>
        <v>38855.85210878824</v>
      </c>
      <c r="CO26" s="15">
        <f>'Agency North'!CP26+'Agency South'!CP26</f>
        <v>52588.164977289605</v>
      </c>
      <c r="CP26" s="15">
        <f>'Agency North'!CQ26+'Agency South'!CQ26</f>
        <v>56457.386273329881</v>
      </c>
      <c r="CQ26" s="15">
        <f>'Agency North'!CR26+'Agency South'!CR26</f>
        <v>53672.488835446857</v>
      </c>
      <c r="CR26" s="15">
        <f>'Agency North'!CS26+'Agency South'!CS26</f>
        <v>57635.949891286262</v>
      </c>
      <c r="CS26" s="96">
        <f>'Agency North'!CT26+'Agency South'!CT26</f>
        <v>61369.191562054897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6">
        <f>'Agency North'!N27+'Agency South'!N27</f>
        <v>8764.4260000000104</v>
      </c>
      <c r="N27" s="277">
        <f>'Agency North'!O27+'Agency South'!O27</f>
        <v>1616.8400000000001</v>
      </c>
      <c r="O27" s="277">
        <f>'Agency North'!P27+'Agency South'!P27</f>
        <v>2068.085</v>
      </c>
      <c r="P27" s="277">
        <f>'Agency North'!Q27+'Agency South'!Q27</f>
        <v>5000.5460000000003</v>
      </c>
      <c r="Q27" s="277">
        <f>'Agency North'!R27+'Agency South'!R27</f>
        <v>3447.4809999999998</v>
      </c>
      <c r="R27" s="277">
        <f>'Agency North'!S27+'Agency South'!S27</f>
        <v>4656.9429999999993</v>
      </c>
      <c r="S27" s="277">
        <f>'Agency North'!T27+'Agency South'!T27</f>
        <v>5839.1910000000007</v>
      </c>
      <c r="T27" s="277">
        <f>'Agency North'!U27+'Agency South'!U27</f>
        <v>4157.2150000000001</v>
      </c>
      <c r="U27" s="277">
        <f>'Agency North'!V27+'Agency South'!V27</f>
        <v>3667.2645000000002</v>
      </c>
      <c r="V27" s="15">
        <f>'Agency North'!W27+'Agency South'!W27</f>
        <v>6571.9800000000005</v>
      </c>
      <c r="W27" s="15">
        <f>'Agency North'!X27+'Agency South'!X27</f>
        <v>5757.3011999999999</v>
      </c>
      <c r="X27" s="15">
        <f>'Agency North'!Y27+'Agency South'!Y27</f>
        <v>7851.8760000000002</v>
      </c>
      <c r="Y27" s="96">
        <f>'Agency North'!Z27+'Agency South'!Z27</f>
        <v>14062.648000000001</v>
      </c>
      <c r="Z27" s="15">
        <f>'Agency North'!AA27+'Agency South'!AA27</f>
        <v>5015.2825930704839</v>
      </c>
      <c r="AA27" s="15">
        <f>'Agency North'!AB27+'Agency South'!AB27</f>
        <v>6550.3411658603345</v>
      </c>
      <c r="AB27" s="15">
        <f>'Agency North'!AC27+'Agency South'!AC27</f>
        <v>16640.405880456608</v>
      </c>
      <c r="AC27" s="15">
        <f>'Agency North'!AD27+'Agency South'!AD27</f>
        <v>17982.881693907155</v>
      </c>
      <c r="AD27" s="15">
        <f>'Agency North'!AE27+'Agency South'!AE27</f>
        <v>21193.538967592245</v>
      </c>
      <c r="AE27" s="15">
        <f>'Agency North'!AF27+'Agency South'!AF27</f>
        <v>23716.674300600796</v>
      </c>
      <c r="AF27" s="15">
        <f>'Agency North'!AG27+'Agency South'!AG27</f>
        <v>19417.469635640486</v>
      </c>
      <c r="AG27" s="15">
        <f>'Agency North'!AH27+'Agency South'!AH27</f>
        <v>17780.405091649802</v>
      </c>
      <c r="AH27" s="15">
        <f>'Agency North'!AI27+'Agency South'!AI27</f>
        <v>18304.009979366769</v>
      </c>
      <c r="AI27" s="15">
        <f>'Agency North'!AJ27+'Agency South'!AJ27</f>
        <v>16530.65969275749</v>
      </c>
      <c r="AJ27" s="15">
        <f>'Agency North'!AK27+'Agency South'!AK27</f>
        <v>17706.689626471139</v>
      </c>
      <c r="AK27" s="96">
        <f>'Agency North'!AL27+'Agency South'!AL27</f>
        <v>21368.767261352434</v>
      </c>
      <c r="AL27" s="15">
        <f>'Agency North'!AM27+'Agency South'!AM27</f>
        <v>10330.353439174794</v>
      </c>
      <c r="AM27" s="15">
        <f>'Agency North'!AN27+'Agency South'!AN27</f>
        <v>12164.775833689157</v>
      </c>
      <c r="AN27" s="15">
        <f>'Agency North'!AO27+'Agency South'!AO27</f>
        <v>25603.218451030192</v>
      </c>
      <c r="AO27" s="15">
        <f>'Agency North'!AP27+'Agency South'!AP27</f>
        <v>24284.279817793766</v>
      </c>
      <c r="AP27" s="15">
        <f>'Agency North'!AQ27+'Agency South'!AQ27</f>
        <v>26278.470478652533</v>
      </c>
      <c r="AQ27" s="15">
        <f>'Agency North'!AR27+'Agency South'!AR27</f>
        <v>28318.611888675801</v>
      </c>
      <c r="AR27" s="15">
        <f>'Agency North'!AS27+'Agency South'!AS27</f>
        <v>23241.294772287958</v>
      </c>
      <c r="AS27" s="15">
        <f>'Agency North'!AT27+'Agency South'!AT27</f>
        <v>21035.974809042415</v>
      </c>
      <c r="AT27" s="15">
        <f>'Agency North'!AU27+'Agency South'!AU27</f>
        <v>23248.557162665744</v>
      </c>
      <c r="AU27" s="15">
        <f>'Agency North'!AV27+'Agency South'!AV27</f>
        <v>22028.307266337782</v>
      </c>
      <c r="AV27" s="15">
        <f>'Agency North'!AW27+'Agency South'!AW27</f>
        <v>24255.697555943596</v>
      </c>
      <c r="AW27" s="96">
        <f>'Agency North'!AX27+'Agency South'!AX27</f>
        <v>27197.737309605891</v>
      </c>
      <c r="AX27" s="15">
        <f>'Agency North'!AY27+'Agency South'!AY27</f>
        <v>13487.275392115764</v>
      </c>
      <c r="AY27" s="15">
        <f>'Agency North'!AZ27+'Agency South'!AZ27</f>
        <v>15748.916152077014</v>
      </c>
      <c r="AZ27" s="15">
        <f>'Agency North'!BA27+'Agency South'!BA27</f>
        <v>33536.579403115036</v>
      </c>
      <c r="BA27" s="15">
        <f>'Agency North'!BB27+'Agency South'!BB27</f>
        <v>30925.817015808374</v>
      </c>
      <c r="BB27" s="15">
        <f>'Agency North'!BC27+'Agency South'!BC27</f>
        <v>33666.023259538699</v>
      </c>
      <c r="BC27" s="15">
        <f>'Agency North'!BD27+'Agency South'!BD27</f>
        <v>35945.889931265963</v>
      </c>
      <c r="BD27" s="15">
        <f>'Agency North'!BE27+'Agency South'!BE27</f>
        <v>29443.112156025574</v>
      </c>
      <c r="BE27" s="15">
        <f>'Agency North'!BF27+'Agency South'!BF27</f>
        <v>26853.066768040684</v>
      </c>
      <c r="BF27" s="15">
        <f>'Agency North'!BG27+'Agency South'!BG27</f>
        <v>30848.223156369902</v>
      </c>
      <c r="BG27" s="15">
        <f>'Agency North'!BH27+'Agency South'!BH27</f>
        <v>31128.205982048748</v>
      </c>
      <c r="BH27" s="15">
        <f>'Agency North'!BI27+'Agency South'!BI27</f>
        <v>34863.68500104297</v>
      </c>
      <c r="BI27" s="96">
        <f>'Agency North'!BJ27+'Agency South'!BJ27</f>
        <v>39337.770964808034</v>
      </c>
      <c r="BJ27" s="15">
        <f>'Agency North'!BK27+'Agency South'!BK27</f>
        <v>19024.414574228413</v>
      </c>
      <c r="BK27" s="15">
        <f>'Agency North'!BL27+'Agency South'!BL27</f>
        <v>22081.863708283101</v>
      </c>
      <c r="BL27" s="15">
        <f>'Agency North'!BM27+'Agency South'!BM27</f>
        <v>46175.025206535691</v>
      </c>
      <c r="BM27" s="15">
        <f>'Agency North'!BN27+'Agency South'!BN27</f>
        <v>44077.206169371566</v>
      </c>
      <c r="BN27" s="15">
        <f>'Agency North'!BO27+'Agency South'!BO27</f>
        <v>47741.267666100597</v>
      </c>
      <c r="BO27" s="15">
        <f>'Agency North'!BP27+'Agency South'!BP27</f>
        <v>50385.424573665696</v>
      </c>
      <c r="BP27" s="15">
        <f>'Agency North'!BQ27+'Agency South'!BQ27</f>
        <v>41145.047062589219</v>
      </c>
      <c r="BQ27" s="15">
        <f>'Agency North'!BR27+'Agency South'!BR27</f>
        <v>37244.905975946887</v>
      </c>
      <c r="BR27" s="15">
        <f>'Agency North'!BS27+'Agency South'!BS27</f>
        <v>41687.100498192565</v>
      </c>
      <c r="BS27" s="15">
        <f>'Agency North'!BT27+'Agency South'!BT27</f>
        <v>40731.525930136078</v>
      </c>
      <c r="BT27" s="15">
        <f>'Agency North'!BU27+'Agency South'!BU27</f>
        <v>44923.757411857514</v>
      </c>
      <c r="BU27" s="96">
        <f>'Agency North'!BV27+'Agency South'!BV27</f>
        <v>50237.62724677076</v>
      </c>
      <c r="BV27" s="15">
        <f>'Agency North'!BW27+'Agency South'!BW27</f>
        <v>24893.502838360921</v>
      </c>
      <c r="BW27" s="15">
        <f>'Agency North'!BX27+'Agency South'!BX27</f>
        <v>28637.404239662406</v>
      </c>
      <c r="BX27" s="15">
        <f>'Agency North'!BY27+'Agency South'!BY27</f>
        <v>59465.571979345754</v>
      </c>
      <c r="BY27" s="15">
        <f>'Agency North'!BZ27+'Agency South'!BZ27</f>
        <v>56282.987197092887</v>
      </c>
      <c r="BZ27" s="15">
        <f>'Agency North'!CA27+'Agency South'!CA27</f>
        <v>60416.713013590095</v>
      </c>
      <c r="CA27" s="15">
        <f>'Agency North'!CB27+'Agency South'!CB27</f>
        <v>63436.628490858464</v>
      </c>
      <c r="CB27" s="15">
        <f>'Agency North'!CC27+'Agency South'!CC27</f>
        <v>51779.133266169731</v>
      </c>
      <c r="CC27" s="15">
        <f>'Agency North'!CD27+'Agency South'!CD27</f>
        <v>47202.825277481767</v>
      </c>
      <c r="CD27" s="15">
        <f>'Agency North'!CE27+'Agency South'!CE27</f>
        <v>53162.996573266442</v>
      </c>
      <c r="CE27" s="15">
        <f>'Agency North'!CF27+'Agency South'!CF27</f>
        <v>52456.771777096481</v>
      </c>
      <c r="CF27" s="15">
        <f>'Agency North'!CG27+'Agency South'!CG27</f>
        <v>58506.585716559079</v>
      </c>
      <c r="CG27" s="96">
        <f>'Agency North'!CH27+'Agency South'!CH27</f>
        <v>65974.921975794743</v>
      </c>
      <c r="CH27" s="15">
        <f>'Agency North'!CI27+'Agency South'!CI27</f>
        <v>32107.458645274466</v>
      </c>
      <c r="CI27" s="15">
        <f>'Agency North'!CJ27+'Agency South'!CJ27</f>
        <v>37000.493305508993</v>
      </c>
      <c r="CJ27" s="15">
        <f>'Agency North'!CK27+'Agency South'!CK27</f>
        <v>77027.068883815227</v>
      </c>
      <c r="CK27" s="15">
        <f>'Agency North'!CL27+'Agency South'!CL27</f>
        <v>73219.453570502999</v>
      </c>
      <c r="CL27" s="15">
        <f>'Agency North'!CM27+'Agency South'!CM27</f>
        <v>78894.240127361205</v>
      </c>
      <c r="CM27" s="15">
        <f>'Agency North'!CN27+'Agency South'!CN27</f>
        <v>83057.463157114369</v>
      </c>
      <c r="CN27" s="15">
        <f>'Agency North'!CO27+'Agency South'!CO27</f>
        <v>67846.593805659038</v>
      </c>
      <c r="CO27" s="15">
        <f>'Agency North'!CP27+'Agency South'!CP27</f>
        <v>61892.652635286096</v>
      </c>
      <c r="CP27" s="15">
        <f>'Agency North'!CQ27+'Agency South'!CQ27</f>
        <v>69693.368363653106</v>
      </c>
      <c r="CQ27" s="15">
        <f>'Agency North'!CR27+'Agency South'!CR27</f>
        <v>69358.814375155387</v>
      </c>
      <c r="CR27" s="15">
        <f>'Agency North'!CS27+'Agency South'!CS27</f>
        <v>77973.305465528552</v>
      </c>
      <c r="CS27" s="96">
        <f>'Agency North'!CT27+'Agency South'!CT27</f>
        <v>87866.347695799166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6">
        <f>'Agency North'!N28+'Agency South'!N28</f>
        <v>6641.0084999999899</v>
      </c>
      <c r="N28" s="277">
        <f>'Agency North'!O28+'Agency South'!O28</f>
        <v>1390.241</v>
      </c>
      <c r="O28" s="277">
        <f>'Agency North'!P28+'Agency South'!P28</f>
        <v>2245.1</v>
      </c>
      <c r="P28" s="277">
        <f>'Agency North'!Q28+'Agency South'!Q28</f>
        <v>3288.703</v>
      </c>
      <c r="Q28" s="277">
        <f>'Agency North'!R28+'Agency South'!R28</f>
        <v>1626.6079999999999</v>
      </c>
      <c r="R28" s="277">
        <f>'Agency North'!S28+'Agency South'!S28</f>
        <v>2680.299</v>
      </c>
      <c r="S28" s="277">
        <f>'Agency North'!T28+'Agency South'!T28</f>
        <v>4180.3064999999997</v>
      </c>
      <c r="T28" s="277">
        <f>'Agency North'!U28+'Agency South'!U28</f>
        <v>2403.6120000000001</v>
      </c>
      <c r="U28" s="277">
        <f>'Agency North'!V28+'Agency South'!V28</f>
        <v>3551.4490000000005</v>
      </c>
      <c r="V28" s="15">
        <f>'Agency North'!W28+'Agency South'!W28</f>
        <v>5548.5779999999995</v>
      </c>
      <c r="W28" s="15">
        <f>'Agency North'!X28+'Agency South'!X28</f>
        <v>5039.8664399999998</v>
      </c>
      <c r="X28" s="15">
        <f>'Agency North'!Y28+'Agency South'!Y28</f>
        <v>6606.7866000000004</v>
      </c>
      <c r="Y28" s="96">
        <f>'Agency North'!Z28+'Agency South'!Z28</f>
        <v>8641.9672500000015</v>
      </c>
      <c r="Z28" s="15">
        <f>'Agency North'!AA28+'Agency South'!AA28</f>
        <v>2994.1777377790968</v>
      </c>
      <c r="AA28" s="15">
        <f>'Agency North'!AB28+'Agency South'!AB28</f>
        <v>2699.8439422204028</v>
      </c>
      <c r="AB28" s="15">
        <f>'Agency North'!AC28+'Agency South'!AC28</f>
        <v>6541.3112198846811</v>
      </c>
      <c r="AC28" s="15">
        <f>'Agency North'!AD28+'Agency South'!AD28</f>
        <v>6192.4966428388834</v>
      </c>
      <c r="AD28" s="15">
        <f>'Agency North'!AE28+'Agency South'!AE28</f>
        <v>7468.2276617532552</v>
      </c>
      <c r="AE28" s="15">
        <f>'Agency North'!AF28+'Agency South'!AF28</f>
        <v>8811.654205507286</v>
      </c>
      <c r="AF28" s="15">
        <f>'Agency North'!AG28+'Agency South'!AG28</f>
        <v>8792.1102368766515</v>
      </c>
      <c r="AG28" s="15">
        <f>'Agency North'!AH28+'Agency South'!AH28</f>
        <v>11106.36486312936</v>
      </c>
      <c r="AH28" s="15">
        <f>'Agency North'!AI28+'Agency South'!AI28</f>
        <v>14455.675425096353</v>
      </c>
      <c r="AI28" s="15">
        <f>'Agency North'!AJ28+'Agency South'!AJ28</f>
        <v>15193.286333113952</v>
      </c>
      <c r="AJ28" s="15">
        <f>'Agency North'!AK28+'Agency South'!AK28</f>
        <v>18558.891365613334</v>
      </c>
      <c r="AK28" s="96">
        <f>'Agency North'!AL28+'Agency South'!AL28</f>
        <v>21937.850566790657</v>
      </c>
      <c r="AL28" s="15">
        <f>'Agency North'!AM28+'Agency South'!AM28</f>
        <v>8733.8185452058406</v>
      </c>
      <c r="AM28" s="15">
        <f>'Agency North'!AN28+'Agency South'!AN28</f>
        <v>7292.6546133816792</v>
      </c>
      <c r="AN28" s="15">
        <f>'Agency North'!AO28+'Agency South'!AO28</f>
        <v>15112.528482338605</v>
      </c>
      <c r="AO28" s="15">
        <f>'Agency North'!AP28+'Agency South'!AP28</f>
        <v>14389.764802703736</v>
      </c>
      <c r="AP28" s="15">
        <f>'Agency North'!AQ28+'Agency South'!AQ28</f>
        <v>16057.300467617817</v>
      </c>
      <c r="AQ28" s="15">
        <f>'Agency North'!AR28+'Agency South'!AR28</f>
        <v>17323.544617144471</v>
      </c>
      <c r="AR28" s="15">
        <f>'Agency North'!AS28+'Agency South'!AS28</f>
        <v>15547.948334667355</v>
      </c>
      <c r="AS28" s="15">
        <f>'Agency North'!AT28+'Agency South'!AT28</f>
        <v>18951.108923499934</v>
      </c>
      <c r="AT28" s="15">
        <f>'Agency North'!AU28+'Agency South'!AU28</f>
        <v>22932.202081437099</v>
      </c>
      <c r="AU28" s="15">
        <f>'Agency North'!AV28+'Agency South'!AV28</f>
        <v>21802.641663926886</v>
      </c>
      <c r="AV28" s="15">
        <f>'Agency North'!AW28+'Agency South'!AW28</f>
        <v>24121.339788310532</v>
      </c>
      <c r="AW28" s="96">
        <f>'Agency North'!AX28+'Agency South'!AX28</f>
        <v>26528.508324744911</v>
      </c>
      <c r="AX28" s="15">
        <f>'Agency North'!AY28+'Agency South'!AY28</f>
        <v>12066.792426235013</v>
      </c>
      <c r="AY28" s="15">
        <f>'Agency North'!AZ28+'Agency South'!AZ28</f>
        <v>9946.8540217809059</v>
      </c>
      <c r="AZ28" s="15">
        <f>'Agency North'!BA28+'Agency South'!BA28</f>
        <v>21323.582876754495</v>
      </c>
      <c r="BA28" s="15">
        <f>'Agency North'!BB28+'Agency South'!BB28</f>
        <v>19936.787999305896</v>
      </c>
      <c r="BB28" s="15">
        <f>'Agency North'!BC28+'Agency South'!BC28</f>
        <v>23128.954790330688</v>
      </c>
      <c r="BC28" s="15">
        <f>'Agency North'!BD28+'Agency South'!BD28</f>
        <v>24896.037439115633</v>
      </c>
      <c r="BD28" s="15">
        <f>'Agency North'!BE28+'Agency South'!BE28</f>
        <v>22848.673772793903</v>
      </c>
      <c r="BE28" s="15">
        <f>'Agency North'!BF28+'Agency South'!BF28</f>
        <v>27782.555938966143</v>
      </c>
      <c r="BF28" s="15">
        <f>'Agency North'!BG28+'Agency South'!BG28</f>
        <v>32989.978154903481</v>
      </c>
      <c r="BG28" s="15">
        <f>'Agency North'!BH28+'Agency South'!BH28</f>
        <v>30712.173494576782</v>
      </c>
      <c r="BH28" s="15">
        <f>'Agency North'!BI28+'Agency South'!BI28</f>
        <v>33555.338704492635</v>
      </c>
      <c r="BI28" s="96">
        <f>'Agency North'!BJ28+'Agency South'!BJ28</f>
        <v>35927.14539047578</v>
      </c>
      <c r="BJ28" s="15">
        <f>'Agency North'!BK28+'Agency South'!BK28</f>
        <v>15736.725084834174</v>
      </c>
      <c r="BK28" s="15">
        <f>'Agency North'!BL28+'Agency South'!BL28</f>
        <v>12862.668066810837</v>
      </c>
      <c r="BL28" s="15">
        <f>'Agency North'!BM28+'Agency South'!BM28</f>
        <v>27351.119257326711</v>
      </c>
      <c r="BM28" s="15">
        <f>'Agency North'!BN28+'Agency South'!BN28</f>
        <v>26251.401203253896</v>
      </c>
      <c r="BN28" s="15">
        <f>'Agency North'!BO28+'Agency South'!BO28</f>
        <v>30192.755173530022</v>
      </c>
      <c r="BO28" s="15">
        <f>'Agency North'!BP28+'Agency South'!BP28</f>
        <v>32259.833034789488</v>
      </c>
      <c r="BP28" s="15">
        <f>'Agency North'!BQ28+'Agency South'!BQ28</f>
        <v>30850.48012400934</v>
      </c>
      <c r="BQ28" s="15">
        <f>'Agency North'!BR28+'Agency South'!BR28</f>
        <v>37450.616489153683</v>
      </c>
      <c r="BR28" s="15">
        <f>'Agency North'!BS28+'Agency South'!BS28</f>
        <v>44618.523602211644</v>
      </c>
      <c r="BS28" s="15">
        <f>'Agency North'!BT28+'Agency South'!BT28</f>
        <v>41933.280736878784</v>
      </c>
      <c r="BT28" s="15">
        <f>'Agency North'!BU28+'Agency South'!BU28</f>
        <v>45186.945389074164</v>
      </c>
      <c r="BU28" s="96">
        <f>'Agency North'!BV28+'Agency South'!BV28</f>
        <v>48525.214898782193</v>
      </c>
      <c r="BV28" s="15">
        <f>'Agency North'!BW28+'Agency South'!BW28</f>
        <v>21732.63431445551</v>
      </c>
      <c r="BW28" s="15">
        <f>'Agency North'!BX28+'Agency South'!BX28</f>
        <v>17491.305173019457</v>
      </c>
      <c r="BX28" s="15">
        <f>'Agency North'!BY28+'Agency South'!BY28</f>
        <v>37103.451416308024</v>
      </c>
      <c r="BY28" s="15">
        <f>'Agency North'!BZ28+'Agency South'!BZ28</f>
        <v>35566.01465259213</v>
      </c>
      <c r="BZ28" s="15">
        <f>'Agency North'!CA28+'Agency South'!CA28</f>
        <v>39990.799974325768</v>
      </c>
      <c r="CA28" s="15">
        <f>'Agency North'!CB28+'Agency South'!CB28</f>
        <v>42220.952004839637</v>
      </c>
      <c r="CB28" s="15">
        <f>'Agency North'!CC28+'Agency South'!CC28</f>
        <v>39848.776886742809</v>
      </c>
      <c r="CC28" s="15">
        <f>'Agency North'!CD28+'Agency South'!CD28</f>
        <v>48726.009900371617</v>
      </c>
      <c r="CD28" s="15">
        <f>'Agency North'!CE28+'Agency South'!CE28</f>
        <v>57595.197565447568</v>
      </c>
      <c r="CE28" s="15">
        <f>'Agency North'!CF28+'Agency South'!CF28</f>
        <v>53670.272998305583</v>
      </c>
      <c r="CF28" s="15">
        <f>'Agency North'!CG28+'Agency South'!CG28</f>
        <v>57775.605519886944</v>
      </c>
      <c r="CG28" s="96">
        <f>'Agency North'!CH28+'Agency South'!CH28</f>
        <v>61425.660158651634</v>
      </c>
      <c r="CH28" s="15">
        <f>'Agency North'!CI28+'Agency South'!CI28</f>
        <v>26783.920812016884</v>
      </c>
      <c r="CI28" s="15">
        <f>'Agency North'!CJ28+'Agency South'!CJ28</f>
        <v>21480.147102563882</v>
      </c>
      <c r="CJ28" s="15">
        <f>'Agency North'!CK28+'Agency South'!CK28</f>
        <v>45600.553292273718</v>
      </c>
      <c r="CK28" s="15">
        <f>'Agency North'!CL28+'Agency South'!CL28</f>
        <v>44021.952493210309</v>
      </c>
      <c r="CL28" s="15">
        <f>'Agency North'!CM28+'Agency South'!CM28</f>
        <v>49838.937110967745</v>
      </c>
      <c r="CM28" s="15">
        <f>'Agency North'!CN28+'Agency South'!CN28</f>
        <v>52990.730619948306</v>
      </c>
      <c r="CN28" s="15">
        <f>'Agency North'!CO28+'Agency South'!CO28</f>
        <v>50663.604586952475</v>
      </c>
      <c r="CO28" s="15">
        <f>'Agency North'!CP28+'Agency South'!CP28</f>
        <v>62130.625955798794</v>
      </c>
      <c r="CP28" s="15">
        <f>'Agency North'!CQ28+'Agency South'!CQ28</f>
        <v>73599.563445707026</v>
      </c>
      <c r="CQ28" s="15">
        <f>'Agency North'!CR28+'Agency South'!CR28</f>
        <v>69872.993605009222</v>
      </c>
      <c r="CR28" s="15">
        <f>'Agency North'!CS28+'Agency South'!CS28</f>
        <v>75982.551033582262</v>
      </c>
      <c r="CS28" s="96">
        <f>'Agency North'!CT28+'Agency South'!CT28</f>
        <v>81033.677878886985</v>
      </c>
    </row>
    <row r="29" spans="1:97" s="16" customFormat="1" x14ac:dyDescent="0.25">
      <c r="A29" s="16" t="s">
        <v>3</v>
      </c>
      <c r="B29" s="16">
        <f>SUM(B22:B28)</f>
        <v>10417.638999999999</v>
      </c>
      <c r="C29" s="16">
        <f t="shared" ref="C29" si="10">SUM(C22:C28)</f>
        <v>9049.0069999999978</v>
      </c>
      <c r="D29" s="16">
        <f t="shared" ref="D29" si="11">SUM(D22:D28)</f>
        <v>19003.816999999999</v>
      </c>
      <c r="E29" s="16">
        <f t="shared" ref="E29" si="12">SUM(E22:E28)</f>
        <v>23838.465999999997</v>
      </c>
      <c r="F29" s="16">
        <f t="shared" ref="F29" si="13">SUM(F22:F28)</f>
        <v>18586.255000000001</v>
      </c>
      <c r="G29" s="16">
        <f t="shared" ref="G29" si="14">SUM(G22:G28)</f>
        <v>27305.806999999993</v>
      </c>
      <c r="H29" s="16">
        <f t="shared" ref="H29" si="15">SUM(H22:H28)</f>
        <v>29199.373999999996</v>
      </c>
      <c r="I29" s="16">
        <f t="shared" ref="I29" si="16">SUM(I22:I28)</f>
        <v>16805.392</v>
      </c>
      <c r="J29" s="16">
        <f t="shared" ref="J29" si="17">SUM(J22:J28)</f>
        <v>38876.936999999991</v>
      </c>
      <c r="K29" s="16">
        <f t="shared" ref="K29" si="18">SUM(K22:K28)</f>
        <v>25749.087999999992</v>
      </c>
      <c r="L29" s="16">
        <f t="shared" ref="L29" si="19">SUM(L22:L28)</f>
        <v>42738.083000000042</v>
      </c>
      <c r="M29" s="97">
        <f t="shared" ref="M29" si="20">SUM(M22:M28)</f>
        <v>58359.96899999999</v>
      </c>
      <c r="N29" s="281">
        <f t="shared" ref="N29" si="21">SUM(N22:N28)</f>
        <v>12838.284999999998</v>
      </c>
      <c r="O29" s="281">
        <f t="shared" ref="O29" si="22">SUM(O22:O28)</f>
        <v>13773.312999999971</v>
      </c>
      <c r="P29" s="281">
        <f t="shared" ref="P29" si="23">SUM(P22:P28)</f>
        <v>34185.045999999995</v>
      </c>
      <c r="Q29" s="281">
        <f t="shared" ref="Q29" si="24">SUM(Q22:Q28)</f>
        <v>30847.053000000011</v>
      </c>
      <c r="R29" s="281">
        <f t="shared" ref="R29" si="25">SUM(R22:R28)</f>
        <v>28153.600999999995</v>
      </c>
      <c r="S29" s="281">
        <f t="shared" ref="S29" si="26">SUM(S22:S28)</f>
        <v>42170.820000000072</v>
      </c>
      <c r="T29" s="281">
        <f t="shared" ref="T29" si="27">SUM(T22:T28)</f>
        <v>30013.258000000013</v>
      </c>
      <c r="U29" s="281">
        <f t="shared" ref="U29" si="28">SUM(U22:U28)</f>
        <v>31855.821000000029</v>
      </c>
      <c r="V29" s="16">
        <f t="shared" ref="V29" si="29">SUM(V22:V28)</f>
        <v>57213.269794321284</v>
      </c>
      <c r="W29" s="16">
        <f t="shared" ref="W29" si="30">SUM(W22:W28)</f>
        <v>54324.566914744442</v>
      </c>
      <c r="X29" s="16">
        <f t="shared" ref="X29" si="31">SUM(X22:X28)</f>
        <v>67920.427551173183</v>
      </c>
      <c r="Y29" s="97">
        <f t="shared" ref="Y29:CJ29" si="32">SUM(Y22:Y28)</f>
        <v>88629.785299615163</v>
      </c>
      <c r="Z29" s="16">
        <f t="shared" si="32"/>
        <v>23042.66350625423</v>
      </c>
      <c r="AA29" s="16">
        <f t="shared" si="32"/>
        <v>22618.969140230962</v>
      </c>
      <c r="AB29" s="16">
        <f t="shared" si="32"/>
        <v>54276.799821312576</v>
      </c>
      <c r="AC29" s="16">
        <f t="shared" si="32"/>
        <v>54852.842007244893</v>
      </c>
      <c r="AD29" s="16">
        <f t="shared" si="32"/>
        <v>65175.330389814982</v>
      </c>
      <c r="AE29" s="16">
        <f t="shared" si="32"/>
        <v>74561.842244250758</v>
      </c>
      <c r="AF29" s="16">
        <f t="shared" si="32"/>
        <v>68623.182697884156</v>
      </c>
      <c r="AG29" s="16">
        <f t="shared" si="32"/>
        <v>75825.944664446899</v>
      </c>
      <c r="AH29" s="16">
        <f t="shared" si="32"/>
        <v>84821.594097611887</v>
      </c>
      <c r="AI29" s="16">
        <f t="shared" si="32"/>
        <v>80051.13055404523</v>
      </c>
      <c r="AJ29" s="16">
        <f t="shared" si="32"/>
        <v>88819.618688611881</v>
      </c>
      <c r="AK29" s="97">
        <f t="shared" si="32"/>
        <v>100300.48567668143</v>
      </c>
      <c r="AL29" s="16">
        <f t="shared" si="32"/>
        <v>39568.2282321979</v>
      </c>
      <c r="AM29" s="16">
        <f t="shared" si="32"/>
        <v>37326.195546921255</v>
      </c>
      <c r="AN29" s="16">
        <f t="shared" si="32"/>
        <v>81901.32278287306</v>
      </c>
      <c r="AO29" s="16">
        <f t="shared" si="32"/>
        <v>81347.279214528811</v>
      </c>
      <c r="AP29" s="16">
        <f t="shared" si="32"/>
        <v>93682.9041967995</v>
      </c>
      <c r="AQ29" s="16">
        <f t="shared" si="32"/>
        <v>101330.38728679548</v>
      </c>
      <c r="AR29" s="16">
        <f t="shared" si="32"/>
        <v>94543.72244548022</v>
      </c>
      <c r="AS29" s="16">
        <f t="shared" si="32"/>
        <v>104633.20134367915</v>
      </c>
      <c r="AT29" s="16">
        <f t="shared" si="32"/>
        <v>115849.09931072663</v>
      </c>
      <c r="AU29" s="16">
        <f t="shared" si="32"/>
        <v>108892.16511955959</v>
      </c>
      <c r="AV29" s="16">
        <f t="shared" si="32"/>
        <v>118749.0729959038</v>
      </c>
      <c r="AW29" s="97">
        <f t="shared" si="32"/>
        <v>128148.42897869795</v>
      </c>
      <c r="AX29" s="16">
        <f t="shared" si="32"/>
        <v>53492.721176548839</v>
      </c>
      <c r="AY29" s="16">
        <f t="shared" si="32"/>
        <v>49678.034425479229</v>
      </c>
      <c r="AZ29" s="16">
        <f t="shared" si="32"/>
        <v>113387.09605141034</v>
      </c>
      <c r="BA29" s="16">
        <f t="shared" si="32"/>
        <v>111331.36223487265</v>
      </c>
      <c r="BB29" s="16">
        <f t="shared" si="32"/>
        <v>128319.17803661866</v>
      </c>
      <c r="BC29" s="16">
        <f t="shared" si="32"/>
        <v>137644.61119553953</v>
      </c>
      <c r="BD29" s="16">
        <f t="shared" si="32"/>
        <v>130402.85442677244</v>
      </c>
      <c r="BE29" s="16">
        <f t="shared" si="32"/>
        <v>144247.27406472235</v>
      </c>
      <c r="BF29" s="16">
        <f t="shared" si="32"/>
        <v>159530.30617891581</v>
      </c>
      <c r="BG29" s="16">
        <f t="shared" si="32"/>
        <v>152171.56868311908</v>
      </c>
      <c r="BH29" s="16">
        <f t="shared" si="32"/>
        <v>165230.81679438229</v>
      </c>
      <c r="BI29" s="97">
        <f t="shared" si="32"/>
        <v>178732.11188054722</v>
      </c>
      <c r="BJ29" s="16">
        <f t="shared" si="32"/>
        <v>70722.734330855455</v>
      </c>
      <c r="BK29" s="16">
        <f t="shared" si="32"/>
        <v>65902.508991135415</v>
      </c>
      <c r="BL29" s="16">
        <f t="shared" si="32"/>
        <v>148383.95507500533</v>
      </c>
      <c r="BM29" s="16">
        <f t="shared" si="32"/>
        <v>147460.87666573891</v>
      </c>
      <c r="BN29" s="16">
        <f t="shared" si="32"/>
        <v>168610.62174487091</v>
      </c>
      <c r="BO29" s="16">
        <f t="shared" si="32"/>
        <v>178732.95044610035</v>
      </c>
      <c r="BP29" s="16">
        <f t="shared" si="32"/>
        <v>170126.38205631595</v>
      </c>
      <c r="BQ29" s="16">
        <f t="shared" si="32"/>
        <v>186649.58693098335</v>
      </c>
      <c r="BR29" s="16">
        <f t="shared" si="32"/>
        <v>205688.66455821841</v>
      </c>
      <c r="BS29" s="16">
        <f t="shared" si="32"/>
        <v>194569.10532695663</v>
      </c>
      <c r="BT29" s="16">
        <f t="shared" si="32"/>
        <v>209216.8364869733</v>
      </c>
      <c r="BU29" s="97">
        <f t="shared" si="32"/>
        <v>224816.37301865435</v>
      </c>
      <c r="BV29" s="16">
        <f t="shared" si="32"/>
        <v>91331.517721056327</v>
      </c>
      <c r="BW29" s="16">
        <f t="shared" si="32"/>
        <v>84659.880901573211</v>
      </c>
      <c r="BX29" s="16">
        <f t="shared" si="32"/>
        <v>190309.11203263424</v>
      </c>
      <c r="BY29" s="16">
        <f t="shared" si="32"/>
        <v>189319.51391921859</v>
      </c>
      <c r="BZ29" s="16">
        <f t="shared" si="32"/>
        <v>216369.68031257216</v>
      </c>
      <c r="CA29" s="16">
        <f t="shared" si="32"/>
        <v>229414.64366594187</v>
      </c>
      <c r="CB29" s="16">
        <f t="shared" si="32"/>
        <v>218584.73145419807</v>
      </c>
      <c r="CC29" s="16">
        <f t="shared" si="32"/>
        <v>242549.25532845902</v>
      </c>
      <c r="CD29" s="16">
        <f t="shared" si="32"/>
        <v>267536.85467724397</v>
      </c>
      <c r="CE29" s="16">
        <f t="shared" si="32"/>
        <v>253774.86138421189</v>
      </c>
      <c r="CF29" s="16">
        <f t="shared" si="32"/>
        <v>274714.36655926867</v>
      </c>
      <c r="CG29" s="97">
        <f t="shared" si="32"/>
        <v>295805.92469469539</v>
      </c>
      <c r="CH29" s="16">
        <f t="shared" si="32"/>
        <v>116927.17135102639</v>
      </c>
      <c r="CI29" s="16">
        <f t="shared" si="32"/>
        <v>108513.97169636592</v>
      </c>
      <c r="CJ29" s="16">
        <f t="shared" si="32"/>
        <v>244316.8447107432</v>
      </c>
      <c r="CK29" s="16">
        <f t="shared" ref="CK29:CS29" si="33">SUM(CK22:CK28)</f>
        <v>243608.03226001898</v>
      </c>
      <c r="CL29" s="16">
        <f t="shared" si="33"/>
        <v>278848.80402056355</v>
      </c>
      <c r="CM29" s="16">
        <f t="shared" si="33"/>
        <v>296113.71315813926</v>
      </c>
      <c r="CN29" s="16">
        <f t="shared" si="33"/>
        <v>282651.85418137978</v>
      </c>
      <c r="CO29" s="16">
        <f t="shared" si="33"/>
        <v>313533.78593428858</v>
      </c>
      <c r="CP29" s="16">
        <f t="shared" si="33"/>
        <v>345838.85897461307</v>
      </c>
      <c r="CQ29" s="16">
        <f t="shared" si="33"/>
        <v>331838.82468323066</v>
      </c>
      <c r="CR29" s="16">
        <f t="shared" si="33"/>
        <v>362579.36890511127</v>
      </c>
      <c r="CS29" s="97">
        <f t="shared" si="33"/>
        <v>390599.66494672367</v>
      </c>
    </row>
    <row r="30" spans="1:97" s="17" customFormat="1" x14ac:dyDescent="0.25">
      <c r="G30" s="18"/>
      <c r="H30" s="18"/>
      <c r="I30" s="18"/>
      <c r="J30" s="18"/>
      <c r="K30" s="18"/>
      <c r="L30" s="18"/>
      <c r="M30" s="121"/>
      <c r="N30" s="282"/>
      <c r="O30" s="282"/>
      <c r="P30" s="282"/>
      <c r="Q30" s="282"/>
      <c r="R30" s="282"/>
      <c r="S30" s="283"/>
      <c r="T30" s="283"/>
      <c r="U30" s="283"/>
      <c r="Y30" s="36"/>
      <c r="AK30" s="36"/>
      <c r="AW30" s="36"/>
      <c r="BI30" s="36"/>
      <c r="BU30" s="36"/>
      <c r="CG30" s="36"/>
      <c r="CS30" s="36"/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12">
        <v>12</v>
      </c>
      <c r="N31" s="274">
        <v>13</v>
      </c>
      <c r="O31" s="274">
        <v>14</v>
      </c>
      <c r="P31" s="274">
        <v>15</v>
      </c>
      <c r="Q31" s="274">
        <v>16</v>
      </c>
      <c r="R31" s="274">
        <v>17</v>
      </c>
      <c r="S31" s="274">
        <v>18</v>
      </c>
      <c r="T31" s="274">
        <v>19</v>
      </c>
      <c r="U31" s="274">
        <v>20</v>
      </c>
      <c r="V31" s="12">
        <v>21</v>
      </c>
      <c r="W31" s="12">
        <v>22</v>
      </c>
      <c r="X31" s="12">
        <v>23</v>
      </c>
      <c r="Y31" s="112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12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12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12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12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12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12">
        <v>96</v>
      </c>
    </row>
    <row r="32" spans="1:97" s="2" customFormat="1" x14ac:dyDescent="0.25">
      <c r="A32" s="2" t="s">
        <v>9</v>
      </c>
      <c r="B32" s="3">
        <f t="shared" ref="B32:BM32" si="34">B21</f>
        <v>42005</v>
      </c>
      <c r="C32" s="3">
        <f t="shared" si="34"/>
        <v>42036</v>
      </c>
      <c r="D32" s="3">
        <f t="shared" si="34"/>
        <v>42064</v>
      </c>
      <c r="E32" s="3">
        <f t="shared" si="34"/>
        <v>42095</v>
      </c>
      <c r="F32" s="3">
        <f t="shared" si="34"/>
        <v>42125</v>
      </c>
      <c r="G32" s="3">
        <f t="shared" si="34"/>
        <v>42156</v>
      </c>
      <c r="H32" s="3">
        <f t="shared" si="34"/>
        <v>42186</v>
      </c>
      <c r="I32" s="3">
        <f t="shared" si="34"/>
        <v>42217</v>
      </c>
      <c r="J32" s="3">
        <f t="shared" si="34"/>
        <v>42248</v>
      </c>
      <c r="K32" s="3">
        <f t="shared" si="34"/>
        <v>42278</v>
      </c>
      <c r="L32" s="3">
        <f t="shared" si="34"/>
        <v>42309</v>
      </c>
      <c r="M32" s="95">
        <f t="shared" si="34"/>
        <v>42339</v>
      </c>
      <c r="N32" s="284">
        <f t="shared" si="34"/>
        <v>42370</v>
      </c>
      <c r="O32" s="284">
        <f t="shared" si="34"/>
        <v>42401</v>
      </c>
      <c r="P32" s="284">
        <f t="shared" si="34"/>
        <v>42430</v>
      </c>
      <c r="Q32" s="284">
        <f t="shared" si="34"/>
        <v>42461</v>
      </c>
      <c r="R32" s="284">
        <f t="shared" si="34"/>
        <v>42491</v>
      </c>
      <c r="S32" s="284">
        <f t="shared" si="34"/>
        <v>42522</v>
      </c>
      <c r="T32" s="284">
        <f t="shared" si="34"/>
        <v>42552</v>
      </c>
      <c r="U32" s="284">
        <f t="shared" si="34"/>
        <v>42583</v>
      </c>
      <c r="V32" s="3">
        <f t="shared" si="34"/>
        <v>42614</v>
      </c>
      <c r="W32" s="3">
        <f t="shared" si="34"/>
        <v>42644</v>
      </c>
      <c r="X32" s="3">
        <f t="shared" si="34"/>
        <v>42675</v>
      </c>
      <c r="Y32" s="95">
        <f t="shared" si="34"/>
        <v>42705</v>
      </c>
      <c r="Z32" s="3">
        <f t="shared" si="34"/>
        <v>42752</v>
      </c>
      <c r="AA32" s="3">
        <f t="shared" si="34"/>
        <v>42783</v>
      </c>
      <c r="AB32" s="3">
        <f t="shared" si="34"/>
        <v>42811</v>
      </c>
      <c r="AC32" s="3">
        <f t="shared" si="34"/>
        <v>42842</v>
      </c>
      <c r="AD32" s="3">
        <f t="shared" si="34"/>
        <v>42872</v>
      </c>
      <c r="AE32" s="3">
        <f t="shared" si="34"/>
        <v>42903</v>
      </c>
      <c r="AF32" s="3">
        <f t="shared" si="34"/>
        <v>42933</v>
      </c>
      <c r="AG32" s="3">
        <f t="shared" si="34"/>
        <v>42964</v>
      </c>
      <c r="AH32" s="3">
        <f t="shared" si="34"/>
        <v>42995</v>
      </c>
      <c r="AI32" s="3">
        <f t="shared" si="34"/>
        <v>43025</v>
      </c>
      <c r="AJ32" s="3">
        <f t="shared" si="34"/>
        <v>43056</v>
      </c>
      <c r="AK32" s="95">
        <f t="shared" si="34"/>
        <v>43086</v>
      </c>
      <c r="AL32" s="3">
        <f t="shared" si="34"/>
        <v>43118</v>
      </c>
      <c r="AM32" s="3">
        <f t="shared" si="34"/>
        <v>43149</v>
      </c>
      <c r="AN32" s="3">
        <f t="shared" si="34"/>
        <v>43177</v>
      </c>
      <c r="AO32" s="3">
        <f t="shared" si="34"/>
        <v>43208</v>
      </c>
      <c r="AP32" s="3">
        <f t="shared" si="34"/>
        <v>43238</v>
      </c>
      <c r="AQ32" s="3">
        <f t="shared" si="34"/>
        <v>43269</v>
      </c>
      <c r="AR32" s="3">
        <f t="shared" si="34"/>
        <v>43299</v>
      </c>
      <c r="AS32" s="3">
        <f t="shared" si="34"/>
        <v>43330</v>
      </c>
      <c r="AT32" s="3">
        <f t="shared" si="34"/>
        <v>43361</v>
      </c>
      <c r="AU32" s="3">
        <f t="shared" si="34"/>
        <v>43391</v>
      </c>
      <c r="AV32" s="3">
        <f t="shared" si="34"/>
        <v>43422</v>
      </c>
      <c r="AW32" s="95">
        <f t="shared" si="34"/>
        <v>43452</v>
      </c>
      <c r="AX32" s="3">
        <f t="shared" si="34"/>
        <v>43483</v>
      </c>
      <c r="AY32" s="3">
        <f t="shared" si="34"/>
        <v>43514</v>
      </c>
      <c r="AZ32" s="3">
        <f t="shared" si="34"/>
        <v>43542</v>
      </c>
      <c r="BA32" s="3">
        <f t="shared" si="34"/>
        <v>43573</v>
      </c>
      <c r="BB32" s="3">
        <f t="shared" si="34"/>
        <v>43603</v>
      </c>
      <c r="BC32" s="3">
        <f t="shared" si="34"/>
        <v>43634</v>
      </c>
      <c r="BD32" s="3">
        <f t="shared" si="34"/>
        <v>43664</v>
      </c>
      <c r="BE32" s="3">
        <f t="shared" si="34"/>
        <v>43695</v>
      </c>
      <c r="BF32" s="3">
        <f t="shared" si="34"/>
        <v>43726</v>
      </c>
      <c r="BG32" s="3">
        <f t="shared" si="34"/>
        <v>43756</v>
      </c>
      <c r="BH32" s="3">
        <f t="shared" si="34"/>
        <v>43787</v>
      </c>
      <c r="BI32" s="95">
        <f t="shared" si="34"/>
        <v>43817</v>
      </c>
      <c r="BJ32" s="3">
        <f t="shared" si="34"/>
        <v>43848</v>
      </c>
      <c r="BK32" s="3">
        <f t="shared" si="34"/>
        <v>43879</v>
      </c>
      <c r="BL32" s="3">
        <f t="shared" si="34"/>
        <v>43908</v>
      </c>
      <c r="BM32" s="3">
        <f t="shared" si="34"/>
        <v>43939</v>
      </c>
      <c r="BN32" s="3">
        <f t="shared" ref="BN32:CS32" si="35">BN21</f>
        <v>43969</v>
      </c>
      <c r="BO32" s="3">
        <f t="shared" si="35"/>
        <v>44000</v>
      </c>
      <c r="BP32" s="3">
        <f t="shared" si="35"/>
        <v>44030</v>
      </c>
      <c r="BQ32" s="3">
        <f t="shared" si="35"/>
        <v>44061</v>
      </c>
      <c r="BR32" s="3">
        <f t="shared" si="35"/>
        <v>44092</v>
      </c>
      <c r="BS32" s="3">
        <f t="shared" si="35"/>
        <v>44122</v>
      </c>
      <c r="BT32" s="3">
        <f t="shared" si="35"/>
        <v>44153</v>
      </c>
      <c r="BU32" s="95">
        <f t="shared" si="35"/>
        <v>44183</v>
      </c>
      <c r="BV32" s="3">
        <f t="shared" si="35"/>
        <v>44214</v>
      </c>
      <c r="BW32" s="3">
        <f t="shared" si="35"/>
        <v>44245</v>
      </c>
      <c r="BX32" s="3">
        <f t="shared" si="35"/>
        <v>44273</v>
      </c>
      <c r="BY32" s="3">
        <f t="shared" si="35"/>
        <v>44304</v>
      </c>
      <c r="BZ32" s="3">
        <f t="shared" si="35"/>
        <v>44334</v>
      </c>
      <c r="CA32" s="3">
        <f t="shared" si="35"/>
        <v>44365</v>
      </c>
      <c r="CB32" s="3">
        <f t="shared" si="35"/>
        <v>44395</v>
      </c>
      <c r="CC32" s="3">
        <f t="shared" si="35"/>
        <v>44426</v>
      </c>
      <c r="CD32" s="3">
        <f t="shared" si="35"/>
        <v>44457</v>
      </c>
      <c r="CE32" s="3">
        <f t="shared" si="35"/>
        <v>44487</v>
      </c>
      <c r="CF32" s="3">
        <f t="shared" si="35"/>
        <v>44518</v>
      </c>
      <c r="CG32" s="95">
        <f t="shared" si="35"/>
        <v>44548</v>
      </c>
      <c r="CH32" s="3">
        <f t="shared" si="35"/>
        <v>44579</v>
      </c>
      <c r="CI32" s="3">
        <f t="shared" si="35"/>
        <v>44610</v>
      </c>
      <c r="CJ32" s="3">
        <f t="shared" si="35"/>
        <v>44638</v>
      </c>
      <c r="CK32" s="3">
        <f t="shared" si="35"/>
        <v>44669</v>
      </c>
      <c r="CL32" s="3">
        <f t="shared" si="35"/>
        <v>44699</v>
      </c>
      <c r="CM32" s="3">
        <f t="shared" si="35"/>
        <v>44730</v>
      </c>
      <c r="CN32" s="3">
        <f t="shared" si="35"/>
        <v>44760</v>
      </c>
      <c r="CO32" s="3">
        <f t="shared" si="35"/>
        <v>44791</v>
      </c>
      <c r="CP32" s="3">
        <f t="shared" si="35"/>
        <v>44822</v>
      </c>
      <c r="CQ32" s="3">
        <f t="shared" si="35"/>
        <v>44852</v>
      </c>
      <c r="CR32" s="3">
        <f t="shared" si="35"/>
        <v>44883</v>
      </c>
      <c r="CS32" s="95">
        <f t="shared" si="35"/>
        <v>44913</v>
      </c>
    </row>
    <row r="33" spans="1:97" s="15" customFormat="1" x14ac:dyDescent="0.25">
      <c r="A33" s="15" t="s">
        <v>4</v>
      </c>
      <c r="B33" s="15">
        <f>'Agency North'!C33+'Agency South'!C33</f>
        <v>52</v>
      </c>
      <c r="C33" s="15">
        <f>'Agency North'!D33+'Agency South'!D33</f>
        <v>57</v>
      </c>
      <c r="D33" s="15">
        <f>'Agency North'!E33+'Agency South'!E33</f>
        <v>63</v>
      </c>
      <c r="E33" s="15">
        <f>'Agency North'!F33+'Agency South'!F33</f>
        <v>70</v>
      </c>
      <c r="F33" s="15">
        <f>'Agency North'!G33+'Agency South'!G33</f>
        <v>71</v>
      </c>
      <c r="G33" s="15">
        <f>'Agency North'!H33+'Agency South'!H33</f>
        <v>71</v>
      </c>
      <c r="H33" s="15">
        <f>'Agency North'!I33+'Agency South'!I33</f>
        <v>76</v>
      </c>
      <c r="I33" s="15">
        <f>'Agency North'!J33+'Agency South'!J33</f>
        <v>76</v>
      </c>
      <c r="J33" s="15">
        <f>'Agency North'!K33+'Agency South'!K33</f>
        <v>77</v>
      </c>
      <c r="K33" s="15">
        <f>'Agency North'!L33+'Agency South'!L33</f>
        <v>77</v>
      </c>
      <c r="L33" s="15">
        <f>'Agency North'!M33+'Agency South'!M33</f>
        <v>73</v>
      </c>
      <c r="M33" s="96">
        <f>'Agency North'!N33+'Agency South'!N33</f>
        <v>76</v>
      </c>
      <c r="N33" s="277">
        <f>'Agency North'!O33+'Agency South'!O33</f>
        <v>117</v>
      </c>
      <c r="O33" s="277">
        <f>'Agency North'!P33+'Agency South'!P33</f>
        <v>116</v>
      </c>
      <c r="P33" s="277">
        <f>'Agency North'!Q33+'Agency South'!Q33</f>
        <v>118</v>
      </c>
      <c r="Q33" s="277">
        <f>'Agency North'!R33+'Agency South'!R33</f>
        <v>117</v>
      </c>
      <c r="R33" s="277">
        <f>'Agency North'!S33+'Agency South'!S33</f>
        <v>112</v>
      </c>
      <c r="S33" s="277">
        <f>'Agency North'!T33+'Agency South'!T33</f>
        <v>107</v>
      </c>
      <c r="T33" s="277">
        <f>'Agency North'!U33+'Agency South'!U33</f>
        <v>99</v>
      </c>
      <c r="U33" s="277">
        <f>'Agency North'!V33+'Agency South'!V33</f>
        <v>96</v>
      </c>
      <c r="V33" s="15">
        <f>'Agency North'!W33+'Agency South'!W33</f>
        <v>96</v>
      </c>
      <c r="W33" s="15">
        <f>'Agency North'!X33+'Agency South'!X33</f>
        <v>96</v>
      </c>
      <c r="X33" s="15">
        <f>'Agency North'!Y33+'Agency South'!Y33</f>
        <v>96</v>
      </c>
      <c r="Y33" s="96">
        <f>'Agency North'!Z33+'Agency South'!Z33</f>
        <v>96</v>
      </c>
      <c r="Z33" s="15">
        <f>'Agency North'!AA33+'Agency South'!AA33</f>
        <v>130</v>
      </c>
      <c r="AA33" s="15">
        <f>'Agency North'!AB33+'Agency South'!AB33</f>
        <v>130</v>
      </c>
      <c r="AB33" s="15">
        <f>'Agency North'!AC33+'Agency South'!AC33</f>
        <v>130</v>
      </c>
      <c r="AC33" s="15">
        <f>'Agency North'!AD33+'Agency South'!AD33</f>
        <v>130</v>
      </c>
      <c r="AD33" s="15">
        <f>'Agency North'!AE33+'Agency South'!AE33</f>
        <v>130</v>
      </c>
      <c r="AE33" s="15">
        <f>'Agency North'!AF33+'Agency South'!AF33</f>
        <v>130</v>
      </c>
      <c r="AF33" s="15">
        <f>'Agency North'!AG33+'Agency South'!AG33</f>
        <v>130</v>
      </c>
      <c r="AG33" s="15">
        <f>'Agency North'!AH33+'Agency South'!AH33</f>
        <v>130</v>
      </c>
      <c r="AH33" s="15">
        <f>'Agency North'!AI33+'Agency South'!AI33</f>
        <v>130</v>
      </c>
      <c r="AI33" s="15">
        <f>'Agency North'!AJ33+'Agency South'!AJ33</f>
        <v>130</v>
      </c>
      <c r="AJ33" s="15">
        <f>'Agency North'!AK33+'Agency South'!AK33</f>
        <v>130</v>
      </c>
      <c r="AK33" s="96">
        <f>'Agency North'!AL33+'Agency South'!AL33</f>
        <v>130</v>
      </c>
      <c r="AL33" s="15">
        <f>'Agency North'!AM33+'Agency South'!AM33</f>
        <v>170</v>
      </c>
      <c r="AM33" s="15">
        <f>'Agency North'!AN33+'Agency South'!AN33</f>
        <v>170</v>
      </c>
      <c r="AN33" s="15">
        <f>'Agency North'!AO33+'Agency South'!AO33</f>
        <v>170</v>
      </c>
      <c r="AO33" s="15">
        <f>'Agency North'!AP33+'Agency South'!AP33</f>
        <v>170</v>
      </c>
      <c r="AP33" s="15">
        <f>'Agency North'!AQ33+'Agency South'!AQ33</f>
        <v>170</v>
      </c>
      <c r="AQ33" s="15">
        <f>'Agency North'!AR33+'Agency South'!AR33</f>
        <v>170</v>
      </c>
      <c r="AR33" s="15">
        <f>'Agency North'!AS33+'Agency South'!AS33</f>
        <v>170</v>
      </c>
      <c r="AS33" s="15">
        <f>'Agency North'!AT33+'Agency South'!AT33</f>
        <v>170</v>
      </c>
      <c r="AT33" s="15">
        <f>'Agency North'!AU33+'Agency South'!AU33</f>
        <v>170</v>
      </c>
      <c r="AU33" s="15">
        <f>'Agency North'!AV33+'Agency South'!AV33</f>
        <v>170</v>
      </c>
      <c r="AV33" s="15">
        <f>'Agency North'!AW33+'Agency South'!AW33</f>
        <v>170</v>
      </c>
      <c r="AW33" s="96">
        <f>'Agency North'!AX33+'Agency South'!AX33</f>
        <v>170</v>
      </c>
      <c r="AX33" s="15">
        <f>'Agency North'!AY33+'Agency South'!AY33</f>
        <v>210</v>
      </c>
      <c r="AY33" s="15">
        <f>'Agency North'!AZ33+'Agency South'!AZ33</f>
        <v>210</v>
      </c>
      <c r="AZ33" s="15">
        <f>'Agency North'!BA33+'Agency South'!BA33</f>
        <v>210</v>
      </c>
      <c r="BA33" s="15">
        <f>'Agency North'!BB33+'Agency South'!BB33</f>
        <v>210</v>
      </c>
      <c r="BB33" s="15">
        <f>'Agency North'!BC33+'Agency South'!BC33</f>
        <v>210</v>
      </c>
      <c r="BC33" s="15">
        <f>'Agency North'!BD33+'Agency South'!BD33</f>
        <v>210</v>
      </c>
      <c r="BD33" s="15">
        <f>'Agency North'!BE33+'Agency South'!BE33</f>
        <v>210</v>
      </c>
      <c r="BE33" s="15">
        <f>'Agency North'!BF33+'Agency South'!BF33</f>
        <v>210</v>
      </c>
      <c r="BF33" s="15">
        <f>'Agency North'!BG33+'Agency South'!BG33</f>
        <v>210</v>
      </c>
      <c r="BG33" s="15">
        <f>'Agency North'!BH33+'Agency South'!BH33</f>
        <v>210</v>
      </c>
      <c r="BH33" s="15">
        <f>'Agency North'!BI33+'Agency South'!BI33</f>
        <v>210</v>
      </c>
      <c r="BI33" s="96">
        <f>'Agency North'!BJ33+'Agency South'!BJ33</f>
        <v>210</v>
      </c>
      <c r="BJ33" s="15">
        <f>'Agency North'!BK33+'Agency South'!BK33</f>
        <v>250</v>
      </c>
      <c r="BK33" s="15">
        <f>'Agency North'!BL33+'Agency South'!BL33</f>
        <v>250</v>
      </c>
      <c r="BL33" s="15">
        <f>'Agency North'!BM33+'Agency South'!BM33</f>
        <v>250</v>
      </c>
      <c r="BM33" s="15">
        <f>'Agency North'!BN33+'Agency South'!BN33</f>
        <v>250</v>
      </c>
      <c r="BN33" s="15">
        <f>'Agency North'!BO33+'Agency South'!BO33</f>
        <v>250</v>
      </c>
      <c r="BO33" s="15">
        <f>'Agency North'!BP33+'Agency South'!BP33</f>
        <v>250</v>
      </c>
      <c r="BP33" s="15">
        <f>'Agency North'!BQ33+'Agency South'!BQ33</f>
        <v>250</v>
      </c>
      <c r="BQ33" s="15">
        <f>'Agency North'!BR33+'Agency South'!BR33</f>
        <v>250</v>
      </c>
      <c r="BR33" s="15">
        <f>'Agency North'!BS33+'Agency South'!BS33</f>
        <v>250</v>
      </c>
      <c r="BS33" s="15">
        <f>'Agency North'!BT33+'Agency South'!BT33</f>
        <v>250</v>
      </c>
      <c r="BT33" s="15">
        <f>'Agency North'!BU33+'Agency South'!BU33</f>
        <v>250</v>
      </c>
      <c r="BU33" s="96">
        <f>'Agency North'!BV33+'Agency South'!BV33</f>
        <v>250</v>
      </c>
      <c r="BV33" s="15">
        <f>'Agency North'!BW33+'Agency South'!BW33</f>
        <v>290</v>
      </c>
      <c r="BW33" s="15">
        <f>'Agency North'!BX33+'Agency South'!BX33</f>
        <v>290</v>
      </c>
      <c r="BX33" s="15">
        <f>'Agency North'!BY33+'Agency South'!BY33</f>
        <v>290</v>
      </c>
      <c r="BY33" s="15">
        <f>'Agency North'!BZ33+'Agency South'!BZ33</f>
        <v>290</v>
      </c>
      <c r="BZ33" s="15">
        <f>'Agency North'!CA33+'Agency South'!CA33</f>
        <v>290</v>
      </c>
      <c r="CA33" s="15">
        <f>'Agency North'!CB33+'Agency South'!CB33</f>
        <v>290</v>
      </c>
      <c r="CB33" s="15">
        <f>'Agency North'!CC33+'Agency South'!CC33</f>
        <v>290</v>
      </c>
      <c r="CC33" s="15">
        <f>'Agency North'!CD33+'Agency South'!CD33</f>
        <v>290</v>
      </c>
      <c r="CD33" s="15">
        <f>'Agency North'!CE33+'Agency South'!CE33</f>
        <v>290</v>
      </c>
      <c r="CE33" s="15">
        <f>'Agency North'!CF33+'Agency South'!CF33</f>
        <v>290</v>
      </c>
      <c r="CF33" s="15">
        <f>'Agency North'!CG33+'Agency South'!CG33</f>
        <v>290</v>
      </c>
      <c r="CG33" s="96">
        <f>'Agency North'!CH33+'Agency South'!CH33</f>
        <v>290</v>
      </c>
      <c r="CH33" s="15">
        <f>'Agency North'!CI33+'Agency South'!CI33</f>
        <v>330</v>
      </c>
      <c r="CI33" s="15">
        <f>'Agency North'!CJ33+'Agency South'!CJ33</f>
        <v>330</v>
      </c>
      <c r="CJ33" s="15">
        <f>'Agency North'!CK33+'Agency South'!CK33</f>
        <v>330</v>
      </c>
      <c r="CK33" s="15">
        <f>'Agency North'!CL33+'Agency South'!CL33</f>
        <v>330</v>
      </c>
      <c r="CL33" s="15">
        <f>'Agency North'!CM33+'Agency South'!CM33</f>
        <v>330</v>
      </c>
      <c r="CM33" s="15">
        <f>'Agency North'!CN33+'Agency South'!CN33</f>
        <v>330</v>
      </c>
      <c r="CN33" s="15">
        <f>'Agency North'!CO33+'Agency South'!CO33</f>
        <v>330</v>
      </c>
      <c r="CO33" s="15">
        <f>'Agency North'!CP33+'Agency South'!CP33</f>
        <v>330</v>
      </c>
      <c r="CP33" s="15">
        <f>'Agency North'!CQ33+'Agency South'!CQ33</f>
        <v>330</v>
      </c>
      <c r="CQ33" s="15">
        <f>'Agency North'!CR33+'Agency South'!CR33</f>
        <v>330</v>
      </c>
      <c r="CR33" s="15">
        <f>'Agency North'!CS33+'Agency South'!CS33</f>
        <v>330</v>
      </c>
      <c r="CS33" s="96">
        <f>'Agency North'!CT33+'Agency South'!CT33</f>
        <v>330</v>
      </c>
    </row>
    <row r="34" spans="1:97" s="15" customFormat="1" x14ac:dyDescent="0.25">
      <c r="A34" s="15" t="s">
        <v>5</v>
      </c>
      <c r="B34" s="15">
        <f>'Agency North'!C34+'Agency South'!C34</f>
        <v>434</v>
      </c>
      <c r="C34" s="15">
        <f>'Agency North'!D34+'Agency South'!D34</f>
        <v>211</v>
      </c>
      <c r="D34" s="15">
        <f>'Agency North'!E34+'Agency South'!E34</f>
        <v>452</v>
      </c>
      <c r="E34" s="15">
        <f>'Agency North'!F34+'Agency South'!F34</f>
        <v>580</v>
      </c>
      <c r="F34" s="15">
        <f>'Agency North'!G34+'Agency South'!G34</f>
        <v>470</v>
      </c>
      <c r="G34" s="15">
        <f>'Agency North'!H34+'Agency South'!H34</f>
        <v>502</v>
      </c>
      <c r="H34" s="15">
        <f>'Agency North'!I34+'Agency South'!I34</f>
        <v>498</v>
      </c>
      <c r="I34" s="15">
        <f>'Agency North'!J34+'Agency South'!J34</f>
        <v>488</v>
      </c>
      <c r="J34" s="15">
        <f>'Agency North'!K34+'Agency South'!K34</f>
        <v>574</v>
      </c>
      <c r="K34" s="15">
        <f>'Agency North'!L34+'Agency South'!L34</f>
        <v>464</v>
      </c>
      <c r="L34" s="15">
        <f>'Agency North'!M34+'Agency South'!M34</f>
        <v>805</v>
      </c>
      <c r="M34" s="96">
        <f>'Agency North'!N34+'Agency South'!N34</f>
        <v>592</v>
      </c>
      <c r="N34" s="277">
        <f>'Agency North'!O34+'Agency South'!O34</f>
        <v>205</v>
      </c>
      <c r="O34" s="277">
        <f>'Agency North'!P34+'Agency South'!P34</f>
        <v>196</v>
      </c>
      <c r="P34" s="277">
        <f>'Agency North'!Q34+'Agency South'!Q34</f>
        <v>683</v>
      </c>
      <c r="Q34" s="277">
        <f>'Agency North'!R34+'Agency South'!R34</f>
        <v>545</v>
      </c>
      <c r="R34" s="277">
        <f>'Agency North'!S34+'Agency South'!S34</f>
        <v>748</v>
      </c>
      <c r="S34" s="277">
        <f>'Agency North'!T34+'Agency South'!T34</f>
        <v>1300</v>
      </c>
      <c r="T34" s="277">
        <f>'Agency North'!U34+'Agency South'!U34</f>
        <v>926</v>
      </c>
      <c r="U34" s="277">
        <f>'Agency North'!V34+'Agency South'!V34</f>
        <v>1052</v>
      </c>
      <c r="V34" s="15">
        <f>'Agency North'!W34+'Agency South'!W34</f>
        <v>1470.5600182399999</v>
      </c>
      <c r="W34" s="15">
        <f>'Agency North'!X34+'Agency South'!X34</f>
        <v>1616.0779909119997</v>
      </c>
      <c r="X34" s="15">
        <f>'Agency North'!Y34+'Agency South'!Y34</f>
        <v>1727.6511851084797</v>
      </c>
      <c r="Y34" s="96">
        <f>'Agency North'!Z34+'Agency South'!Z34</f>
        <v>1806.3316108061197</v>
      </c>
      <c r="Z34" s="15">
        <f>'Agency North'!AA34+'Agency South'!AA34</f>
        <v>496.20026435977582</v>
      </c>
      <c r="AA34" s="15">
        <f>'Agency North'!AB34+'Agency South'!AB34</f>
        <v>514.13673770968376</v>
      </c>
      <c r="AB34" s="15">
        <f>'Agency North'!AC34+'Agency South'!AC34</f>
        <v>1338.6889561497819</v>
      </c>
      <c r="AC34" s="15">
        <f>'Agency North'!AD34+'Agency South'!AD34</f>
        <v>1300.4434769705433</v>
      </c>
      <c r="AD34" s="15">
        <f>'Agency North'!AE34+'Agency South'!AE34</f>
        <v>1577.0860582574524</v>
      </c>
      <c r="AE34" s="15">
        <f>'Agency North'!AF34+'Agency South'!AF34</f>
        <v>2014.4016684404312</v>
      </c>
      <c r="AF34" s="15">
        <f>'Agency North'!AG34+'Agency South'!AG34</f>
        <v>1405.4999168623999</v>
      </c>
      <c r="AG34" s="15">
        <f>'Agency North'!AH34+'Agency South'!AH34</f>
        <v>1696.6128550881153</v>
      </c>
      <c r="AH34" s="15">
        <f>'Agency North'!AI34+'Agency South'!AI34</f>
        <v>1984.7417237581994</v>
      </c>
      <c r="AI34" s="15">
        <f>'Agency North'!AJ34+'Agency South'!AJ34</f>
        <v>1548.1568765520956</v>
      </c>
      <c r="AJ34" s="15">
        <f>'Agency North'!AK34+'Agency South'!AK34</f>
        <v>1823.5029130085104</v>
      </c>
      <c r="AK34" s="96">
        <f>'Agency North'!AL34+'Agency South'!AL34</f>
        <v>2116.0714653640866</v>
      </c>
      <c r="AL34" s="15">
        <f>'Agency North'!AM34+'Agency South'!AM34</f>
        <v>610.52241707856172</v>
      </c>
      <c r="AM34" s="15">
        <f>'Agency North'!AN34+'Agency South'!AN34</f>
        <v>635.99261774293791</v>
      </c>
      <c r="AN34" s="15">
        <f>'Agency North'!AO34+'Agency South'!AO34</f>
        <v>1976.3844228144287</v>
      </c>
      <c r="AO34" s="15">
        <f>'Agency North'!AP34+'Agency South'!AP34</f>
        <v>1765.5348627738813</v>
      </c>
      <c r="AP34" s="15">
        <f>'Agency North'!AQ34+'Agency South'!AQ34</f>
        <v>2022.2928971036376</v>
      </c>
      <c r="AQ34" s="15">
        <f>'Agency North'!AR34+'Agency South'!AR34</f>
        <v>2187.5131271748332</v>
      </c>
      <c r="AR34" s="15">
        <f>'Agency North'!AS34+'Agency South'!AS34</f>
        <v>1837.4969586343691</v>
      </c>
      <c r="AS34" s="15">
        <f>'Agency North'!AT34+'Agency South'!AT34</f>
        <v>2109.2486452531766</v>
      </c>
      <c r="AT34" s="15">
        <f>'Agency North'!AU34+'Agency South'!AU34</f>
        <v>2286.4120277995107</v>
      </c>
      <c r="AU34" s="15">
        <f>'Agency North'!AV34+'Agency South'!AV34</f>
        <v>1926.1075112966646</v>
      </c>
      <c r="AV34" s="15">
        <f>'Agency North'!AW34+'Agency South'!AW34</f>
        <v>2213.4028199918912</v>
      </c>
      <c r="AW34" s="96">
        <f>'Agency North'!AX34+'Agency South'!AX34</f>
        <v>2321.4756059390552</v>
      </c>
      <c r="AX34" s="15">
        <f>'Agency North'!AY34+'Agency South'!AY34</f>
        <v>689.43708134664098</v>
      </c>
      <c r="AY34" s="15">
        <f>'Agency North'!AZ34+'Agency South'!AZ34</f>
        <v>715.73147288730456</v>
      </c>
      <c r="AZ34" s="15">
        <f>'Agency North'!BA34+'Agency South'!BA34</f>
        <v>2420.8443210423839</v>
      </c>
      <c r="BA34" s="15">
        <f>'Agency North'!BB34+'Agency South'!BB34</f>
        <v>2318.0141379180973</v>
      </c>
      <c r="BB34" s="15">
        <f>'Agency North'!BC34+'Agency South'!BC34</f>
        <v>2403.9223386572839</v>
      </c>
      <c r="BC34" s="15">
        <f>'Agency North'!BD34+'Agency South'!BD34</f>
        <v>2538.7941190723277</v>
      </c>
      <c r="BD34" s="15">
        <f>'Agency North'!BE34+'Agency South'!BE34</f>
        <v>2402.685508051431</v>
      </c>
      <c r="BE34" s="15">
        <f>'Agency North'!BF34+'Agency South'!BF34</f>
        <v>2498.4786322771902</v>
      </c>
      <c r="BF34" s="15">
        <f>'Agency North'!BG34+'Agency South'!BG34</f>
        <v>2647.5525158503806</v>
      </c>
      <c r="BG34" s="15">
        <f>'Agency North'!BH34+'Agency South'!BH34</f>
        <v>2520.3790759575431</v>
      </c>
      <c r="BH34" s="15">
        <f>'Agency North'!BI34+'Agency South'!BI34</f>
        <v>2628.6437138277383</v>
      </c>
      <c r="BI34" s="96">
        <f>'Agency North'!BJ34+'Agency South'!BJ34</f>
        <v>2789.8883071263249</v>
      </c>
      <c r="BJ34" s="15">
        <f>'Agency North'!BK34+'Agency South'!BK34</f>
        <v>813.83098547840393</v>
      </c>
      <c r="BK34" s="15">
        <f>'Agency North'!BL34+'Agency South'!BL34</f>
        <v>845.84156100539053</v>
      </c>
      <c r="BL34" s="15">
        <f>'Agency North'!BM34+'Agency South'!BM34</f>
        <v>2793.0132832581421</v>
      </c>
      <c r="BM34" s="15">
        <f>'Agency North'!BN34+'Agency South'!BN34</f>
        <v>2646.5053540488361</v>
      </c>
      <c r="BN34" s="15">
        <f>'Agency North'!BO34+'Agency South'!BO34</f>
        <v>2736.0800595197302</v>
      </c>
      <c r="BO34" s="15">
        <f>'Agency North'!BP34+'Agency South'!BP34</f>
        <v>2829.1551968700301</v>
      </c>
      <c r="BP34" s="15">
        <f>'Agency North'!BQ34+'Agency South'!BQ34</f>
        <v>2677.7778362021495</v>
      </c>
      <c r="BQ34" s="15">
        <f>'Agency North'!BR34+'Agency South'!BR34</f>
        <v>2776.6566241674018</v>
      </c>
      <c r="BR34" s="15">
        <f>'Agency North'!BS34+'Agency South'!BS34</f>
        <v>2881.3011544474575</v>
      </c>
      <c r="BS34" s="15">
        <f>'Agency North'!BT34+'Agency South'!BT34</f>
        <v>2738.106384170223</v>
      </c>
      <c r="BT34" s="15">
        <f>'Agency North'!BU34+'Agency South'!BU34</f>
        <v>2847.9561933074092</v>
      </c>
      <c r="BU34" s="96">
        <f>'Agency North'!BV34+'Agency South'!BV34</f>
        <v>2960.9209989247283</v>
      </c>
      <c r="BV34" s="15">
        <f>'Agency North'!BW34+'Agency South'!BW34</f>
        <v>901.83433113954106</v>
      </c>
      <c r="BW34" s="15">
        <f>'Agency North'!BX34+'Agency South'!BX34</f>
        <v>937.77214956465161</v>
      </c>
      <c r="BX34" s="15">
        <f>'Agency North'!BY34+'Agency South'!BY34</f>
        <v>3102.5394458697529</v>
      </c>
      <c r="BY34" s="15">
        <f>'Agency North'!BZ34+'Agency South'!BZ34</f>
        <v>2986.3950124741423</v>
      </c>
      <c r="BZ34" s="15">
        <f>'Agency North'!CA34+'Agency South'!CA34</f>
        <v>3084.8451063517814</v>
      </c>
      <c r="CA34" s="15">
        <f>'Agency North'!CB34+'Agency South'!CB34</f>
        <v>3187.0863926482334</v>
      </c>
      <c r="CB34" s="15">
        <f>'Agency North'!CC34+'Agency South'!CC34</f>
        <v>3058.3955710733758</v>
      </c>
      <c r="CC34" s="15">
        <f>'Agency North'!CD34+'Agency South'!CD34</f>
        <v>3166.6576905382426</v>
      </c>
      <c r="CD34" s="15">
        <f>'Agency North'!CE34+'Agency South'!CE34</f>
        <v>3281.550633231167</v>
      </c>
      <c r="CE34" s="15">
        <f>'Agency North'!CF34+'Agency South'!CF34</f>
        <v>3166.1015964272137</v>
      </c>
      <c r="CF34" s="15">
        <f>'Agency North'!CG34+'Agency South'!CG34</f>
        <v>3286.8478993936974</v>
      </c>
      <c r="CG34" s="96">
        <f>'Agency North'!CH34+'Agency South'!CH34</f>
        <v>3411.2713362164468</v>
      </c>
      <c r="CH34" s="15">
        <f>'Agency North'!CI34+'Agency South'!CI34</f>
        <v>1034.6613262774742</v>
      </c>
      <c r="CI34" s="15">
        <f>'Agency North'!CJ34+'Agency South'!CJ34</f>
        <v>1074.5954576996965</v>
      </c>
      <c r="CJ34" s="15">
        <f>'Agency North'!CK34+'Agency South'!CK34</f>
        <v>3558.5154446074594</v>
      </c>
      <c r="CK34" s="15">
        <f>'Agency North'!CL34+'Agency South'!CL34</f>
        <v>3421.2870056892839</v>
      </c>
      <c r="CL34" s="15">
        <f>'Agency North'!CM34+'Agency South'!CM34</f>
        <v>3531.2724798903109</v>
      </c>
      <c r="CM34" s="15">
        <f>'Agency North'!CN34+'Agency South'!CN34</f>
        <v>3646.0156536250006</v>
      </c>
      <c r="CN34" s="15">
        <f>'Agency North'!CO34+'Agency South'!CO34</f>
        <v>3497.1188214477315</v>
      </c>
      <c r="CO34" s="15">
        <f>'Agency North'!CP34+'Agency South'!CP34</f>
        <v>3619.2064783205105</v>
      </c>
      <c r="CP34" s="15">
        <f>'Agency North'!CQ34+'Agency South'!CQ34</f>
        <v>3748.9289479921244</v>
      </c>
      <c r="CQ34" s="15">
        <f>'Agency North'!CR34+'Agency South'!CR34</f>
        <v>3615.983274519333</v>
      </c>
      <c r="CR34" s="15">
        <f>'Agency North'!CS34+'Agency South'!CS34</f>
        <v>3752.649318685756</v>
      </c>
      <c r="CS34" s="96">
        <f>'Agency North'!CT34+'Agency South'!CT34</f>
        <v>3893.6508688671256</v>
      </c>
    </row>
    <row r="35" spans="1:97" s="15" customFormat="1" x14ac:dyDescent="0.25">
      <c r="A35" s="15" t="s">
        <v>6</v>
      </c>
      <c r="B35" s="15">
        <f>'Agency North'!C35+'Agency South'!C35</f>
        <v>407</v>
      </c>
      <c r="C35" s="15">
        <f>'Agency North'!D35+'Agency South'!D35</f>
        <v>432</v>
      </c>
      <c r="D35" s="15">
        <f>'Agency North'!E35+'Agency South'!E35</f>
        <v>208</v>
      </c>
      <c r="E35" s="15">
        <f>'Agency North'!F35+'Agency South'!F35</f>
        <v>449</v>
      </c>
      <c r="F35" s="15">
        <f>'Agency North'!G35+'Agency South'!G35</f>
        <v>563</v>
      </c>
      <c r="G35" s="15">
        <f>'Agency North'!H35+'Agency South'!H35</f>
        <v>442</v>
      </c>
      <c r="H35" s="15">
        <f>'Agency North'!I35+'Agency South'!I35</f>
        <v>483</v>
      </c>
      <c r="I35" s="15">
        <f>'Agency North'!J35+'Agency South'!J35</f>
        <v>490</v>
      </c>
      <c r="J35" s="15">
        <f>'Agency North'!K35+'Agency South'!K35</f>
        <v>472</v>
      </c>
      <c r="K35" s="15">
        <f>'Agency North'!L35+'Agency South'!L35</f>
        <v>567</v>
      </c>
      <c r="L35" s="15">
        <f>'Agency North'!M35+'Agency South'!M35</f>
        <v>452</v>
      </c>
      <c r="M35" s="96">
        <f>'Agency North'!N35+'Agency South'!N35</f>
        <v>773</v>
      </c>
      <c r="N35" s="277">
        <f>'Agency North'!O35+'Agency South'!O35</f>
        <v>590</v>
      </c>
      <c r="O35" s="277">
        <f>'Agency North'!P35+'Agency South'!P35</f>
        <v>205</v>
      </c>
      <c r="P35" s="277">
        <f>'Agency North'!Q35+'Agency South'!Q35</f>
        <v>192</v>
      </c>
      <c r="Q35" s="277">
        <f>'Agency North'!R35+'Agency South'!R35</f>
        <v>676</v>
      </c>
      <c r="R35" s="277">
        <f>'Agency North'!S35+'Agency South'!S35</f>
        <v>544</v>
      </c>
      <c r="S35" s="277">
        <f>'Agency North'!T35+'Agency South'!T35</f>
        <v>737</v>
      </c>
      <c r="T35" s="277">
        <f>'Agency North'!U35+'Agency South'!U35</f>
        <v>1290</v>
      </c>
      <c r="U35" s="277">
        <f>'Agency North'!V35+'Agency South'!V35</f>
        <v>914</v>
      </c>
      <c r="V35" s="15">
        <f>'Agency North'!W35+'Agency South'!W35</f>
        <v>1052</v>
      </c>
      <c r="W35" s="15">
        <f>'Agency North'!X35+'Agency South'!X35</f>
        <v>1470.5600182399999</v>
      </c>
      <c r="X35" s="15">
        <f>'Agency North'!Y35+'Agency South'!Y35</f>
        <v>1616.0779909119997</v>
      </c>
      <c r="Y35" s="96">
        <f>'Agency North'!Z35+'Agency South'!Z35</f>
        <v>1727.6511851084797</v>
      </c>
      <c r="Z35" s="15">
        <f>'Agency North'!AA35+'Agency South'!AA35</f>
        <v>1806.3316108061197</v>
      </c>
      <c r="AA35" s="15">
        <f>'Agency North'!AB35+'Agency South'!AB35</f>
        <v>496.20026435977582</v>
      </c>
      <c r="AB35" s="15">
        <f>'Agency North'!AC35+'Agency South'!AC35</f>
        <v>514.13673770968376</v>
      </c>
      <c r="AC35" s="15">
        <f>'Agency North'!AD35+'Agency South'!AD35</f>
        <v>1338.6889561497819</v>
      </c>
      <c r="AD35" s="15">
        <f>'Agency North'!AE35+'Agency South'!AE35</f>
        <v>1300.4434769705433</v>
      </c>
      <c r="AE35" s="15">
        <f>'Agency North'!AF35+'Agency South'!AF35</f>
        <v>1577.0860582574524</v>
      </c>
      <c r="AF35" s="15">
        <f>'Agency North'!AG35+'Agency South'!AG35</f>
        <v>2014.4016684404312</v>
      </c>
      <c r="AG35" s="15">
        <f>'Agency North'!AH35+'Agency South'!AH35</f>
        <v>1405.4999168623999</v>
      </c>
      <c r="AH35" s="15">
        <f>'Agency North'!AI35+'Agency South'!AI35</f>
        <v>1696.6128550881153</v>
      </c>
      <c r="AI35" s="15">
        <f>'Agency North'!AJ35+'Agency South'!AJ35</f>
        <v>1984.7417237581994</v>
      </c>
      <c r="AJ35" s="15">
        <f>'Agency North'!AK35+'Agency South'!AK35</f>
        <v>1548.1568765520956</v>
      </c>
      <c r="AK35" s="96">
        <f>'Agency North'!AL35+'Agency South'!AL35</f>
        <v>1823.5029130085104</v>
      </c>
      <c r="AL35" s="15">
        <f>'Agency North'!AM35+'Agency South'!AM35</f>
        <v>2116.0714653640866</v>
      </c>
      <c r="AM35" s="15">
        <f>'Agency North'!AN35+'Agency South'!AN35</f>
        <v>610.52241707856172</v>
      </c>
      <c r="AN35" s="15">
        <f>'Agency North'!AO35+'Agency South'!AO35</f>
        <v>635.99261774293791</v>
      </c>
      <c r="AO35" s="15">
        <f>'Agency North'!AP35+'Agency South'!AP35</f>
        <v>1976.3844228144287</v>
      </c>
      <c r="AP35" s="15">
        <f>'Agency North'!AQ35+'Agency South'!AQ35</f>
        <v>1765.5348627738813</v>
      </c>
      <c r="AQ35" s="15">
        <f>'Agency North'!AR35+'Agency South'!AR35</f>
        <v>2022.2928971036376</v>
      </c>
      <c r="AR35" s="15">
        <f>'Agency North'!AS35+'Agency South'!AS35</f>
        <v>2187.5131271748332</v>
      </c>
      <c r="AS35" s="15">
        <f>'Agency North'!AT35+'Agency South'!AT35</f>
        <v>1837.4969586343691</v>
      </c>
      <c r="AT35" s="15">
        <f>'Agency North'!AU35+'Agency South'!AU35</f>
        <v>2109.2486452531766</v>
      </c>
      <c r="AU35" s="15">
        <f>'Agency North'!AV35+'Agency South'!AV35</f>
        <v>2286.4120277995107</v>
      </c>
      <c r="AV35" s="15">
        <f>'Agency North'!AW35+'Agency South'!AW35</f>
        <v>1926.1075112966646</v>
      </c>
      <c r="AW35" s="96">
        <f>'Agency North'!AX35+'Agency South'!AX35</f>
        <v>2213.4028199918912</v>
      </c>
      <c r="AX35" s="15">
        <f>'Agency North'!AY35+'Agency South'!AY35</f>
        <v>2321.4756059390552</v>
      </c>
      <c r="AY35" s="15">
        <f>'Agency North'!AZ35+'Agency South'!AZ35</f>
        <v>689.43708134664098</v>
      </c>
      <c r="AZ35" s="15">
        <f>'Agency North'!BA35+'Agency South'!BA35</f>
        <v>715.73147288730456</v>
      </c>
      <c r="BA35" s="15">
        <f>'Agency North'!BB35+'Agency South'!BB35</f>
        <v>2420.8443210423839</v>
      </c>
      <c r="BB35" s="15">
        <f>'Agency North'!BC35+'Agency South'!BC35</f>
        <v>2318.0141379180973</v>
      </c>
      <c r="BC35" s="15">
        <f>'Agency North'!BD35+'Agency South'!BD35</f>
        <v>2403.9223386572839</v>
      </c>
      <c r="BD35" s="15">
        <f>'Agency North'!BE35+'Agency South'!BE35</f>
        <v>2538.7941190723277</v>
      </c>
      <c r="BE35" s="15">
        <f>'Agency North'!BF35+'Agency South'!BF35</f>
        <v>2402.685508051431</v>
      </c>
      <c r="BF35" s="15">
        <f>'Agency North'!BG35+'Agency South'!BG35</f>
        <v>2498.4786322771902</v>
      </c>
      <c r="BG35" s="15">
        <f>'Agency North'!BH35+'Agency South'!BH35</f>
        <v>2647.5525158503806</v>
      </c>
      <c r="BH35" s="15">
        <f>'Agency North'!BI35+'Agency South'!BI35</f>
        <v>2520.3790759575431</v>
      </c>
      <c r="BI35" s="96">
        <f>'Agency North'!BJ35+'Agency South'!BJ35</f>
        <v>2628.6437138277383</v>
      </c>
      <c r="BJ35" s="15">
        <f>'Agency North'!BK35+'Agency South'!BK35</f>
        <v>2789.8883071263249</v>
      </c>
      <c r="BK35" s="15">
        <f>'Agency North'!BL35+'Agency South'!BL35</f>
        <v>813.83098547840393</v>
      </c>
      <c r="BL35" s="15">
        <f>'Agency North'!BM35+'Agency South'!BM35</f>
        <v>845.84156100539053</v>
      </c>
      <c r="BM35" s="15">
        <f>'Agency North'!BN35+'Agency South'!BN35</f>
        <v>2793.0132832581421</v>
      </c>
      <c r="BN35" s="15">
        <f>'Agency North'!BO35+'Agency South'!BO35</f>
        <v>2646.5053540488361</v>
      </c>
      <c r="BO35" s="15">
        <f>'Agency North'!BP35+'Agency South'!BP35</f>
        <v>2736.0800595197302</v>
      </c>
      <c r="BP35" s="15">
        <f>'Agency North'!BQ35+'Agency South'!BQ35</f>
        <v>2829.1551968700301</v>
      </c>
      <c r="BQ35" s="15">
        <f>'Agency North'!BR35+'Agency South'!BR35</f>
        <v>2677.7778362021495</v>
      </c>
      <c r="BR35" s="15">
        <f>'Agency North'!BS35+'Agency South'!BS35</f>
        <v>2776.6566241674018</v>
      </c>
      <c r="BS35" s="15">
        <f>'Agency North'!BT35+'Agency South'!BT35</f>
        <v>2881.3011544474575</v>
      </c>
      <c r="BT35" s="15">
        <f>'Agency North'!BU35+'Agency South'!BU35</f>
        <v>2738.106384170223</v>
      </c>
      <c r="BU35" s="96">
        <f>'Agency North'!BV35+'Agency South'!BV35</f>
        <v>2847.9561933074092</v>
      </c>
      <c r="BV35" s="15">
        <f>'Agency North'!BW35+'Agency South'!BW35</f>
        <v>2960.9209989247283</v>
      </c>
      <c r="BW35" s="15">
        <f>'Agency North'!BX35+'Agency South'!BX35</f>
        <v>901.83433113954106</v>
      </c>
      <c r="BX35" s="15">
        <f>'Agency North'!BY35+'Agency South'!BY35</f>
        <v>937.77214956465161</v>
      </c>
      <c r="BY35" s="15">
        <f>'Agency North'!BZ35+'Agency South'!BZ35</f>
        <v>3102.5394458697529</v>
      </c>
      <c r="BZ35" s="15">
        <f>'Agency North'!CA35+'Agency South'!CA35</f>
        <v>2986.3950124741423</v>
      </c>
      <c r="CA35" s="15">
        <f>'Agency North'!CB35+'Agency South'!CB35</f>
        <v>3084.8451063517814</v>
      </c>
      <c r="CB35" s="15">
        <f>'Agency North'!CC35+'Agency South'!CC35</f>
        <v>3187.0863926482334</v>
      </c>
      <c r="CC35" s="15">
        <f>'Agency North'!CD35+'Agency South'!CD35</f>
        <v>3058.3955710733758</v>
      </c>
      <c r="CD35" s="15">
        <f>'Agency North'!CE35+'Agency South'!CE35</f>
        <v>3166.6576905382426</v>
      </c>
      <c r="CE35" s="15">
        <f>'Agency North'!CF35+'Agency South'!CF35</f>
        <v>3281.550633231167</v>
      </c>
      <c r="CF35" s="15">
        <f>'Agency North'!CG35+'Agency South'!CG35</f>
        <v>3166.1015964272137</v>
      </c>
      <c r="CG35" s="96">
        <f>'Agency North'!CH35+'Agency South'!CH35</f>
        <v>3286.8478993936974</v>
      </c>
      <c r="CH35" s="15">
        <f>'Agency North'!CI35+'Agency South'!CI35</f>
        <v>3411.2713362164468</v>
      </c>
      <c r="CI35" s="15">
        <f>'Agency North'!CJ35+'Agency South'!CJ35</f>
        <v>1034.6613262774742</v>
      </c>
      <c r="CJ35" s="15">
        <f>'Agency North'!CK35+'Agency South'!CK35</f>
        <v>1074.5954576996965</v>
      </c>
      <c r="CK35" s="15">
        <f>'Agency North'!CL35+'Agency South'!CL35</f>
        <v>3558.5154446074594</v>
      </c>
      <c r="CL35" s="15">
        <f>'Agency North'!CM35+'Agency South'!CM35</f>
        <v>3421.2870056892839</v>
      </c>
      <c r="CM35" s="15">
        <f>'Agency North'!CN35+'Agency South'!CN35</f>
        <v>3531.2724798903109</v>
      </c>
      <c r="CN35" s="15">
        <f>'Agency North'!CO35+'Agency South'!CO35</f>
        <v>3646.0156536250006</v>
      </c>
      <c r="CO35" s="15">
        <f>'Agency North'!CP35+'Agency South'!CP35</f>
        <v>3497.1188214477315</v>
      </c>
      <c r="CP35" s="15">
        <f>'Agency North'!CQ35+'Agency South'!CQ35</f>
        <v>3619.2064783205105</v>
      </c>
      <c r="CQ35" s="15">
        <f>'Agency North'!CR35+'Agency South'!CR35</f>
        <v>3748.9289479921244</v>
      </c>
      <c r="CR35" s="15">
        <f>'Agency North'!CS35+'Agency South'!CS35</f>
        <v>3615.983274519333</v>
      </c>
      <c r="CS35" s="96">
        <f>'Agency North'!CT35+'Agency South'!CT35</f>
        <v>3752.649318685756</v>
      </c>
    </row>
    <row r="36" spans="1:97" s="15" customFormat="1" x14ac:dyDescent="0.25">
      <c r="A36" s="15" t="s">
        <v>7</v>
      </c>
      <c r="B36" s="15">
        <f>'Agency North'!C36+'Agency South'!C36</f>
        <v>567</v>
      </c>
      <c r="C36" s="15">
        <f>'Agency North'!D36+'Agency South'!D36</f>
        <v>770</v>
      </c>
      <c r="D36" s="15">
        <f>'Agency North'!E36+'Agency South'!E36</f>
        <v>803</v>
      </c>
      <c r="E36" s="15">
        <f>'Agency North'!F36+'Agency South'!F36</f>
        <v>613</v>
      </c>
      <c r="F36" s="15">
        <f>'Agency North'!G36+'Agency South'!G36</f>
        <v>533</v>
      </c>
      <c r="G36" s="15">
        <f>'Agency North'!H36+'Agency South'!H36</f>
        <v>807</v>
      </c>
      <c r="H36" s="15">
        <f>'Agency North'!I36+'Agency South'!I36</f>
        <v>830</v>
      </c>
      <c r="I36" s="15">
        <f>'Agency North'!J36+'Agency South'!J36</f>
        <v>827</v>
      </c>
      <c r="J36" s="15">
        <f>'Agency North'!K36+'Agency South'!K36</f>
        <v>836</v>
      </c>
      <c r="K36" s="15">
        <f>'Agency North'!L36+'Agency South'!L36</f>
        <v>848</v>
      </c>
      <c r="L36" s="15">
        <f>'Agency North'!M36+'Agency South'!M36</f>
        <v>907</v>
      </c>
      <c r="M36" s="96">
        <f>'Agency North'!N36+'Agency South'!N36</f>
        <v>838</v>
      </c>
      <c r="N36" s="277">
        <f>'Agency North'!O36+'Agency South'!O36</f>
        <v>1091</v>
      </c>
      <c r="O36" s="277">
        <f>'Agency North'!P36+'Agency South'!P36</f>
        <v>1241</v>
      </c>
      <c r="P36" s="277">
        <f>'Agency North'!Q36+'Agency South'!Q36</f>
        <v>707</v>
      </c>
      <c r="Q36" s="277">
        <f>'Agency North'!R36+'Agency South'!R36</f>
        <v>370</v>
      </c>
      <c r="R36" s="277">
        <f>'Agency North'!S36+'Agency South'!S36</f>
        <v>812</v>
      </c>
      <c r="S36" s="277">
        <f>'Agency North'!T36+'Agency South'!T36</f>
        <v>1126</v>
      </c>
      <c r="T36" s="277">
        <f>'Agency North'!U36+'Agency South'!U36</f>
        <v>1221</v>
      </c>
      <c r="U36" s="277">
        <f>'Agency North'!V36+'Agency South'!V36</f>
        <v>1902</v>
      </c>
      <c r="V36" s="15">
        <f>'Agency North'!W36+'Agency South'!W36</f>
        <v>879.7</v>
      </c>
      <c r="W36" s="15">
        <f>'Agency North'!X36+'Agency South'!X36</f>
        <v>999.4</v>
      </c>
      <c r="X36" s="15">
        <f>'Agency North'!Y36+'Agency South'!Y36</f>
        <v>1397.0320173279997</v>
      </c>
      <c r="Y36" s="96">
        <f>'Agency North'!Z36+'Agency South'!Z36</f>
        <v>1535.2740913663997</v>
      </c>
      <c r="Z36" s="15">
        <f>'Agency North'!AA36+'Agency South'!AA36</f>
        <v>1641.2686258530557</v>
      </c>
      <c r="AA36" s="15">
        <f>'Agency North'!AB36+'Agency South'!AB36</f>
        <v>1716.0150302658137</v>
      </c>
      <c r="AB36" s="15">
        <f>'Agency North'!AC36+'Agency South'!AC36</f>
        <v>471.39025114178696</v>
      </c>
      <c r="AC36" s="15">
        <f>'Agency North'!AD36+'Agency South'!AD36</f>
        <v>488.42990082419954</v>
      </c>
      <c r="AD36" s="15">
        <f>'Agency North'!AE36+'Agency South'!AE36</f>
        <v>1271.7545083422929</v>
      </c>
      <c r="AE36" s="15">
        <f>'Agency North'!AF36+'Agency South'!AF36</f>
        <v>1235.4213031220161</v>
      </c>
      <c r="AF36" s="15">
        <f>'Agency North'!AG36+'Agency South'!AG36</f>
        <v>1498.2317553445798</v>
      </c>
      <c r="AG36" s="15">
        <f>'Agency North'!AH36+'Agency South'!AH36</f>
        <v>1913.6815850184096</v>
      </c>
      <c r="AH36" s="15">
        <f>'Agency North'!AI36+'Agency South'!AI36</f>
        <v>1335.2249210192797</v>
      </c>
      <c r="AI36" s="15">
        <f>'Agency North'!AJ36+'Agency South'!AJ36</f>
        <v>1611.7822123337096</v>
      </c>
      <c r="AJ36" s="15">
        <f>'Agency North'!AK36+'Agency South'!AK36</f>
        <v>1885.5046375702896</v>
      </c>
      <c r="AK36" s="96">
        <f>'Agency North'!AL36+'Agency South'!AL36</f>
        <v>1470.7490327244907</v>
      </c>
      <c r="AL36" s="15">
        <f>'Agency North'!AM36+'Agency South'!AM36</f>
        <v>1732.3277673580851</v>
      </c>
      <c r="AM36" s="15">
        <f>'Agency North'!AN36+'Agency South'!AN36</f>
        <v>2010.2678920958824</v>
      </c>
      <c r="AN36" s="15">
        <f>'Agency North'!AO36+'Agency South'!AO36</f>
        <v>579.99629622463362</v>
      </c>
      <c r="AO36" s="15">
        <f>'Agency North'!AP36+'Agency South'!AP36</f>
        <v>604.1929868557911</v>
      </c>
      <c r="AP36" s="15">
        <f>'Agency North'!AQ36+'Agency South'!AQ36</f>
        <v>1877.5652016737072</v>
      </c>
      <c r="AQ36" s="15">
        <f>'Agency North'!AR36+'Agency South'!AR36</f>
        <v>1677.2581196351873</v>
      </c>
      <c r="AR36" s="15">
        <f>'Agency North'!AS36+'Agency South'!AS36</f>
        <v>1921.1782522484555</v>
      </c>
      <c r="AS36" s="15">
        <f>'Agency North'!AT36+'Agency South'!AT36</f>
        <v>2078.1374708160915</v>
      </c>
      <c r="AT36" s="15">
        <f>'Agency North'!AU36+'Agency South'!AU36</f>
        <v>1745.6221107026506</v>
      </c>
      <c r="AU36" s="15">
        <f>'Agency North'!AV36+'Agency South'!AV36</f>
        <v>2003.7862129905177</v>
      </c>
      <c r="AV36" s="15">
        <f>'Agency North'!AW36+'Agency South'!AW36</f>
        <v>2172.0914264095354</v>
      </c>
      <c r="AW36" s="96">
        <f>'Agency North'!AX36+'Agency South'!AX36</f>
        <v>1829.8021357318312</v>
      </c>
      <c r="AX36" s="15">
        <f>'Agency North'!AY36+'Agency South'!AY36</f>
        <v>2102.7326789922968</v>
      </c>
      <c r="AY36" s="15">
        <f>'Agency North'!AZ36+'Agency South'!AZ36</f>
        <v>2205.4018256421023</v>
      </c>
      <c r="AZ36" s="15">
        <f>'Agency North'!BA36+'Agency South'!BA36</f>
        <v>654.96522727930892</v>
      </c>
      <c r="BA36" s="15">
        <f>'Agency North'!BB36+'Agency South'!BB36</f>
        <v>679.9448992429393</v>
      </c>
      <c r="BB36" s="15">
        <f>'Agency North'!BC36+'Agency South'!BC36</f>
        <v>2299.8021049902645</v>
      </c>
      <c r="BC36" s="15">
        <f>'Agency North'!BD36+'Agency South'!BD36</f>
        <v>2202.1134310221923</v>
      </c>
      <c r="BD36" s="15">
        <f>'Agency North'!BE36+'Agency South'!BE36</f>
        <v>2283.7262217244197</v>
      </c>
      <c r="BE36" s="15">
        <f>'Agency North'!BF36+'Agency South'!BF36</f>
        <v>2411.8544131187114</v>
      </c>
      <c r="BF36" s="15">
        <f>'Agency North'!BG36+'Agency South'!BG36</f>
        <v>2282.5512326488592</v>
      </c>
      <c r="BG36" s="15">
        <f>'Agency North'!BH36+'Agency South'!BH36</f>
        <v>2373.5547006633306</v>
      </c>
      <c r="BH36" s="15">
        <f>'Agency North'!BI36+'Agency South'!BI36</f>
        <v>2515.1748900578614</v>
      </c>
      <c r="BI36" s="96">
        <f>'Agency North'!BJ36+'Agency South'!BJ36</f>
        <v>2394.3601221596659</v>
      </c>
      <c r="BJ36" s="15">
        <f>'Agency North'!BK36+'Agency South'!BK36</f>
        <v>2497.2115281363513</v>
      </c>
      <c r="BK36" s="15">
        <f>'Agency North'!BL36+'Agency South'!BL36</f>
        <v>2650.3938917700088</v>
      </c>
      <c r="BL36" s="15">
        <f>'Agency North'!BM36+'Agency South'!BM36</f>
        <v>773.13943620448367</v>
      </c>
      <c r="BM36" s="15">
        <f>'Agency North'!BN36+'Agency South'!BN36</f>
        <v>803.54948295512099</v>
      </c>
      <c r="BN36" s="15">
        <f>'Agency North'!BO36+'Agency South'!BO36</f>
        <v>2653.362619095235</v>
      </c>
      <c r="BO36" s="15">
        <f>'Agency North'!BP36+'Agency South'!BP36</f>
        <v>2514.1800863463941</v>
      </c>
      <c r="BP36" s="15">
        <f>'Agency North'!BQ36+'Agency South'!BQ36</f>
        <v>2599.2760565437434</v>
      </c>
      <c r="BQ36" s="15">
        <f>'Agency North'!BR36+'Agency South'!BR36</f>
        <v>2687.6974370265284</v>
      </c>
      <c r="BR36" s="15">
        <f>'Agency North'!BS36+'Agency South'!BS36</f>
        <v>2543.8889443920416</v>
      </c>
      <c r="BS36" s="15">
        <f>'Agency North'!BT36+'Agency South'!BT36</f>
        <v>2637.8237929590314</v>
      </c>
      <c r="BT36" s="15">
        <f>'Agency North'!BU36+'Agency South'!BU36</f>
        <v>2737.2360967250847</v>
      </c>
      <c r="BU36" s="96">
        <f>'Agency North'!BV36+'Agency South'!BV36</f>
        <v>2601.2010649617118</v>
      </c>
      <c r="BV36" s="15">
        <f>'Agency North'!BW36+'Agency South'!BW36</f>
        <v>2705.5583836420387</v>
      </c>
      <c r="BW36" s="15">
        <f>'Agency North'!BX36+'Agency South'!BX36</f>
        <v>2812.8749489784914</v>
      </c>
      <c r="BX36" s="15">
        <f>'Agency North'!BY36+'Agency South'!BY36</f>
        <v>856.7426145825641</v>
      </c>
      <c r="BY36" s="15">
        <f>'Agency North'!BZ36+'Agency South'!BZ36</f>
        <v>890.88354208641897</v>
      </c>
      <c r="BZ36" s="15">
        <f>'Agency North'!CA36+'Agency South'!CA36</f>
        <v>2947.4124735762653</v>
      </c>
      <c r="CA36" s="15">
        <f>'Agency North'!CB36+'Agency South'!CB36</f>
        <v>2837.0752618504348</v>
      </c>
      <c r="CB36" s="15">
        <f>'Agency North'!CC36+'Agency South'!CC36</f>
        <v>2930.6028510341921</v>
      </c>
      <c r="CC36" s="15">
        <f>'Agency North'!CD36+'Agency South'!CD36</f>
        <v>3027.7320730158217</v>
      </c>
      <c r="CD36" s="15">
        <f>'Agency North'!CE36+'Agency South'!CE36</f>
        <v>2905.4757925197068</v>
      </c>
      <c r="CE36" s="15">
        <f>'Agency North'!CF36+'Agency South'!CF36</f>
        <v>3008.3248060113301</v>
      </c>
      <c r="CF36" s="15">
        <f>'Agency North'!CG36+'Agency South'!CG36</f>
        <v>3117.4731015696088</v>
      </c>
      <c r="CG36" s="96">
        <f>'Agency North'!CH36+'Agency South'!CH36</f>
        <v>3007.796516605853</v>
      </c>
      <c r="CH36" s="15">
        <f>'Agency North'!CI36+'Agency South'!CI36</f>
        <v>3122.5055044240125</v>
      </c>
      <c r="CI36" s="15">
        <f>'Agency North'!CJ36+'Agency South'!CJ36</f>
        <v>3240.7077694056243</v>
      </c>
      <c r="CJ36" s="15">
        <f>'Agency North'!CK36+'Agency South'!CK36</f>
        <v>982.92825996360057</v>
      </c>
      <c r="CK36" s="15">
        <f>'Agency North'!CL36+'Agency South'!CL36</f>
        <v>1020.8656848147117</v>
      </c>
      <c r="CL36" s="15">
        <f>'Agency North'!CM36+'Agency South'!CM36</f>
        <v>3380.5896723770866</v>
      </c>
      <c r="CM36" s="15">
        <f>'Agency North'!CN36+'Agency South'!CN36</f>
        <v>3250.2226554048193</v>
      </c>
      <c r="CN36" s="15">
        <f>'Agency North'!CO36+'Agency South'!CO36</f>
        <v>3354.7088558957948</v>
      </c>
      <c r="CO36" s="15">
        <f>'Agency North'!CP36+'Agency South'!CP36</f>
        <v>3463.7148709437506</v>
      </c>
      <c r="CP36" s="15">
        <f>'Agency North'!CQ36+'Agency South'!CQ36</f>
        <v>3322.262880375345</v>
      </c>
      <c r="CQ36" s="15">
        <f>'Agency North'!CR36+'Agency South'!CR36</f>
        <v>3438.2461544044854</v>
      </c>
      <c r="CR36" s="15">
        <f>'Agency North'!CS36+'Agency South'!CS36</f>
        <v>3561.4825005925177</v>
      </c>
      <c r="CS36" s="96">
        <f>'Agency North'!CT36+'Agency South'!CT36</f>
        <v>3435.184110793366</v>
      </c>
    </row>
    <row r="37" spans="1:97" s="15" customFormat="1" x14ac:dyDescent="0.25">
      <c r="A37" s="15" t="s">
        <v>8</v>
      </c>
      <c r="B37" s="15">
        <f>'Agency North'!C37+'Agency South'!C37</f>
        <v>507</v>
      </c>
      <c r="C37" s="15">
        <f>'Agency North'!D37+'Agency South'!D37</f>
        <v>511</v>
      </c>
      <c r="D37" s="15">
        <f>'Agency North'!E37+'Agency South'!E37</f>
        <v>588</v>
      </c>
      <c r="E37" s="15">
        <f>'Agency North'!F37+'Agency South'!F37</f>
        <v>659</v>
      </c>
      <c r="F37" s="15">
        <f>'Agency North'!G37+'Agency South'!G37</f>
        <v>668</v>
      </c>
      <c r="G37" s="15">
        <f>'Agency North'!H37+'Agency South'!H37</f>
        <v>496</v>
      </c>
      <c r="H37" s="15">
        <f>'Agency North'!I37+'Agency South'!I37</f>
        <v>488</v>
      </c>
      <c r="I37" s="15">
        <f>'Agency North'!J37+'Agency South'!J37</f>
        <v>633</v>
      </c>
      <c r="J37" s="15">
        <f>'Agency North'!K37+'Agency South'!K37</f>
        <v>711</v>
      </c>
      <c r="K37" s="15">
        <f>'Agency North'!L37+'Agency South'!L37</f>
        <v>782</v>
      </c>
      <c r="L37" s="15">
        <f>'Agency North'!M37+'Agency South'!M37</f>
        <v>724</v>
      </c>
      <c r="M37" s="96">
        <f>'Agency North'!N37+'Agency South'!N37</f>
        <v>735</v>
      </c>
      <c r="N37" s="277">
        <f>'Agency North'!O37+'Agency South'!O37</f>
        <v>894</v>
      </c>
      <c r="O37" s="277">
        <f>'Agency North'!P37+'Agency South'!P37</f>
        <v>899</v>
      </c>
      <c r="P37" s="277">
        <f>'Agency North'!Q37+'Agency South'!Q37</f>
        <v>1134</v>
      </c>
      <c r="Q37" s="277">
        <f>'Agency North'!R37+'Agency South'!R37</f>
        <v>1093</v>
      </c>
      <c r="R37" s="277">
        <f>'Agency North'!S37+'Agency South'!S37</f>
        <v>941</v>
      </c>
      <c r="S37" s="277">
        <f>'Agency North'!T37+'Agency South'!T37</f>
        <v>569</v>
      </c>
      <c r="T37" s="277">
        <f>'Agency North'!U37+'Agency South'!U37</f>
        <v>730</v>
      </c>
      <c r="U37" s="277">
        <f>'Agency North'!V37+'Agency South'!V37</f>
        <v>972</v>
      </c>
      <c r="V37" s="15">
        <f>'Agency North'!W37+'Agency South'!W37</f>
        <v>1890.6000000000001</v>
      </c>
      <c r="W37" s="15">
        <f>'Agency North'!X37+'Agency South'!X37</f>
        <v>2099.6</v>
      </c>
      <c r="X37" s="15">
        <f>'Agency North'!Y37+'Agency South'!Y37</f>
        <v>2269.8000000000002</v>
      </c>
      <c r="Y37" s="96">
        <f>'Agency North'!Z37+'Agency South'!Z37</f>
        <v>2468.4480145919997</v>
      </c>
      <c r="Z37" s="15">
        <f>'Agency North'!AA37+'Agency South'!AA37</f>
        <v>2953.4544054975995</v>
      </c>
      <c r="AA37" s="15">
        <f>'Agency North'!AB37+'Agency South'!AB37</f>
        <v>3395.7115526691832</v>
      </c>
      <c r="AB37" s="15">
        <f>'Agency North'!AC37+'Agency South'!AC37</f>
        <v>3624.067912768031</v>
      </c>
      <c r="AC37" s="15">
        <f>'Agency North'!AD37+'Agency South'!AD37</f>
        <v>2697.9830501171923</v>
      </c>
      <c r="AD37" s="15">
        <f>'Agency North'!AE37+'Agency South'!AE37</f>
        <v>1842.448541703262</v>
      </c>
      <c r="AE37" s="15">
        <f>'Agency North'!AF37+'Agency South'!AF37</f>
        <v>1728.5670399324699</v>
      </c>
      <c r="AF37" s="15">
        <f>'Agency North'!AG37+'Agency South'!AG37</f>
        <v>2285.9190935070924</v>
      </c>
      <c r="AG37" s="15">
        <f>'Agency North'!AH37+'Agency South'!AH37</f>
        <v>2975.1926541752114</v>
      </c>
      <c r="AH37" s="15">
        <f>'Agency North'!AI37+'Agency South'!AI37</f>
        <v>3495.7476617148877</v>
      </c>
      <c r="AI37" s="15">
        <f>'Agency North'!AJ37+'Agency South'!AJ37</f>
        <v>3480.7327363526929</v>
      </c>
      <c r="AJ37" s="15">
        <f>'Agency North'!AK37+'Agency South'!AK37</f>
        <v>3549.7812269384308</v>
      </c>
      <c r="AK37" s="96">
        <f>'Agency North'!AL37+'Agency South'!AL37</f>
        <v>3618.7223276856803</v>
      </c>
      <c r="AL37" s="15">
        <f>'Agency North'!AM37+'Agency South'!AM37</f>
        <v>3645.8124209252846</v>
      </c>
      <c r="AM37" s="15">
        <f>'Agency North'!AN37+'Agency South'!AN37</f>
        <v>3733.3571782481949</v>
      </c>
      <c r="AN37" s="15">
        <f>'Agency North'!AO37+'Agency South'!AO37</f>
        <v>3898.2033373284835</v>
      </c>
      <c r="AO37" s="15">
        <f>'Agency North'!AP37+'Agency South'!AP37</f>
        <v>3063.7697072228161</v>
      </c>
      <c r="AP37" s="15">
        <f>'Agency North'!AQ37+'Agency South'!AQ37</f>
        <v>2205.8026653677957</v>
      </c>
      <c r="AQ37" s="15">
        <f>'Agency North'!AR37+'Agency South'!AR37</f>
        <v>2392.615820918737</v>
      </c>
      <c r="AR37" s="15">
        <f>'Agency North'!AS37+'Agency South'!AS37</f>
        <v>3177.4925568349677</v>
      </c>
      <c r="AS37" s="15">
        <f>'Agency North'!AT37+'Agency South'!AT37</f>
        <v>4039.5393753132848</v>
      </c>
      <c r="AT37" s="15">
        <f>'Agency North'!AU37+'Agency South'!AU37</f>
        <v>4224.9364473767419</v>
      </c>
      <c r="AU37" s="15">
        <f>'Agency North'!AV37+'Agency South'!AV37</f>
        <v>4214.6324941920611</v>
      </c>
      <c r="AV37" s="15">
        <f>'Agency North'!AW37+'Agency South'!AW37</f>
        <v>4286.1546635515006</v>
      </c>
      <c r="AW37" s="96">
        <f>'Agency North'!AX37+'Agency South'!AX37</f>
        <v>4408.1018490974539</v>
      </c>
      <c r="AX37" s="15">
        <f>'Agency North'!AY37+'Agency South'!AY37</f>
        <v>4406.9236156488951</v>
      </c>
      <c r="AY37" s="15">
        <f>'Agency North'!AZ37+'Agency South'!AZ37</f>
        <v>4490.8447305808841</v>
      </c>
      <c r="AZ37" s="15">
        <f>'Agency North'!BA37+'Agency South'!BA37</f>
        <v>4562.2269655235668</v>
      </c>
      <c r="BA37" s="15">
        <f>'Agency North'!BB37+'Agency South'!BB37</f>
        <v>3504.624281229786</v>
      </c>
      <c r="BB37" s="15">
        <f>'Agency North'!BC37+'Agency South'!BC37</f>
        <v>2448.0764988159253</v>
      </c>
      <c r="BC37" s="15">
        <f>'Agency North'!BD37+'Agency South'!BD37</f>
        <v>2851.3497366630049</v>
      </c>
      <c r="BD37" s="15">
        <f>'Agency North'!BE37+'Agency South'!BE37</f>
        <v>3978.441218796529</v>
      </c>
      <c r="BE37" s="15">
        <f>'Agency North'!BF37+'Agency South'!BF37</f>
        <v>4998.2543600939252</v>
      </c>
      <c r="BF37" s="15">
        <f>'Agency North'!BG37+'Agency South'!BG37</f>
        <v>5104.58941506882</v>
      </c>
      <c r="BG37" s="15">
        <f>'Agency North'!BH37+'Agency South'!BH37</f>
        <v>5141.6576929861449</v>
      </c>
      <c r="BH37" s="15">
        <f>'Agency North'!BI37+'Agency South'!BI37</f>
        <v>5203.9392329011507</v>
      </c>
      <c r="BI37" s="96">
        <f>'Agency North'!BJ37+'Agency South'!BJ37</f>
        <v>5308.5883601051964</v>
      </c>
      <c r="BJ37" s="15">
        <f>'Agency North'!BK37+'Agency South'!BK37</f>
        <v>5368.6772012276142</v>
      </c>
      <c r="BK37" s="15">
        <f>'Agency North'!BL37+'Agency South'!BL37</f>
        <v>5455.7118337426991</v>
      </c>
      <c r="BL37" s="15">
        <f>'Agency North'!BM37+'Agency South'!BM37</f>
        <v>5584.188690955003</v>
      </c>
      <c r="BM37" s="15">
        <f>'Agency North'!BN37+'Agency South'!BN37</f>
        <v>4181.1728316677936</v>
      </c>
      <c r="BN37" s="15">
        <f>'Agency North'!BO37+'Agency South'!BO37</f>
        <v>2920.2879229149903</v>
      </c>
      <c r="BO37" s="15">
        <f>'Agency North'!BP37+'Agency South'!BP37</f>
        <v>3314.7983105973294</v>
      </c>
      <c r="BP37" s="15">
        <f>'Agency North'!BQ37+'Agency South'!BQ37</f>
        <v>4579.8185181230028</v>
      </c>
      <c r="BQ37" s="15">
        <f>'Agency North'!BR37+'Agency South'!BR37</f>
        <v>5717.2257654048553</v>
      </c>
      <c r="BR37" s="15">
        <f>'Agency North'!BS37+'Agency South'!BS37</f>
        <v>5766.4834115891372</v>
      </c>
      <c r="BS37" s="15">
        <f>'Agency North'!BT37+'Agency South'!BT37</f>
        <v>5764.2789424825796</v>
      </c>
      <c r="BT37" s="15">
        <f>'Agency North'!BU37+'Agency South'!BU37</f>
        <v>5793.2629027974435</v>
      </c>
      <c r="BU37" s="96">
        <f>'Agency North'!BV37+'Agency South'!BV37</f>
        <v>5855.3672621964379</v>
      </c>
      <c r="BV37" s="15">
        <f>'Agency North'!BW37+'Agency South'!BW37</f>
        <v>5873.3898899498399</v>
      </c>
      <c r="BW37" s="15">
        <f>'Agency North'!BX37+'Agency South'!BX37</f>
        <v>5923.8201162335581</v>
      </c>
      <c r="BX37" s="15">
        <f>'Agency North'!BY37+'Agency South'!BY37</f>
        <v>6005.1699649571028</v>
      </c>
      <c r="BY37" s="15">
        <f>'Agency North'!BZ37+'Agency South'!BZ37</f>
        <v>4502.8858801433871</v>
      </c>
      <c r="BZ37" s="15">
        <f>'Agency North'!CA37+'Agency South'!CA37</f>
        <v>3158.0543508042369</v>
      </c>
      <c r="CA37" s="15">
        <f>'Agency North'!CB37+'Agency South'!CB37</f>
        <v>3679.572660074783</v>
      </c>
      <c r="CB37" s="15">
        <f>'Agency North'!CC37+'Agency South'!CC37</f>
        <v>5123.5569118269323</v>
      </c>
      <c r="CC37" s="15">
        <f>'Agency North'!CD37+'Agency South'!CD37</f>
        <v>6419.8762613351755</v>
      </c>
      <c r="CD37" s="15">
        <f>'Agency North'!CE37+'Agency South'!CE37</f>
        <v>6500.8976960493183</v>
      </c>
      <c r="CE37" s="15">
        <f>'Agency North'!CF37+'Agency South'!CF37</f>
        <v>6528.5839955235324</v>
      </c>
      <c r="CF37" s="15">
        <f>'Agency North'!CG37+'Agency South'!CG37</f>
        <v>6586.4548877708967</v>
      </c>
      <c r="CG37" s="96">
        <f>'Agency North'!CH37+'Agency South'!CH37</f>
        <v>6676.9382326057284</v>
      </c>
      <c r="CH37" s="15">
        <f>'Agency North'!CI37+'Agency South'!CI37</f>
        <v>6729.9613347265331</v>
      </c>
      <c r="CI37" s="15">
        <f>'Agency North'!CJ37+'Agency South'!CJ37</f>
        <v>6814.6798169527083</v>
      </c>
      <c r="CJ37" s="15">
        <f>'Agency North'!CK37+'Agency South'!CK37</f>
        <v>6929.471556405073</v>
      </c>
      <c r="CK37" s="15">
        <f>'Agency North'!CL37+'Agency South'!CL37</f>
        <v>5187.7277360097105</v>
      </c>
      <c r="CL37" s="15">
        <f>'Agency North'!CM37+'Agency South'!CM37</f>
        <v>3630.7020962838569</v>
      </c>
      <c r="CM37" s="15">
        <f>'Agency North'!CN37+'Agency South'!CN37</f>
        <v>4219.8259718422396</v>
      </c>
      <c r="CN37" s="15">
        <f>'Agency North'!CO37+'Agency South'!CO37</f>
        <v>5872.7476903964671</v>
      </c>
      <c r="CO37" s="15">
        <f>'Agency North'!CP37+'Agency South'!CP37</f>
        <v>7355.0281546592232</v>
      </c>
      <c r="CP37" s="15">
        <f>'Agency North'!CQ37+'Agency South'!CQ37</f>
        <v>7441.4754622367891</v>
      </c>
      <c r="CQ37" s="15">
        <f>'Agency North'!CR37+'Agency South'!CR37</f>
        <v>7468.6695026298721</v>
      </c>
      <c r="CR37" s="15">
        <f>'Agency North'!CS37+'Agency South'!CS37</f>
        <v>7530.9577498448216</v>
      </c>
      <c r="CS37" s="96">
        <f>'Agency North'!CT37+'Agency South'!CT37</f>
        <v>7630.8589860866959</v>
      </c>
    </row>
    <row r="38" spans="1:97" s="15" customFormat="1" x14ac:dyDescent="0.25">
      <c r="A38" s="15" t="s">
        <v>1</v>
      </c>
      <c r="B38" s="15">
        <f>'Agency North'!C38+'Agency South'!C38</f>
        <v>367</v>
      </c>
      <c r="C38" s="15">
        <f>'Agency North'!D38+'Agency South'!D38</f>
        <v>437</v>
      </c>
      <c r="D38" s="15">
        <f>'Agency North'!E38+'Agency South'!E38</f>
        <v>524</v>
      </c>
      <c r="E38" s="15">
        <f>'Agency North'!F38+'Agency South'!F38</f>
        <v>596</v>
      </c>
      <c r="F38" s="15">
        <f>'Agency North'!G38+'Agency South'!G38</f>
        <v>548</v>
      </c>
      <c r="G38" s="15">
        <f>'Agency North'!H38+'Agency South'!H38</f>
        <v>547</v>
      </c>
      <c r="H38" s="15">
        <f>'Agency North'!I38+'Agency South'!I38</f>
        <v>522</v>
      </c>
      <c r="I38" s="15">
        <f>'Agency North'!J38+'Agency South'!J38</f>
        <v>556</v>
      </c>
      <c r="J38" s="15">
        <f>'Agency North'!K38+'Agency South'!K38</f>
        <v>511</v>
      </c>
      <c r="K38" s="15">
        <f>'Agency North'!L38+'Agency South'!L38</f>
        <v>604</v>
      </c>
      <c r="L38" s="15">
        <f>'Agency North'!M38+'Agency South'!M38</f>
        <v>711</v>
      </c>
      <c r="M38" s="96">
        <f>'Agency North'!N38+'Agency South'!N38</f>
        <v>717</v>
      </c>
      <c r="N38" s="277">
        <f>'Agency North'!O38+'Agency South'!O38</f>
        <v>797</v>
      </c>
      <c r="O38" s="277">
        <f>'Agency North'!P38+'Agency South'!P38</f>
        <v>874</v>
      </c>
      <c r="P38" s="277">
        <f>'Agency North'!Q38+'Agency South'!Q38</f>
        <v>944</v>
      </c>
      <c r="Q38" s="277">
        <f>'Agency North'!R38+'Agency South'!R38</f>
        <v>1082</v>
      </c>
      <c r="R38" s="277">
        <f>'Agency North'!S38+'Agency South'!S38</f>
        <v>1029</v>
      </c>
      <c r="S38" s="277">
        <f>'Agency North'!T38+'Agency South'!T38</f>
        <v>1202</v>
      </c>
      <c r="T38" s="277">
        <f>'Agency North'!U38+'Agency South'!U38</f>
        <v>1213</v>
      </c>
      <c r="U38" s="277">
        <f>'Agency North'!V38+'Agency South'!V38</f>
        <v>1093</v>
      </c>
      <c r="V38" s="15">
        <f>'Agency North'!W38+'Agency South'!W38</f>
        <v>1402.1</v>
      </c>
      <c r="W38" s="15">
        <f>'Agency North'!X38+'Agency South'!X38</f>
        <v>1435.1999999999998</v>
      </c>
      <c r="X38" s="15">
        <f>'Agency North'!Y38+'Agency South'!Y38</f>
        <v>1623.2</v>
      </c>
      <c r="Y38" s="96">
        <f>'Agency North'!Z38+'Agency South'!Z38</f>
        <v>2360.9</v>
      </c>
      <c r="Z38" s="15">
        <f>'Agency North'!AA38+'Agency South'!AA38</f>
        <v>2798.6000000000004</v>
      </c>
      <c r="AA38" s="15">
        <f>'Agency North'!AB38+'Agency South'!AB38</f>
        <v>3332.1000000000004</v>
      </c>
      <c r="AB38" s="15">
        <f>'Agency North'!AC38+'Agency South'!AC38</f>
        <v>3936.2590495999998</v>
      </c>
      <c r="AC38" s="15">
        <f>'Agency North'!AD38+'Agency South'!AD38</f>
        <v>4513.5609813760002</v>
      </c>
      <c r="AD38" s="15">
        <f>'Agency North'!AE38+'Agency South'!AE38</f>
        <v>4943.6304953983999</v>
      </c>
      <c r="AE38" s="15">
        <f>'Agency North'!AF38+'Agency South'!AF38</f>
        <v>5340.0259840354547</v>
      </c>
      <c r="AF38" s="15">
        <f>'Agency North'!AG38+'Agency South'!AG38</f>
        <v>4686.9982457670194</v>
      </c>
      <c r="AG38" s="15">
        <f>'Agency North'!AH38+'Agency South'!AH38</f>
        <v>4024.921824894197</v>
      </c>
      <c r="AH38" s="15">
        <f>'Agency North'!AI38+'Agency South'!AI38</f>
        <v>3952.4041830581446</v>
      </c>
      <c r="AI38" s="15">
        <f>'Agency North'!AJ38+'Agency South'!AJ38</f>
        <v>3830.4837649206124</v>
      </c>
      <c r="AJ38" s="15">
        <f>'Agency North'!AK38+'Agency South'!AK38</f>
        <v>3889.9609914116863</v>
      </c>
      <c r="AK38" s="96">
        <f>'Agency North'!AL38+'Agency South'!AL38</f>
        <v>4487.2163593721725</v>
      </c>
      <c r="AL38" s="15">
        <f>'Agency North'!AM38+'Agency South'!AM38</f>
        <v>4869.8902202752024</v>
      </c>
      <c r="AM38" s="15">
        <f>'Agency North'!AN38+'Agency South'!AN38</f>
        <v>5309.7591779398663</v>
      </c>
      <c r="AN38" s="15">
        <f>'Agency North'!AO38+'Agency South'!AO38</f>
        <v>5664.1402251426207</v>
      </c>
      <c r="AO38" s="15">
        <f>'Agency North'!AP38+'Agency South'!AP38</f>
        <v>5637.6442721583589</v>
      </c>
      <c r="AP38" s="15">
        <f>'Agency North'!AQ38+'Agency South'!AQ38</f>
        <v>5694.8007268409729</v>
      </c>
      <c r="AQ38" s="15">
        <f>'Agency North'!AR38+'Agency South'!AR38</f>
        <v>5923.1966723455416</v>
      </c>
      <c r="AR38" s="15">
        <f>'Agency North'!AS38+'Agency South'!AS38</f>
        <v>5137.0135588314006</v>
      </c>
      <c r="AS38" s="15">
        <f>'Agency North'!AT38+'Agency South'!AT38</f>
        <v>4340.368793233798</v>
      </c>
      <c r="AT38" s="15">
        <f>'Agency North'!AU38+'Agency South'!AU38</f>
        <v>4577.6101405437385</v>
      </c>
      <c r="AU38" s="15">
        <f>'Agency North'!AV38+'Agency South'!AV38</f>
        <v>4626.8734653544934</v>
      </c>
      <c r="AV38" s="15">
        <f>'Agency North'!AW38+'Agency South'!AW38</f>
        <v>4830.6367315377565</v>
      </c>
      <c r="AW38" s="96">
        <f>'Agency North'!AX38+'Agency South'!AX38</f>
        <v>5176.2752466240681</v>
      </c>
      <c r="AX38" s="15">
        <f>'Agency North'!AY38+'Agency South'!AY38</f>
        <v>5606.6623937453624</v>
      </c>
      <c r="AY38" s="15">
        <f>'Agency North'!AZ38+'Agency South'!AZ38</f>
        <v>6080.7540265673269</v>
      </c>
      <c r="AZ38" s="15">
        <f>'Agency North'!BA38+'Agency South'!BA38</f>
        <v>6289.1894868637592</v>
      </c>
      <c r="BA38" s="15">
        <f>'Agency North'!BB38+'Agency South'!BB38</f>
        <v>6199.9499821393929</v>
      </c>
      <c r="BB38" s="15">
        <f>'Agency North'!BC38+'Agency South'!BC38</f>
        <v>6334.3255966753632</v>
      </c>
      <c r="BC38" s="15">
        <f>'Agency North'!BD38+'Agency South'!BD38</f>
        <v>6526.7132074926776</v>
      </c>
      <c r="BD38" s="15">
        <f>'Agency North'!BE38+'Agency South'!BE38</f>
        <v>5648.0317412663144</v>
      </c>
      <c r="BE38" s="15">
        <f>'Agency North'!BF38+'Agency South'!BF38</f>
        <v>4809.8015828127518</v>
      </c>
      <c r="BF38" s="15">
        <f>'Agency North'!BG38+'Agency South'!BG38</f>
        <v>5274.3340958761391</v>
      </c>
      <c r="BG38" s="15">
        <f>'Agency North'!BH38+'Agency South'!BH38</f>
        <v>5676.3248419330866</v>
      </c>
      <c r="BH38" s="15">
        <f>'Agency North'!BI38+'Agency South'!BI38</f>
        <v>6028.4572067275403</v>
      </c>
      <c r="BI38" s="96">
        <f>'Agency North'!BJ38+'Agency South'!BJ38</f>
        <v>6495.0331792480147</v>
      </c>
      <c r="BJ38" s="15">
        <f>'Agency North'!BK38+'Agency South'!BK38</f>
        <v>7273.931114044527</v>
      </c>
      <c r="BK38" s="15">
        <f>'Agency North'!BL38+'Agency South'!BL38</f>
        <v>7844.2864958747496</v>
      </c>
      <c r="BL38" s="15">
        <f>'Agency North'!BM38+'Agency South'!BM38</f>
        <v>7971.7069825130657</v>
      </c>
      <c r="BM38" s="15">
        <f>'Agency North'!BN38+'Agency South'!BN38</f>
        <v>8057.7782043213574</v>
      </c>
      <c r="BN38" s="15">
        <f>'Agency North'!BO38+'Agency South'!BO38</f>
        <v>8191.5825141435053</v>
      </c>
      <c r="BO38" s="15">
        <f>'Agency North'!BP38+'Agency South'!BP38</f>
        <v>8341.4659242276102</v>
      </c>
      <c r="BP38" s="15">
        <f>'Agency North'!BQ38+'Agency South'!BQ38</f>
        <v>7127.7919216020709</v>
      </c>
      <c r="BQ38" s="15">
        <f>'Agency North'!BR38+'Agency South'!BR38</f>
        <v>6024.0976894042669</v>
      </c>
      <c r="BR38" s="15">
        <f>'Agency North'!BS38+'Agency South'!BS38</f>
        <v>6376.9696350417671</v>
      </c>
      <c r="BS38" s="15">
        <f>'Agency North'!BT38+'Agency South'!BT38</f>
        <v>6648.3606926674665</v>
      </c>
      <c r="BT38" s="15">
        <f>'Agency North'!BU38+'Agency South'!BU38</f>
        <v>6952.4670547520482</v>
      </c>
      <c r="BU38" s="96">
        <f>'Agency North'!BV38+'Agency South'!BV38</f>
        <v>7427.992567141966</v>
      </c>
      <c r="BV38" s="15">
        <f>'Agency North'!BW38+'Agency South'!BW38</f>
        <v>8265.9129929056926</v>
      </c>
      <c r="BW38" s="15">
        <f>'Agency North'!BX38+'Agency South'!BX38</f>
        <v>8864.5118315430918</v>
      </c>
      <c r="BX38" s="15">
        <f>'Agency North'!BY38+'Agency South'!BY38</f>
        <v>8960.2184205132726</v>
      </c>
      <c r="BY38" s="15">
        <f>'Agency North'!BZ38+'Agency South'!BZ38</f>
        <v>8988.5563654850994</v>
      </c>
      <c r="BZ38" s="15">
        <f>'Agency North'!CA38+'Agency South'!CA38</f>
        <v>9058.9287969415764</v>
      </c>
      <c r="CA38" s="15">
        <f>'Agency North'!CB38+'Agency South'!CB38</f>
        <v>9183.8795386323491</v>
      </c>
      <c r="CB38" s="15">
        <f>'Agency North'!CC38+'Agency South'!CC38</f>
        <v>7840.3695266406139</v>
      </c>
      <c r="CC38" s="15">
        <f>'Agency North'!CD38+'Agency South'!CD38</f>
        <v>6605.8349516200433</v>
      </c>
      <c r="CD38" s="15">
        <f>'Agency North'!CE38+'Agency South'!CE38</f>
        <v>7039.7489483217687</v>
      </c>
      <c r="CE38" s="15">
        <f>'Agency North'!CF38+'Agency South'!CF38</f>
        <v>7409.9672207714375</v>
      </c>
      <c r="CF38" s="15">
        <f>'Agency North'!CG38+'Agency South'!CG38</f>
        <v>7794.7165694413907</v>
      </c>
      <c r="CG38" s="96">
        <f>'Agency North'!CH38+'Agency South'!CH38</f>
        <v>8399.065305885164</v>
      </c>
      <c r="CH38" s="15">
        <f>'Agency North'!CI38+'Agency South'!CI38</f>
        <v>9387.379937847094</v>
      </c>
      <c r="CI38" s="15">
        <f>'Agency North'!CJ38+'Agency South'!CJ38</f>
        <v>10095.77680826404</v>
      </c>
      <c r="CJ38" s="15">
        <f>'Agency North'!CK38+'Agency South'!CK38</f>
        <v>10236.296283206018</v>
      </c>
      <c r="CK38" s="15">
        <f>'Agency North'!CL38+'Agency South'!CL38</f>
        <v>10316.00046299235</v>
      </c>
      <c r="CL38" s="15">
        <f>'Agency North'!CM38+'Agency South'!CM38</f>
        <v>10437.216069833557</v>
      </c>
      <c r="CM38" s="15">
        <f>'Agency North'!CN38+'Agency South'!CN38</f>
        <v>10611.531061185911</v>
      </c>
      <c r="CN38" s="15">
        <f>'Agency North'!CO38+'Agency South'!CO38</f>
        <v>9064.8170332019472</v>
      </c>
      <c r="CO38" s="15">
        <f>'Agency North'!CP38+'Agency South'!CP38</f>
        <v>7643.8042808384344</v>
      </c>
      <c r="CP38" s="15">
        <f>'Agency North'!CQ38+'Agency South'!CQ38</f>
        <v>8145.7489245472825</v>
      </c>
      <c r="CQ38" s="15">
        <f>'Agency North'!CR38+'Agency South'!CR38</f>
        <v>8557.8582729379159</v>
      </c>
      <c r="CR38" s="15">
        <f>'Agency North'!CS38+'Agency South'!CS38</f>
        <v>8988.157447982434</v>
      </c>
      <c r="CS38" s="96">
        <f>'Agency North'!CT38+'Agency South'!CT38</f>
        <v>9679.1571782998781</v>
      </c>
    </row>
    <row r="39" spans="1:97" s="15" customFormat="1" x14ac:dyDescent="0.25">
      <c r="A39" s="15" t="s">
        <v>2</v>
      </c>
      <c r="B39" s="15">
        <f>'Agency North'!C39+'Agency South'!C39</f>
        <v>162</v>
      </c>
      <c r="C39" s="15">
        <f>'Agency North'!D39+'Agency South'!D39</f>
        <v>168</v>
      </c>
      <c r="D39" s="15">
        <f>'Agency North'!E39+'Agency South'!E39</f>
        <v>167</v>
      </c>
      <c r="E39" s="15">
        <f>'Agency North'!F39+'Agency South'!F39</f>
        <v>166</v>
      </c>
      <c r="F39" s="15">
        <f>'Agency North'!G39+'Agency South'!G39</f>
        <v>193</v>
      </c>
      <c r="G39" s="15">
        <f>'Agency North'!H39+'Agency South'!H39</f>
        <v>236</v>
      </c>
      <c r="H39" s="15">
        <f>'Agency North'!I39+'Agency South'!I39</f>
        <v>230</v>
      </c>
      <c r="I39" s="15">
        <f>'Agency North'!J39+'Agency South'!J39</f>
        <v>245</v>
      </c>
      <c r="J39" s="15">
        <f>'Agency North'!K39+'Agency South'!K39</f>
        <v>280</v>
      </c>
      <c r="K39" s="15">
        <f>'Agency North'!L39+'Agency South'!L39</f>
        <v>308</v>
      </c>
      <c r="L39" s="15">
        <f>'Agency North'!M39+'Agency South'!M39</f>
        <v>328</v>
      </c>
      <c r="M39" s="96">
        <f>'Agency North'!N39+'Agency South'!N39</f>
        <v>386</v>
      </c>
      <c r="N39" s="277">
        <f>'Agency North'!O39+'Agency South'!O39</f>
        <v>462</v>
      </c>
      <c r="O39" s="277">
        <f>'Agency North'!P39+'Agency South'!P39</f>
        <v>536</v>
      </c>
      <c r="P39" s="277">
        <f>'Agency North'!Q39+'Agency South'!Q39</f>
        <v>548</v>
      </c>
      <c r="Q39" s="277">
        <f>'Agency North'!R39+'Agency South'!R39</f>
        <v>622</v>
      </c>
      <c r="R39" s="277">
        <f>'Agency North'!S39+'Agency South'!S39</f>
        <v>744</v>
      </c>
      <c r="S39" s="277">
        <f>'Agency North'!T39+'Agency South'!T39</f>
        <v>778</v>
      </c>
      <c r="T39" s="277">
        <f>'Agency North'!U39+'Agency South'!U39</f>
        <v>856</v>
      </c>
      <c r="U39" s="277">
        <f>'Agency North'!V39+'Agency South'!V39</f>
        <v>941</v>
      </c>
      <c r="V39" s="15">
        <f>'Agency North'!W39+'Agency South'!W39</f>
        <v>1153.3</v>
      </c>
      <c r="W39" s="15">
        <f>'Agency North'!X39+'Agency South'!X39</f>
        <v>1187.81</v>
      </c>
      <c r="X39" s="15">
        <f>'Agency North'!Y39+'Agency South'!Y39</f>
        <v>1272.54</v>
      </c>
      <c r="Y39" s="96">
        <f>'Agency North'!Z39+'Agency South'!Z39</f>
        <v>1344.9</v>
      </c>
      <c r="Z39" s="15">
        <f>'Agency North'!AA39+'Agency South'!AA39</f>
        <v>1237.3</v>
      </c>
      <c r="AA39" s="15">
        <f>'Agency North'!AB39+'Agency South'!AB39</f>
        <v>1230.4000000000001</v>
      </c>
      <c r="AB39" s="15">
        <f>'Agency North'!AC39+'Agency South'!AC39</f>
        <v>1303.3</v>
      </c>
      <c r="AC39" s="15">
        <f>'Agency North'!AD39+'Agency South'!AD39</f>
        <v>1292.25</v>
      </c>
      <c r="AD39" s="15">
        <f>'Agency North'!AE39+'Agency South'!AE39</f>
        <v>1393.05</v>
      </c>
      <c r="AE39" s="15">
        <f>'Agency North'!AF39+'Agency South'!AF39</f>
        <v>1566.5</v>
      </c>
      <c r="AF39" s="15">
        <f>'Agency North'!AG39+'Agency South'!AG39</f>
        <v>1683.3</v>
      </c>
      <c r="AG39" s="15">
        <f>'Agency North'!AH39+'Agency South'!AH39</f>
        <v>1988.1</v>
      </c>
      <c r="AH39" s="15">
        <f>'Agency North'!AI39+'Agency South'!AI39</f>
        <v>2450.1940504959998</v>
      </c>
      <c r="AI39" s="15">
        <f>'Agency North'!AJ39+'Agency South'!AJ39</f>
        <v>2784.9178902527992</v>
      </c>
      <c r="AJ39" s="15">
        <f>'Agency North'!AK39+'Agency South'!AK39</f>
        <v>3214.7309033489919</v>
      </c>
      <c r="AK39" s="96">
        <f>'Agency North'!AL39+'Agency South'!AL39</f>
        <v>3600.8424096101917</v>
      </c>
      <c r="AL39" s="15">
        <f>'Agency North'!AM39+'Agency South'!AM39</f>
        <v>2858.0003670389442</v>
      </c>
      <c r="AM39" s="15">
        <f>'Agency North'!AN39+'Agency South'!AN39</f>
        <v>2731.5169038838903</v>
      </c>
      <c r="AN39" s="15">
        <f>'Agency North'!AO39+'Agency South'!AO39</f>
        <v>2827.5720390233223</v>
      </c>
      <c r="AO39" s="15">
        <f>'Agency North'!AP39+'Agency South'!AP39</f>
        <v>2777.7879707241323</v>
      </c>
      <c r="AP39" s="15">
        <f>'Agency North'!AQ39+'Agency South'!AQ39</f>
        <v>2767.4384993407884</v>
      </c>
      <c r="AQ39" s="15">
        <f>'Agency North'!AR39+'Agency South'!AR39</f>
        <v>2858.4790605507496</v>
      </c>
      <c r="AR39" s="15">
        <f>'Agency North'!AS39+'Agency South'!AS39</f>
        <v>2735.3496362265432</v>
      </c>
      <c r="AS39" s="15">
        <f>'Agency North'!AT39+'Agency South'!AT39</f>
        <v>3114.5146316177588</v>
      </c>
      <c r="AT39" s="15">
        <f>'Agency North'!AU39+'Agency South'!AU39</f>
        <v>3580.2904988844739</v>
      </c>
      <c r="AU39" s="15">
        <f>'Agency North'!AV39+'Agency South'!AV39</f>
        <v>3647.9375486227818</v>
      </c>
      <c r="AV39" s="15">
        <f>'Agency North'!AW39+'Agency South'!AW39</f>
        <v>3814.2490628027949</v>
      </c>
      <c r="AW39" s="96">
        <f>'Agency North'!AX39+'Agency South'!AX39</f>
        <v>3986.5479274487379</v>
      </c>
      <c r="AX39" s="15">
        <f>'Agency North'!AY39+'Agency South'!AY39</f>
        <v>3545.8576519597909</v>
      </c>
      <c r="AY39" s="15">
        <f>'Agency North'!AZ39+'Agency South'!AZ39</f>
        <v>3303.7603201231641</v>
      </c>
      <c r="AZ39" s="15">
        <f>'Agency North'!BA39+'Agency South'!BA39</f>
        <v>3394.159328607479</v>
      </c>
      <c r="BA39" s="15">
        <f>'Agency North'!BB39+'Agency South'!BB39</f>
        <v>3329.8290351529713</v>
      </c>
      <c r="BB39" s="15">
        <f>'Agency North'!BC39+'Agency South'!BC39</f>
        <v>3482.6499009096369</v>
      </c>
      <c r="BC39" s="15">
        <f>'Agency North'!BD39+'Agency South'!BD39</f>
        <v>3604.4149356433718</v>
      </c>
      <c r="BD39" s="15">
        <f>'Agency North'!BE39+'Agency South'!BE39</f>
        <v>3522.4481799264759</v>
      </c>
      <c r="BE39" s="15">
        <f>'Agency North'!BF39+'Agency South'!BF39</f>
        <v>4000.0722073500638</v>
      </c>
      <c r="BF39" s="15">
        <f>'Agency North'!BG39+'Agency South'!BG39</f>
        <v>4528.5550704622774</v>
      </c>
      <c r="BG39" s="15">
        <f>'Agency North'!BH39+'Agency South'!BH39</f>
        <v>4519.0632756821342</v>
      </c>
      <c r="BH39" s="15">
        <f>'Agency North'!BI39+'Agency South'!BI39</f>
        <v>4660.2716575859595</v>
      </c>
      <c r="BI39" s="96">
        <f>'Agency North'!BJ39+'Agency South'!BJ39</f>
        <v>4757.213424705772</v>
      </c>
      <c r="BJ39" s="15">
        <f>'Agency North'!BK39+'Agency South'!BK39</f>
        <v>4277.0565944456976</v>
      </c>
      <c r="BK39" s="15">
        <f>'Agency North'!BL39+'Agency South'!BL39</f>
        <v>3915.5179874480818</v>
      </c>
      <c r="BL39" s="15">
        <f>'Agency North'!BM39+'Agency South'!BM39</f>
        <v>4011.6985190742353</v>
      </c>
      <c r="BM39" s="15">
        <f>'Agency North'!BN39+'Agency South'!BN39</f>
        <v>4015.8251874788093</v>
      </c>
      <c r="BN39" s="15">
        <f>'Agency North'!BO39+'Agency South'!BO39</f>
        <v>4161.0642938670053</v>
      </c>
      <c r="BO39" s="15">
        <f>'Agency North'!BP39+'Agency South'!BP39</f>
        <v>4262.4758588229388</v>
      </c>
      <c r="BP39" s="15">
        <f>'Agency North'!BQ39+'Agency South'!BQ39</f>
        <v>4284.2141532142996</v>
      </c>
      <c r="BQ39" s="15">
        <f>'Agency North'!BR39+'Agency South'!BR39</f>
        <v>4858.4922734496758</v>
      </c>
      <c r="BR39" s="15">
        <f>'Agency North'!BS39+'Agency South'!BS39</f>
        <v>5473.4109189227911</v>
      </c>
      <c r="BS39" s="15">
        <f>'Agency North'!BT39+'Agency South'!BT39</f>
        <v>5504.8775620224824</v>
      </c>
      <c r="BT39" s="15">
        <f>'Agency North'!BU39+'Agency South'!BU39</f>
        <v>5603.9380159724005</v>
      </c>
      <c r="BU39" s="96">
        <f>'Agency North'!BV39+'Agency South'!BV39</f>
        <v>5728.5320601620933</v>
      </c>
      <c r="BV39" s="15">
        <f>'Agency North'!BW39+'Agency South'!BW39</f>
        <v>5179.5541991938589</v>
      </c>
      <c r="BW39" s="15">
        <f>'Agency North'!BX39+'Agency South'!BX39</f>
        <v>4685.7876125123266</v>
      </c>
      <c r="BX39" s="15">
        <f>'Agency North'!BY39+'Agency South'!BY39</f>
        <v>4779.423759921674</v>
      </c>
      <c r="BY39" s="15">
        <f>'Agency North'!BZ39+'Agency South'!BZ39</f>
        <v>4777.0574950813207</v>
      </c>
      <c r="BZ39" s="15">
        <f>'Agency North'!CA39+'Agency South'!CA39</f>
        <v>4845.5766454421673</v>
      </c>
      <c r="CA39" s="15">
        <f>'Agency North'!CB39+'Agency South'!CB39</f>
        <v>4909.2571687059681</v>
      </c>
      <c r="CB39" s="15">
        <f>'Agency North'!CC39+'Agency South'!CC39</f>
        <v>4871.3071861828457</v>
      </c>
      <c r="CC39" s="15">
        <f>'Agency North'!CD39+'Agency South'!CD39</f>
        <v>5493.8623179456581</v>
      </c>
      <c r="CD39" s="15">
        <f>'Agency North'!CE39+'Agency South'!CE39</f>
        <v>6139.4862811835646</v>
      </c>
      <c r="CE39" s="15">
        <f>'Agency North'!CF39+'Agency South'!CF39</f>
        <v>6121.1338951564439</v>
      </c>
      <c r="CF39" s="15">
        <f>'Agency North'!CG39+'Agency South'!CG39</f>
        <v>6184.7029972704404</v>
      </c>
      <c r="CG39" s="96">
        <f>'Agency North'!CH39+'Agency South'!CH39</f>
        <v>6255.6164982427636</v>
      </c>
      <c r="CH39" s="15">
        <f>'Agency North'!CI39+'Agency South'!CI39</f>
        <v>5643.697822593942</v>
      </c>
      <c r="CI39" s="15">
        <f>'Agency North'!CJ39+'Agency South'!CJ39</f>
        <v>5091.8234203528136</v>
      </c>
      <c r="CJ39" s="15">
        <f>'Agency North'!CK39+'Agency South'!CK39</f>
        <v>5194.9637119174367</v>
      </c>
      <c r="CK39" s="15">
        <f>'Agency North'!CL39+'Agency South'!CL39</f>
        <v>5227.5373503372248</v>
      </c>
      <c r="CL39" s="15">
        <f>'Agency North'!CM39+'Agency South'!CM39</f>
        <v>5337.5759327330434</v>
      </c>
      <c r="CM39" s="15">
        <f>'Agency North'!CN39+'Agency South'!CN39</f>
        <v>5445.305382323013</v>
      </c>
      <c r="CN39" s="15">
        <f>'Agency North'!CO39+'Agency South'!CO39</f>
        <v>5475.6846143781804</v>
      </c>
      <c r="CO39" s="15">
        <f>'Agency North'!CP39+'Agency South'!CP39</f>
        <v>6193.5788621854335</v>
      </c>
      <c r="CP39" s="15">
        <f>'Agency North'!CQ39+'Agency South'!CQ39</f>
        <v>6936.5443551518329</v>
      </c>
      <c r="CQ39" s="15">
        <f>'Agency North'!CR39+'Agency South'!CR39</f>
        <v>6955.8145581043518</v>
      </c>
      <c r="CR39" s="15">
        <f>'Agency North'!CS39+'Agency South'!CS39</f>
        <v>7050.7669676974938</v>
      </c>
      <c r="CS39" s="96">
        <f>'Agency North'!CT39+'Agency South'!CT39</f>
        <v>7153.8777119984425</v>
      </c>
    </row>
    <row r="40" spans="1:97" s="16" customFormat="1" x14ac:dyDescent="0.25">
      <c r="A40" s="16" t="s">
        <v>3</v>
      </c>
      <c r="B40" s="16">
        <f>SUM(B33:B39)</f>
        <v>2496</v>
      </c>
      <c r="C40" s="16">
        <f t="shared" ref="C40:Y40" si="36">SUM(C33:C39)</f>
        <v>2586</v>
      </c>
      <c r="D40" s="16">
        <f t="shared" si="36"/>
        <v>2805</v>
      </c>
      <c r="E40" s="16">
        <f t="shared" si="36"/>
        <v>3133</v>
      </c>
      <c r="F40" s="16">
        <f t="shared" si="36"/>
        <v>3046</v>
      </c>
      <c r="G40" s="16">
        <f t="shared" si="36"/>
        <v>3101</v>
      </c>
      <c r="H40" s="16">
        <f t="shared" si="36"/>
        <v>3127</v>
      </c>
      <c r="I40" s="16">
        <f t="shared" si="36"/>
        <v>3315</v>
      </c>
      <c r="J40" s="16">
        <f t="shared" si="36"/>
        <v>3461</v>
      </c>
      <c r="K40" s="16">
        <f t="shared" si="36"/>
        <v>3650</v>
      </c>
      <c r="L40" s="16">
        <f t="shared" si="36"/>
        <v>4000</v>
      </c>
      <c r="M40" s="97">
        <f t="shared" si="36"/>
        <v>4117</v>
      </c>
      <c r="N40" s="281">
        <f t="shared" si="36"/>
        <v>4156</v>
      </c>
      <c r="O40" s="281">
        <f t="shared" si="36"/>
        <v>4067</v>
      </c>
      <c r="P40" s="281">
        <f t="shared" si="36"/>
        <v>4326</v>
      </c>
      <c r="Q40" s="281">
        <f t="shared" si="36"/>
        <v>4505</v>
      </c>
      <c r="R40" s="281">
        <f t="shared" si="36"/>
        <v>4930</v>
      </c>
      <c r="S40" s="281">
        <f t="shared" si="36"/>
        <v>5819</v>
      </c>
      <c r="T40" s="281">
        <f t="shared" si="36"/>
        <v>6335</v>
      </c>
      <c r="U40" s="281">
        <f t="shared" si="36"/>
        <v>6970</v>
      </c>
      <c r="V40" s="16">
        <f t="shared" si="36"/>
        <v>7944.260018240001</v>
      </c>
      <c r="W40" s="16">
        <f t="shared" si="36"/>
        <v>8904.6480091519988</v>
      </c>
      <c r="X40" s="16">
        <f t="shared" si="36"/>
        <v>10002.301193348478</v>
      </c>
      <c r="Y40" s="97">
        <f t="shared" si="36"/>
        <v>11339.504901872999</v>
      </c>
      <c r="Z40" s="16">
        <f t="shared" ref="Z40:CK40" si="37">SUM(Z33:Z39)</f>
        <v>11063.154906516551</v>
      </c>
      <c r="AA40" s="16">
        <f t="shared" si="37"/>
        <v>10814.563585004456</v>
      </c>
      <c r="AB40" s="16">
        <f t="shared" si="37"/>
        <v>11317.842907369282</v>
      </c>
      <c r="AC40" s="16">
        <f t="shared" si="37"/>
        <v>11761.356365437718</v>
      </c>
      <c r="AD40" s="16">
        <f t="shared" si="37"/>
        <v>12458.41308067195</v>
      </c>
      <c r="AE40" s="16">
        <f t="shared" si="37"/>
        <v>13592.002053787824</v>
      </c>
      <c r="AF40" s="16">
        <f t="shared" si="37"/>
        <v>13704.350679921523</v>
      </c>
      <c r="AG40" s="16">
        <f t="shared" si="37"/>
        <v>14134.008836038332</v>
      </c>
      <c r="AH40" s="16">
        <f t="shared" si="37"/>
        <v>15044.925395134627</v>
      </c>
      <c r="AI40" s="16">
        <f t="shared" si="37"/>
        <v>15370.815204170111</v>
      </c>
      <c r="AJ40" s="16">
        <f t="shared" si="37"/>
        <v>16041.637548830004</v>
      </c>
      <c r="AK40" s="97">
        <f t="shared" si="37"/>
        <v>17247.104507765132</v>
      </c>
      <c r="AL40" s="16">
        <f t="shared" si="37"/>
        <v>16002.624658040168</v>
      </c>
      <c r="AM40" s="16">
        <f t="shared" si="37"/>
        <v>15201.416186989334</v>
      </c>
      <c r="AN40" s="16">
        <f t="shared" si="37"/>
        <v>15752.288938276426</v>
      </c>
      <c r="AO40" s="16">
        <f t="shared" si="37"/>
        <v>15995.314222549408</v>
      </c>
      <c r="AP40" s="16">
        <f t="shared" si="37"/>
        <v>16503.434853100782</v>
      </c>
      <c r="AQ40" s="16">
        <f t="shared" si="37"/>
        <v>17231.355697728686</v>
      </c>
      <c r="AR40" s="16">
        <f t="shared" si="37"/>
        <v>17166.04408995057</v>
      </c>
      <c r="AS40" s="16">
        <f t="shared" si="37"/>
        <v>17689.305874868478</v>
      </c>
      <c r="AT40" s="16">
        <f t="shared" si="37"/>
        <v>18694.119870560291</v>
      </c>
      <c r="AU40" s="16">
        <f t="shared" si="37"/>
        <v>18875.749260256031</v>
      </c>
      <c r="AV40" s="16">
        <f t="shared" si="37"/>
        <v>19412.642215590145</v>
      </c>
      <c r="AW40" s="97">
        <f t="shared" si="37"/>
        <v>20105.605584833036</v>
      </c>
      <c r="AX40" s="16">
        <f t="shared" si="37"/>
        <v>18883.089027632042</v>
      </c>
      <c r="AY40" s="16">
        <f t="shared" si="37"/>
        <v>17695.929457147424</v>
      </c>
      <c r="AZ40" s="16">
        <f t="shared" si="37"/>
        <v>18247.116802203804</v>
      </c>
      <c r="BA40" s="16">
        <f t="shared" si="37"/>
        <v>18663.206656725572</v>
      </c>
      <c r="BB40" s="16">
        <f t="shared" si="37"/>
        <v>19496.790577966571</v>
      </c>
      <c r="BC40" s="16">
        <f t="shared" si="37"/>
        <v>20337.307768550854</v>
      </c>
      <c r="BD40" s="16">
        <f t="shared" si="37"/>
        <v>20584.126988837499</v>
      </c>
      <c r="BE40" s="16">
        <f t="shared" si="37"/>
        <v>21331.146703704078</v>
      </c>
      <c r="BF40" s="16">
        <f t="shared" si="37"/>
        <v>22546.060962183667</v>
      </c>
      <c r="BG40" s="16">
        <f t="shared" si="37"/>
        <v>23088.532103072619</v>
      </c>
      <c r="BH40" s="16">
        <f t="shared" si="37"/>
        <v>23766.865777057792</v>
      </c>
      <c r="BI40" s="97">
        <f t="shared" si="37"/>
        <v>24583.727107172712</v>
      </c>
      <c r="BJ40" s="16">
        <f t="shared" si="37"/>
        <v>23270.595730458917</v>
      </c>
      <c r="BK40" s="16">
        <f t="shared" si="37"/>
        <v>21775.582755319334</v>
      </c>
      <c r="BL40" s="16">
        <f t="shared" si="37"/>
        <v>22229.588473010321</v>
      </c>
      <c r="BM40" s="16">
        <f t="shared" si="37"/>
        <v>22747.844343730059</v>
      </c>
      <c r="BN40" s="16">
        <f t="shared" si="37"/>
        <v>23558.882763589303</v>
      </c>
      <c r="BO40" s="16">
        <f t="shared" si="37"/>
        <v>24248.155436384033</v>
      </c>
      <c r="BP40" s="16">
        <f t="shared" si="37"/>
        <v>24348.033682555295</v>
      </c>
      <c r="BQ40" s="16">
        <f t="shared" si="37"/>
        <v>24991.947625654877</v>
      </c>
      <c r="BR40" s="16">
        <f t="shared" si="37"/>
        <v>26068.710688560597</v>
      </c>
      <c r="BS40" s="16">
        <f t="shared" si="37"/>
        <v>26424.748528749238</v>
      </c>
      <c r="BT40" s="16">
        <f t="shared" si="37"/>
        <v>26922.966647724606</v>
      </c>
      <c r="BU40" s="97">
        <f t="shared" si="37"/>
        <v>27671.970146694344</v>
      </c>
      <c r="BV40" s="16">
        <f t="shared" si="37"/>
        <v>26177.170795755701</v>
      </c>
      <c r="BW40" s="16">
        <f t="shared" si="37"/>
        <v>24416.600989971659</v>
      </c>
      <c r="BX40" s="16">
        <f t="shared" si="37"/>
        <v>24931.866355409016</v>
      </c>
      <c r="BY40" s="16">
        <f t="shared" si="37"/>
        <v>25538.317741140123</v>
      </c>
      <c r="BZ40" s="16">
        <f t="shared" si="37"/>
        <v>26371.21238559017</v>
      </c>
      <c r="CA40" s="16">
        <f t="shared" si="37"/>
        <v>27171.71612826355</v>
      </c>
      <c r="CB40" s="16">
        <f t="shared" si="37"/>
        <v>27301.318439406194</v>
      </c>
      <c r="CC40" s="16">
        <f t="shared" si="37"/>
        <v>28062.358865528317</v>
      </c>
      <c r="CD40" s="16">
        <f t="shared" si="37"/>
        <v>29323.817041843766</v>
      </c>
      <c r="CE40" s="16">
        <f t="shared" si="37"/>
        <v>29805.662147121122</v>
      </c>
      <c r="CF40" s="16">
        <f t="shared" si="37"/>
        <v>30426.297051873247</v>
      </c>
      <c r="CG40" s="97">
        <f t="shared" si="37"/>
        <v>31327.535788949652</v>
      </c>
      <c r="CH40" s="16">
        <f t="shared" si="37"/>
        <v>29659.477262085504</v>
      </c>
      <c r="CI40" s="16">
        <f t="shared" si="37"/>
        <v>27682.244598952355</v>
      </c>
      <c r="CJ40" s="16">
        <f t="shared" si="37"/>
        <v>28306.770713799284</v>
      </c>
      <c r="CK40" s="16">
        <f t="shared" si="37"/>
        <v>29061.933684450742</v>
      </c>
      <c r="CL40" s="16">
        <f t="shared" ref="CL40:CS40" si="38">SUM(CL33:CL39)</f>
        <v>30068.64325680714</v>
      </c>
      <c r="CM40" s="16">
        <f t="shared" si="38"/>
        <v>31034.173204271297</v>
      </c>
      <c r="CN40" s="16">
        <f t="shared" si="38"/>
        <v>31241.092668945123</v>
      </c>
      <c r="CO40" s="16">
        <f t="shared" si="38"/>
        <v>32102.451468395084</v>
      </c>
      <c r="CP40" s="16">
        <f t="shared" si="38"/>
        <v>33544.167048623887</v>
      </c>
      <c r="CQ40" s="16">
        <f t="shared" si="38"/>
        <v>34115.50071058808</v>
      </c>
      <c r="CR40" s="16">
        <f t="shared" si="38"/>
        <v>34829.997259322357</v>
      </c>
      <c r="CS40" s="97">
        <f t="shared" si="38"/>
        <v>35875.378174731268</v>
      </c>
    </row>
    <row r="42" spans="1:97" s="15" customFormat="1" x14ac:dyDescent="0.25">
      <c r="A42" s="16" t="s">
        <v>89</v>
      </c>
      <c r="B42" s="15">
        <f>'Agency North'!C42+'Agency South'!C42</f>
        <v>0</v>
      </c>
      <c r="C42" s="15">
        <f>'Agency North'!D42+'Agency South'!D42</f>
        <v>2496</v>
      </c>
      <c r="D42" s="15">
        <f>'Agency North'!E42+'Agency South'!E42</f>
        <v>2586</v>
      </c>
      <c r="E42" s="15">
        <f>'Agency North'!F42+'Agency South'!F42</f>
        <v>2805</v>
      </c>
      <c r="F42" s="15">
        <f>'Agency North'!G42+'Agency South'!G42</f>
        <v>3133</v>
      </c>
      <c r="G42" s="15">
        <f>'Agency North'!H42+'Agency South'!H42</f>
        <v>3046</v>
      </c>
      <c r="H42" s="15">
        <f>'Agency North'!I42+'Agency South'!I42</f>
        <v>3101</v>
      </c>
      <c r="I42" s="15">
        <f>'Agency North'!J42+'Agency South'!J42</f>
        <v>3127</v>
      </c>
      <c r="J42" s="15">
        <f>'Agency North'!K42+'Agency South'!K42</f>
        <v>3315</v>
      </c>
      <c r="K42" s="15">
        <f>'Agency North'!L42+'Agency South'!L42</f>
        <v>3461</v>
      </c>
      <c r="L42" s="15">
        <f>'Agency North'!M42+'Agency South'!M42</f>
        <v>3650</v>
      </c>
      <c r="M42" s="96">
        <f>'Agency North'!N42+'Agency South'!N42</f>
        <v>4000</v>
      </c>
      <c r="N42" s="277">
        <f>'Agency North'!O42+'Agency South'!O42</f>
        <v>4117</v>
      </c>
      <c r="O42" s="277">
        <f>'Agency North'!P42+'Agency South'!P42</f>
        <v>4156</v>
      </c>
      <c r="P42" s="277">
        <f>'Agency North'!Q42+'Agency South'!Q42</f>
        <v>4067</v>
      </c>
      <c r="Q42" s="277">
        <f>'Agency North'!R42+'Agency South'!R42</f>
        <v>4326</v>
      </c>
      <c r="R42" s="277">
        <f>'Agency North'!S42+'Agency South'!S42</f>
        <v>4505</v>
      </c>
      <c r="S42" s="277">
        <f>'Agency North'!T42+'Agency South'!T42</f>
        <v>4930</v>
      </c>
      <c r="T42" s="277">
        <f>'Agency North'!U42+'Agency South'!U42</f>
        <v>5819</v>
      </c>
      <c r="U42" s="277">
        <f>'Agency North'!V42+'Agency South'!V42</f>
        <v>6335</v>
      </c>
      <c r="V42" s="15">
        <f>'Agency North'!W42+'Agency South'!W42</f>
        <v>6970</v>
      </c>
      <c r="W42" s="15">
        <f>'Agency North'!X42+'Agency South'!X42</f>
        <v>7944.2600182400001</v>
      </c>
      <c r="X42" s="15">
        <f>'Agency North'!Y42+'Agency South'!Y42</f>
        <v>8904.6480091519988</v>
      </c>
      <c r="Y42" s="96">
        <f>'Agency North'!Z42+'Agency South'!Z42</f>
        <v>10002.30119334848</v>
      </c>
      <c r="Z42" s="15">
        <f>'Agency North'!AA42+'Agency South'!AA42</f>
        <v>11339.504901872999</v>
      </c>
      <c r="AA42" s="15">
        <f>'Agency North'!AB42+'Agency South'!AB42</f>
        <v>11063.154906516553</v>
      </c>
      <c r="AB42" s="15">
        <f>'Agency North'!AC42+'Agency South'!AC42</f>
        <v>10814.563585004456</v>
      </c>
      <c r="AC42" s="15">
        <f>'Agency North'!AD42+'Agency South'!AD42</f>
        <v>11317.842907369284</v>
      </c>
      <c r="AD42" s="15">
        <f>'Agency North'!AE42+'Agency South'!AE42</f>
        <v>11761.356365437718</v>
      </c>
      <c r="AE42" s="15">
        <f>'Agency North'!AF42+'Agency South'!AF42</f>
        <v>12458.41308067195</v>
      </c>
      <c r="AF42" s="15">
        <f>'Agency North'!AG42+'Agency South'!AG42</f>
        <v>13592.002053787823</v>
      </c>
      <c r="AG42" s="15">
        <f>'Agency North'!AH42+'Agency South'!AH42</f>
        <v>13704.350679921521</v>
      </c>
      <c r="AH42" s="15">
        <f>'Agency North'!AI42+'Agency South'!AI42</f>
        <v>14134.008836038334</v>
      </c>
      <c r="AI42" s="15">
        <f>'Agency North'!AJ42+'Agency South'!AJ42</f>
        <v>15044.925395134625</v>
      </c>
      <c r="AJ42" s="15">
        <f>'Agency North'!AK42+'Agency South'!AK42</f>
        <v>15370.815204170107</v>
      </c>
      <c r="AK42" s="96">
        <f>'Agency North'!AL42+'Agency South'!AL42</f>
        <v>16041.637548830004</v>
      </c>
      <c r="AL42" s="15">
        <f>'Agency North'!AM42+'Agency South'!AM42</f>
        <v>17247.104507765129</v>
      </c>
      <c r="AM42" s="15">
        <f>'Agency North'!AN42+'Agency South'!AN42</f>
        <v>16002.624658040164</v>
      </c>
      <c r="AN42" s="15">
        <f>'Agency North'!AO42+'Agency South'!AO42</f>
        <v>15201.416186989332</v>
      </c>
      <c r="AO42" s="15">
        <f>'Agency North'!AP42+'Agency South'!AP42</f>
        <v>15752.288938276428</v>
      </c>
      <c r="AP42" s="15">
        <f>'Agency North'!AQ42+'Agency South'!AQ42</f>
        <v>15995.314222549408</v>
      </c>
      <c r="AQ42" s="15">
        <f>'Agency North'!AR42+'Agency South'!AR42</f>
        <v>16503.434853100785</v>
      </c>
      <c r="AR42" s="15">
        <f>'Agency North'!AS42+'Agency South'!AS42</f>
        <v>17231.355697728686</v>
      </c>
      <c r="AS42" s="15">
        <f>'Agency North'!AT42+'Agency South'!AT42</f>
        <v>17166.04408995057</v>
      </c>
      <c r="AT42" s="15">
        <f>'Agency North'!AU42+'Agency South'!AU42</f>
        <v>17689.305874868478</v>
      </c>
      <c r="AU42" s="15">
        <f>'Agency North'!AV42+'Agency South'!AV42</f>
        <v>18694.119870560291</v>
      </c>
      <c r="AV42" s="15">
        <f>'Agency North'!AW42+'Agency South'!AW42</f>
        <v>18875.749260256031</v>
      </c>
      <c r="AW42" s="96">
        <f>'Agency North'!AX42+'Agency South'!AX42</f>
        <v>19412.642215590142</v>
      </c>
      <c r="AX42" s="15">
        <f>'Agency North'!AY42+'Agency South'!AY42</f>
        <v>20105.605584833036</v>
      </c>
      <c r="AY42" s="15">
        <f>'Agency North'!AZ42+'Agency South'!AZ42</f>
        <v>18883.089027632042</v>
      </c>
      <c r="AZ42" s="15">
        <f>'Agency North'!BA42+'Agency South'!BA42</f>
        <v>17695.929457147424</v>
      </c>
      <c r="BA42" s="15">
        <f>'Agency North'!BB42+'Agency South'!BB42</f>
        <v>18247.116802203804</v>
      </c>
      <c r="BB42" s="15">
        <f>'Agency North'!BC42+'Agency South'!BC42</f>
        <v>18663.206656725568</v>
      </c>
      <c r="BC42" s="15">
        <f>'Agency North'!BD42+'Agency South'!BD42</f>
        <v>19496.790577966567</v>
      </c>
      <c r="BD42" s="15">
        <f>'Agency North'!BE42+'Agency South'!BE42</f>
        <v>20337.307768550854</v>
      </c>
      <c r="BE42" s="15">
        <f>'Agency North'!BF42+'Agency South'!BF42</f>
        <v>20584.126988837495</v>
      </c>
      <c r="BF42" s="15">
        <f>'Agency North'!BG42+'Agency South'!BG42</f>
        <v>21331.146703704071</v>
      </c>
      <c r="BG42" s="15">
        <f>'Agency North'!BH42+'Agency South'!BH42</f>
        <v>22546.060962183663</v>
      </c>
      <c r="BH42" s="15">
        <f>'Agency North'!BI42+'Agency South'!BI42</f>
        <v>23088.532103072619</v>
      </c>
      <c r="BI42" s="96">
        <f>'Agency North'!BJ42+'Agency South'!BJ42</f>
        <v>23766.865777057792</v>
      </c>
      <c r="BJ42" s="15">
        <f>'Agency North'!BK42+'Agency South'!BK42</f>
        <v>24583.727107172715</v>
      </c>
      <c r="BK42" s="15">
        <f>'Agency North'!BL42+'Agency South'!BL42</f>
        <v>23270.595730458917</v>
      </c>
      <c r="BL42" s="15">
        <f>'Agency North'!BM42+'Agency South'!BM42</f>
        <v>21775.582755319334</v>
      </c>
      <c r="BM42" s="15">
        <f>'Agency North'!BN42+'Agency South'!BN42</f>
        <v>22229.588473010321</v>
      </c>
      <c r="BN42" s="15">
        <f>'Agency North'!BO42+'Agency South'!BO42</f>
        <v>22747.844343730059</v>
      </c>
      <c r="BO42" s="15">
        <f>'Agency North'!BP42+'Agency South'!BP42</f>
        <v>23558.882763589303</v>
      </c>
      <c r="BP42" s="15">
        <f>'Agency North'!BQ42+'Agency South'!BQ42</f>
        <v>24248.155436384033</v>
      </c>
      <c r="BQ42" s="15">
        <f>'Agency North'!BR42+'Agency South'!BR42</f>
        <v>24348.033682555299</v>
      </c>
      <c r="BR42" s="15">
        <f>'Agency North'!BS42+'Agency South'!BS42</f>
        <v>24991.947625654877</v>
      </c>
      <c r="BS42" s="15">
        <f>'Agency North'!BT42+'Agency South'!BT42</f>
        <v>26068.710688560597</v>
      </c>
      <c r="BT42" s="15">
        <f>'Agency North'!BU42+'Agency South'!BU42</f>
        <v>26424.748528749238</v>
      </c>
      <c r="BU42" s="96">
        <f>'Agency North'!BV42+'Agency South'!BV42</f>
        <v>26922.966647724606</v>
      </c>
      <c r="BV42" s="15">
        <f>'Agency North'!BW42+'Agency South'!BW42</f>
        <v>27671.970146694348</v>
      </c>
      <c r="BW42" s="15">
        <f>'Agency North'!BX42+'Agency South'!BX42</f>
        <v>26177.170795755701</v>
      </c>
      <c r="BX42" s="15">
        <f>'Agency North'!BY42+'Agency South'!BY42</f>
        <v>24416.600989971659</v>
      </c>
      <c r="BY42" s="15">
        <f>'Agency North'!BZ42+'Agency South'!BZ42</f>
        <v>24931.86635540902</v>
      </c>
      <c r="BZ42" s="15">
        <f>'Agency North'!CA42+'Agency South'!CA42</f>
        <v>25538.317741140123</v>
      </c>
      <c r="CA42" s="15">
        <f>'Agency North'!CB42+'Agency South'!CB42</f>
        <v>26371.21238559017</v>
      </c>
      <c r="CB42" s="15">
        <f>'Agency North'!CC42+'Agency South'!CC42</f>
        <v>27171.71612826355</v>
      </c>
      <c r="CC42" s="15">
        <f>'Agency North'!CD42+'Agency South'!CD42</f>
        <v>27301.31843940619</v>
      </c>
      <c r="CD42" s="15">
        <f>'Agency North'!CE42+'Agency South'!CE42</f>
        <v>28062.358865528317</v>
      </c>
      <c r="CE42" s="15">
        <f>'Agency North'!CF42+'Agency South'!CF42</f>
        <v>29323.817041843766</v>
      </c>
      <c r="CF42" s="15">
        <f>'Agency North'!CG42+'Agency South'!CG42</f>
        <v>29805.662147121122</v>
      </c>
      <c r="CG42" s="96">
        <f>'Agency North'!CH42+'Agency South'!CH42</f>
        <v>30426.297051873247</v>
      </c>
      <c r="CH42" s="15">
        <f>'Agency North'!CI42+'Agency South'!CI42</f>
        <v>31327.535788949652</v>
      </c>
      <c r="CI42" s="15">
        <f>'Agency North'!CJ42+'Agency South'!CJ42</f>
        <v>29659.477262085504</v>
      </c>
      <c r="CJ42" s="15">
        <f>'Agency North'!CK42+'Agency South'!CK42</f>
        <v>27682.244598952355</v>
      </c>
      <c r="CK42" s="15">
        <f>'Agency North'!CL42+'Agency South'!CL42</f>
        <v>28306.770713799284</v>
      </c>
      <c r="CL42" s="15">
        <f>'Agency North'!CM42+'Agency South'!CM42</f>
        <v>29061.933684450742</v>
      </c>
      <c r="CM42" s="15">
        <f>'Agency North'!CN42+'Agency South'!CN42</f>
        <v>30068.64325680714</v>
      </c>
      <c r="CN42" s="15">
        <f>'Agency North'!CO42+'Agency South'!CO42</f>
        <v>31034.173204271294</v>
      </c>
      <c r="CO42" s="15">
        <f>'Agency North'!CP42+'Agency South'!CP42</f>
        <v>31241.092668945115</v>
      </c>
      <c r="CP42" s="15">
        <f>'Agency North'!CQ42+'Agency South'!CQ42</f>
        <v>32102.451468395084</v>
      </c>
      <c r="CQ42" s="15">
        <f>'Agency North'!CR42+'Agency South'!CR42</f>
        <v>33544.167048623887</v>
      </c>
      <c r="CR42" s="15">
        <f>'Agency North'!CS42+'Agency South'!CS42</f>
        <v>34115.50071058808</v>
      </c>
      <c r="CS42" s="96">
        <f>'Agency North'!CT42+'Agency South'!CT42</f>
        <v>34829.997259322357</v>
      </c>
    </row>
    <row r="43" spans="1:97" s="111" customFormat="1" x14ac:dyDescent="0.25">
      <c r="A43" s="1" t="s">
        <v>74</v>
      </c>
      <c r="B43" s="125"/>
      <c r="C43" s="125">
        <f>B40+C34-C40</f>
        <v>121</v>
      </c>
      <c r="D43" s="125">
        <f>C40+D34-D40</f>
        <v>233</v>
      </c>
      <c r="E43" s="125">
        <f t="shared" ref="E43:BO43" si="39">D40+E34-E40</f>
        <v>252</v>
      </c>
      <c r="F43" s="125">
        <f t="shared" si="39"/>
        <v>557</v>
      </c>
      <c r="G43" s="125">
        <f t="shared" si="39"/>
        <v>447</v>
      </c>
      <c r="H43" s="125">
        <f t="shared" si="39"/>
        <v>472</v>
      </c>
      <c r="I43" s="125">
        <f t="shared" si="39"/>
        <v>300</v>
      </c>
      <c r="J43" s="125">
        <f t="shared" si="39"/>
        <v>428</v>
      </c>
      <c r="K43" s="125">
        <f t="shared" si="39"/>
        <v>275</v>
      </c>
      <c r="L43" s="125">
        <f t="shared" si="39"/>
        <v>455</v>
      </c>
      <c r="M43" s="126">
        <f t="shared" si="39"/>
        <v>475</v>
      </c>
      <c r="N43" s="285">
        <f t="shared" si="39"/>
        <v>166</v>
      </c>
      <c r="O43" s="285">
        <f t="shared" si="39"/>
        <v>285</v>
      </c>
      <c r="P43" s="285">
        <f t="shared" si="39"/>
        <v>424</v>
      </c>
      <c r="Q43" s="285">
        <f t="shared" si="39"/>
        <v>366</v>
      </c>
      <c r="R43" s="285">
        <f t="shared" si="39"/>
        <v>323</v>
      </c>
      <c r="S43" s="285">
        <f t="shared" si="39"/>
        <v>411</v>
      </c>
      <c r="T43" s="286">
        <f t="shared" si="39"/>
        <v>410</v>
      </c>
      <c r="U43" s="286">
        <f t="shared" si="39"/>
        <v>417</v>
      </c>
      <c r="V43" s="152">
        <f t="shared" si="39"/>
        <v>496.29999999999836</v>
      </c>
      <c r="W43" s="152">
        <f t="shared" si="39"/>
        <v>655.69000000000233</v>
      </c>
      <c r="X43" s="152">
        <f t="shared" si="39"/>
        <v>629.99800091200086</v>
      </c>
      <c r="Y43" s="153">
        <f t="shared" si="39"/>
        <v>469.12790228159793</v>
      </c>
      <c r="Z43" s="127">
        <f t="shared" si="39"/>
        <v>772.55025971622308</v>
      </c>
      <c r="AA43" s="127">
        <f t="shared" si="39"/>
        <v>762.72805922177758</v>
      </c>
      <c r="AB43" s="127">
        <f t="shared" si="39"/>
        <v>835.40963378495508</v>
      </c>
      <c r="AC43" s="127">
        <f t="shared" si="39"/>
        <v>856.93001890210871</v>
      </c>
      <c r="AD43" s="127">
        <f t="shared" si="39"/>
        <v>880.02934302322137</v>
      </c>
      <c r="AE43" s="127">
        <f t="shared" si="39"/>
        <v>880.81269532455553</v>
      </c>
      <c r="AF43" s="127">
        <f t="shared" si="39"/>
        <v>1293.1512907287015</v>
      </c>
      <c r="AG43" s="127">
        <f t="shared" si="39"/>
        <v>1266.9546989713053</v>
      </c>
      <c r="AH43" s="127">
        <f t="shared" si="39"/>
        <v>1073.8251646619046</v>
      </c>
      <c r="AI43" s="127">
        <f t="shared" si="39"/>
        <v>1222.2670675166119</v>
      </c>
      <c r="AJ43" s="127">
        <f t="shared" si="39"/>
        <v>1152.6805683486164</v>
      </c>
      <c r="AK43" s="128">
        <f t="shared" si="39"/>
        <v>910.60450642895739</v>
      </c>
      <c r="AL43" s="127">
        <f t="shared" si="39"/>
        <v>1855.0022668035272</v>
      </c>
      <c r="AM43" s="127">
        <f t="shared" si="39"/>
        <v>1437.2010887937704</v>
      </c>
      <c r="AN43" s="127">
        <f t="shared" si="39"/>
        <v>1425.5116715273361</v>
      </c>
      <c r="AO43" s="127">
        <f t="shared" si="39"/>
        <v>1522.5095785008998</v>
      </c>
      <c r="AP43" s="127">
        <f t="shared" si="39"/>
        <v>1514.1722665522648</v>
      </c>
      <c r="AQ43" s="127">
        <f t="shared" si="39"/>
        <v>1459.5922825469279</v>
      </c>
      <c r="AR43" s="127">
        <f t="shared" si="39"/>
        <v>1902.8085664124847</v>
      </c>
      <c r="AS43" s="127">
        <f t="shared" si="39"/>
        <v>1585.9868603352697</v>
      </c>
      <c r="AT43" s="127">
        <f t="shared" si="39"/>
        <v>1281.5980321076968</v>
      </c>
      <c r="AU43" s="127">
        <f t="shared" si="39"/>
        <v>1744.4781216009251</v>
      </c>
      <c r="AV43" s="127">
        <f t="shared" si="39"/>
        <v>1676.5098646577753</v>
      </c>
      <c r="AW43" s="128">
        <f t="shared" si="39"/>
        <v>1628.5122366961659</v>
      </c>
      <c r="AX43" s="127">
        <f t="shared" si="39"/>
        <v>1911.9536385476349</v>
      </c>
      <c r="AY43" s="127">
        <f t="shared" si="39"/>
        <v>1902.8910433719248</v>
      </c>
      <c r="AZ43" s="127">
        <f t="shared" si="39"/>
        <v>1869.6569759860031</v>
      </c>
      <c r="BA43" s="127">
        <f t="shared" si="39"/>
        <v>1901.924283396329</v>
      </c>
      <c r="BB43" s="127">
        <f t="shared" si="39"/>
        <v>1570.3384174162857</v>
      </c>
      <c r="BC43" s="127">
        <f t="shared" si="39"/>
        <v>1698.2769284880451</v>
      </c>
      <c r="BD43" s="127">
        <f t="shared" si="39"/>
        <v>2155.8662877647876</v>
      </c>
      <c r="BE43" s="127">
        <f t="shared" si="39"/>
        <v>1751.4589174106113</v>
      </c>
      <c r="BF43" s="127">
        <f t="shared" si="39"/>
        <v>1432.6382573707924</v>
      </c>
      <c r="BG43" s="127">
        <f t="shared" si="39"/>
        <v>1977.9079350685897</v>
      </c>
      <c r="BH43" s="127">
        <f t="shared" si="39"/>
        <v>1950.3100398425668</v>
      </c>
      <c r="BI43" s="128">
        <f t="shared" si="39"/>
        <v>1973.0269770114064</v>
      </c>
      <c r="BJ43" s="127">
        <f t="shared" si="39"/>
        <v>2126.9623621922001</v>
      </c>
      <c r="BK43" s="127">
        <f t="shared" si="39"/>
        <v>2340.8545361449724</v>
      </c>
      <c r="BL43" s="127">
        <f t="shared" si="39"/>
        <v>2339.0075655671535</v>
      </c>
      <c r="BM43" s="127">
        <f t="shared" si="39"/>
        <v>2128.2494833290984</v>
      </c>
      <c r="BN43" s="127">
        <f t="shared" si="39"/>
        <v>1925.0416396604851</v>
      </c>
      <c r="BO43" s="127">
        <f t="shared" si="39"/>
        <v>2139.8825240752994</v>
      </c>
      <c r="BP43" s="127">
        <f t="shared" ref="BP43:CS43" si="40">BO40+BP34-BP40</f>
        <v>2577.8995900308873</v>
      </c>
      <c r="BQ43" s="127">
        <f t="shared" si="40"/>
        <v>2132.7426810678189</v>
      </c>
      <c r="BR43" s="127">
        <f t="shared" si="40"/>
        <v>1804.5380915417372</v>
      </c>
      <c r="BS43" s="127">
        <f t="shared" si="40"/>
        <v>2382.0685439815825</v>
      </c>
      <c r="BT43" s="127">
        <f t="shared" si="40"/>
        <v>2349.7380743320391</v>
      </c>
      <c r="BU43" s="128">
        <f t="shared" si="40"/>
        <v>2211.9174999549905</v>
      </c>
      <c r="BV43" s="127">
        <f t="shared" si="40"/>
        <v>2396.6336820781835</v>
      </c>
      <c r="BW43" s="127">
        <f t="shared" si="40"/>
        <v>2698.3419553486929</v>
      </c>
      <c r="BX43" s="127">
        <f t="shared" si="40"/>
        <v>2587.2740804323948</v>
      </c>
      <c r="BY43" s="127">
        <f t="shared" si="40"/>
        <v>2379.9436267430356</v>
      </c>
      <c r="BZ43" s="127">
        <f t="shared" si="40"/>
        <v>2251.9504619017353</v>
      </c>
      <c r="CA43" s="127">
        <f t="shared" si="40"/>
        <v>2386.5826499748546</v>
      </c>
      <c r="CB43" s="127">
        <f t="shared" si="40"/>
        <v>2928.7932599307314</v>
      </c>
      <c r="CC43" s="127">
        <f t="shared" si="40"/>
        <v>2405.6172644161197</v>
      </c>
      <c r="CD43" s="127">
        <f t="shared" si="40"/>
        <v>2020.0924569157178</v>
      </c>
      <c r="CE43" s="127">
        <f t="shared" si="40"/>
        <v>2684.2564911498594</v>
      </c>
      <c r="CF43" s="127">
        <f t="shared" si="40"/>
        <v>2666.2129946415735</v>
      </c>
      <c r="CG43" s="128">
        <f t="shared" si="40"/>
        <v>2510.0325991400459</v>
      </c>
      <c r="CH43" s="127">
        <f t="shared" si="40"/>
        <v>2702.7198531416216</v>
      </c>
      <c r="CI43" s="127">
        <f t="shared" si="40"/>
        <v>3051.8281208328444</v>
      </c>
      <c r="CJ43" s="127">
        <f t="shared" si="40"/>
        <v>2933.9893297605304</v>
      </c>
      <c r="CK43" s="127">
        <f t="shared" si="40"/>
        <v>2666.1240350378248</v>
      </c>
      <c r="CL43" s="127">
        <f t="shared" si="40"/>
        <v>2524.5629075339129</v>
      </c>
      <c r="CM43" s="127">
        <f t="shared" si="40"/>
        <v>2680.4857061608418</v>
      </c>
      <c r="CN43" s="127">
        <f t="shared" si="40"/>
        <v>3290.1993567739046</v>
      </c>
      <c r="CO43" s="127">
        <f t="shared" si="40"/>
        <v>2757.847678870552</v>
      </c>
      <c r="CP43" s="127">
        <f t="shared" si="40"/>
        <v>2307.2133677633246</v>
      </c>
      <c r="CQ43" s="127">
        <f t="shared" si="40"/>
        <v>3044.6496125551421</v>
      </c>
      <c r="CR43" s="127">
        <f t="shared" si="40"/>
        <v>3038.1527699514772</v>
      </c>
      <c r="CS43" s="128">
        <f t="shared" si="40"/>
        <v>2848.2699534582134</v>
      </c>
    </row>
    <row r="44" spans="1:97" s="133" customFormat="1" x14ac:dyDescent="0.25">
      <c r="A44" s="20" t="s">
        <v>75</v>
      </c>
      <c r="C44" s="133">
        <f>C43/C42</f>
        <v>4.8477564102564104E-2</v>
      </c>
      <c r="D44" s="133">
        <f t="shared" ref="D44:BO44" si="41">D43/D42</f>
        <v>9.0100541376643459E-2</v>
      </c>
      <c r="E44" s="133">
        <f t="shared" si="41"/>
        <v>8.9839572192513373E-2</v>
      </c>
      <c r="F44" s="133">
        <f t="shared" si="41"/>
        <v>0.17778487073092883</v>
      </c>
      <c r="G44" s="133">
        <f t="shared" si="41"/>
        <v>0.14674983585029547</v>
      </c>
      <c r="H44" s="133">
        <f t="shared" si="41"/>
        <v>0.15220896485004837</v>
      </c>
      <c r="I44" s="133">
        <f t="shared" si="41"/>
        <v>9.5938599296450267E-2</v>
      </c>
      <c r="J44" s="133">
        <f t="shared" si="41"/>
        <v>0.12911010558069383</v>
      </c>
      <c r="K44" s="133">
        <f t="shared" si="41"/>
        <v>7.9456804391794283E-2</v>
      </c>
      <c r="L44" s="133">
        <f t="shared" si="41"/>
        <v>0.12465753424657534</v>
      </c>
      <c r="M44" s="134">
        <f t="shared" si="41"/>
        <v>0.11874999999999999</v>
      </c>
      <c r="N44" s="278">
        <f t="shared" si="41"/>
        <v>4.0320621811999031E-2</v>
      </c>
      <c r="O44" s="278">
        <f t="shared" si="41"/>
        <v>6.8575553416746871E-2</v>
      </c>
      <c r="P44" s="278">
        <f t="shared" si="41"/>
        <v>0.10425374969264814</v>
      </c>
      <c r="Q44" s="278">
        <f t="shared" si="41"/>
        <v>8.4604715672676842E-2</v>
      </c>
      <c r="R44" s="278">
        <f t="shared" si="41"/>
        <v>7.1698113207547168E-2</v>
      </c>
      <c r="S44" s="278">
        <f t="shared" si="41"/>
        <v>8.3367139959432054E-2</v>
      </c>
      <c r="T44" s="287">
        <f t="shared" si="41"/>
        <v>7.0458841725382373E-2</v>
      </c>
      <c r="U44" s="287">
        <f t="shared" si="41"/>
        <v>6.5824782951854774E-2</v>
      </c>
      <c r="V44" s="232">
        <f t="shared" si="41"/>
        <v>7.120516499282617E-2</v>
      </c>
      <c r="W44" s="232">
        <f t="shared" si="41"/>
        <v>8.2536321632793966E-2</v>
      </c>
      <c r="X44" s="232">
        <f t="shared" si="41"/>
        <v>7.0749343518632393E-2</v>
      </c>
      <c r="Y44" s="233">
        <f t="shared" si="41"/>
        <v>4.6901997171767587E-2</v>
      </c>
      <c r="Z44" s="133">
        <f t="shared" si="41"/>
        <v>6.8129099674238636E-2</v>
      </c>
      <c r="AA44" s="133">
        <f t="shared" si="41"/>
        <v>6.8943087723783589E-2</v>
      </c>
      <c r="AB44" s="133">
        <f t="shared" si="41"/>
        <v>7.7248575702429587E-2</v>
      </c>
      <c r="AC44" s="133">
        <f t="shared" si="41"/>
        <v>7.5714959636358242E-2</v>
      </c>
      <c r="AD44" s="133">
        <f t="shared" si="41"/>
        <v>7.4823797160785174E-2</v>
      </c>
      <c r="AE44" s="133">
        <f t="shared" si="41"/>
        <v>7.0700232013582304E-2</v>
      </c>
      <c r="AF44" s="133">
        <f t="shared" si="41"/>
        <v>9.5140604423932212E-2</v>
      </c>
      <c r="AG44" s="133">
        <f t="shared" si="41"/>
        <v>9.2449086320269255E-2</v>
      </c>
      <c r="AH44" s="133">
        <f t="shared" si="41"/>
        <v>7.5974564408358647E-2</v>
      </c>
      <c r="AI44" s="133">
        <f t="shared" si="41"/>
        <v>8.1241151778119192E-2</v>
      </c>
      <c r="AJ44" s="133">
        <f t="shared" si="41"/>
        <v>7.499150520239771E-2</v>
      </c>
      <c r="AK44" s="134">
        <f t="shared" si="41"/>
        <v>5.6765059281330806E-2</v>
      </c>
      <c r="AL44" s="133">
        <f t="shared" si="41"/>
        <v>0.10755441679896781</v>
      </c>
      <c r="AM44" s="133">
        <f t="shared" si="41"/>
        <v>8.9810335460919571E-2</v>
      </c>
      <c r="AN44" s="133">
        <f t="shared" si="41"/>
        <v>9.3774925572224679E-2</v>
      </c>
      <c r="AO44" s="133">
        <f t="shared" si="41"/>
        <v>9.6653228268392122E-2</v>
      </c>
      <c r="AP44" s="133">
        <f t="shared" si="41"/>
        <v>9.4663489912418172E-2</v>
      </c>
      <c r="AQ44" s="133">
        <f t="shared" si="41"/>
        <v>8.8441727164008471E-2</v>
      </c>
      <c r="AR44" s="133">
        <f t="shared" si="41"/>
        <v>0.11042709580090086</v>
      </c>
      <c r="AS44" s="133">
        <f t="shared" si="41"/>
        <v>9.239093480272173E-2</v>
      </c>
      <c r="AT44" s="133">
        <f t="shared" si="41"/>
        <v>7.2450442158303485E-2</v>
      </c>
      <c r="AU44" s="133">
        <f t="shared" si="41"/>
        <v>9.331694317142733E-2</v>
      </c>
      <c r="AV44" s="133">
        <f t="shared" si="41"/>
        <v>8.88181889652329E-2</v>
      </c>
      <c r="AW44" s="134">
        <f t="shared" si="41"/>
        <v>8.3889262399753112E-2</v>
      </c>
      <c r="AX44" s="133">
        <f t="shared" si="41"/>
        <v>9.5095550864180173E-2</v>
      </c>
      <c r="AY44" s="133">
        <f t="shared" si="41"/>
        <v>0.10077223279450635</v>
      </c>
      <c r="AZ44" s="133">
        <f t="shared" si="41"/>
        <v>0.10565463546368539</v>
      </c>
      <c r="BA44" s="133">
        <f t="shared" si="41"/>
        <v>0.1042314960775953</v>
      </c>
      <c r="BB44" s="133">
        <f t="shared" si="41"/>
        <v>8.4140868517382603E-2</v>
      </c>
      <c r="BC44" s="133">
        <f t="shared" si="41"/>
        <v>8.7105460855043365E-2</v>
      </c>
      <c r="BD44" s="133">
        <f t="shared" si="41"/>
        <v>0.10600549061358897</v>
      </c>
      <c r="BE44" s="133">
        <f t="shared" si="41"/>
        <v>8.5087840662876044E-2</v>
      </c>
      <c r="BF44" s="133">
        <f t="shared" si="41"/>
        <v>6.7161802282388328E-2</v>
      </c>
      <c r="BG44" s="133">
        <f t="shared" si="41"/>
        <v>8.7727427792647222E-2</v>
      </c>
      <c r="BH44" s="133">
        <f t="shared" si="41"/>
        <v>8.4470941293969037E-2</v>
      </c>
      <c r="BI44" s="134">
        <f t="shared" si="41"/>
        <v>8.3015867364218204E-2</v>
      </c>
      <c r="BJ44" s="133">
        <f t="shared" si="41"/>
        <v>8.6519117012636509E-2</v>
      </c>
      <c r="BK44" s="133">
        <f t="shared" si="41"/>
        <v>0.10059280661564776</v>
      </c>
      <c r="BL44" s="133">
        <f t="shared" si="41"/>
        <v>0.10741423510219406</v>
      </c>
      <c r="BM44" s="133">
        <f t="shared" si="41"/>
        <v>9.5739490900296084E-2</v>
      </c>
      <c r="BN44" s="133">
        <f t="shared" si="41"/>
        <v>8.4625233519811743E-2</v>
      </c>
      <c r="BO44" s="133">
        <f t="shared" si="41"/>
        <v>9.0831239560414473E-2</v>
      </c>
      <c r="BP44" s="133">
        <f t="shared" ref="BP44:CS44" si="42">BP43/BP42</f>
        <v>0.1063132243932577</v>
      </c>
      <c r="BQ44" s="133">
        <f t="shared" si="42"/>
        <v>8.7594041838206876E-2</v>
      </c>
      <c r="BR44" s="133">
        <f t="shared" si="42"/>
        <v>7.2204780458539869E-2</v>
      </c>
      <c r="BS44" s="133">
        <f t="shared" si="42"/>
        <v>9.137653842722937E-2</v>
      </c>
      <c r="BT44" s="133">
        <f t="shared" si="42"/>
        <v>8.8921870790013499E-2</v>
      </c>
      <c r="BU44" s="134">
        <f t="shared" si="42"/>
        <v>8.2157272224007705E-2</v>
      </c>
      <c r="BV44" s="133">
        <f t="shared" si="42"/>
        <v>8.6608711608648567E-2</v>
      </c>
      <c r="BW44" s="133">
        <f t="shared" si="42"/>
        <v>0.10307996904639501</v>
      </c>
      <c r="BX44" s="133">
        <f t="shared" si="42"/>
        <v>0.10596372859166742</v>
      </c>
      <c r="BY44" s="133">
        <f t="shared" si="42"/>
        <v>9.5457900857338018E-2</v>
      </c>
      <c r="BZ44" s="133">
        <f t="shared" si="42"/>
        <v>8.8179279650594564E-2</v>
      </c>
      <c r="CA44" s="133">
        <f t="shared" si="42"/>
        <v>9.0499542269013675E-2</v>
      </c>
      <c r="CB44" s="133">
        <f t="shared" si="42"/>
        <v>0.10778830627058743</v>
      </c>
      <c r="CC44" s="133">
        <f t="shared" si="42"/>
        <v>8.8113593112920829E-2</v>
      </c>
      <c r="CD44" s="133">
        <f t="shared" si="42"/>
        <v>7.198583934428944E-2</v>
      </c>
      <c r="CE44" s="133">
        <f t="shared" si="42"/>
        <v>9.1538440828475579E-2</v>
      </c>
      <c r="CF44" s="133">
        <f t="shared" si="42"/>
        <v>8.9453238162638782E-2</v>
      </c>
      <c r="CG44" s="134">
        <f t="shared" si="42"/>
        <v>8.2495500351578654E-2</v>
      </c>
      <c r="CH44" s="133">
        <f t="shared" si="42"/>
        <v>8.6272979507534972E-2</v>
      </c>
      <c r="CI44" s="133">
        <f t="shared" si="42"/>
        <v>0.10289554646784276</v>
      </c>
      <c r="CJ44" s="133">
        <f t="shared" si="42"/>
        <v>0.10598812965736053</v>
      </c>
      <c r="CK44" s="133">
        <f t="shared" si="42"/>
        <v>9.4186795872766738E-2</v>
      </c>
      <c r="CL44" s="133">
        <f t="shared" si="42"/>
        <v>8.6868373417445785E-2</v>
      </c>
      <c r="CM44" s="133">
        <f t="shared" si="42"/>
        <v>8.9145548845274744E-2</v>
      </c>
      <c r="CN44" s="133">
        <f t="shared" si="42"/>
        <v>0.10601859231490877</v>
      </c>
      <c r="CO44" s="133">
        <f t="shared" si="42"/>
        <v>8.8276287519609128E-2</v>
      </c>
      <c r="CP44" s="133">
        <f t="shared" si="42"/>
        <v>7.1870317132471329E-2</v>
      </c>
      <c r="CQ44" s="133">
        <f t="shared" si="42"/>
        <v>9.0765396205598897E-2</v>
      </c>
      <c r="CR44" s="133">
        <f t="shared" si="42"/>
        <v>8.9054907788838539E-2</v>
      </c>
      <c r="CS44" s="134">
        <f t="shared" si="42"/>
        <v>8.1776347332208454E-2</v>
      </c>
    </row>
    <row r="46" spans="1:97" s="4" customFormat="1" x14ac:dyDescent="0.25">
      <c r="A46"/>
      <c r="B46">
        <v>1</v>
      </c>
      <c r="C46" s="12">
        <v>2</v>
      </c>
      <c r="D46" s="12">
        <v>3</v>
      </c>
      <c r="E46" s="12">
        <v>4</v>
      </c>
      <c r="F46" s="12">
        <v>5</v>
      </c>
      <c r="G46" s="12">
        <v>6</v>
      </c>
      <c r="H46" s="12">
        <v>7</v>
      </c>
      <c r="I46" s="12">
        <v>8</v>
      </c>
      <c r="J46" s="12">
        <v>9</v>
      </c>
      <c r="K46" s="12">
        <v>10</v>
      </c>
      <c r="L46" s="12">
        <v>11</v>
      </c>
      <c r="M46" s="112">
        <v>12</v>
      </c>
      <c r="N46" s="274">
        <v>13</v>
      </c>
      <c r="O46" s="274">
        <v>14</v>
      </c>
      <c r="P46" s="274">
        <v>15</v>
      </c>
      <c r="Q46" s="274">
        <v>16</v>
      </c>
      <c r="R46" s="274">
        <v>17</v>
      </c>
      <c r="S46" s="274">
        <v>18</v>
      </c>
      <c r="T46" s="274">
        <v>19</v>
      </c>
      <c r="U46" s="274">
        <v>20</v>
      </c>
      <c r="V46" s="12">
        <v>21</v>
      </c>
      <c r="W46" s="12">
        <v>22</v>
      </c>
      <c r="X46" s="12">
        <v>23</v>
      </c>
      <c r="Y46" s="112">
        <v>24</v>
      </c>
      <c r="Z46" s="12">
        <v>25</v>
      </c>
      <c r="AA46" s="12">
        <v>26</v>
      </c>
      <c r="AB46" s="12">
        <v>27</v>
      </c>
      <c r="AC46" s="12">
        <v>28</v>
      </c>
      <c r="AD46" s="12">
        <v>29</v>
      </c>
      <c r="AE46" s="12">
        <v>30</v>
      </c>
      <c r="AF46" s="12">
        <v>31</v>
      </c>
      <c r="AG46" s="12">
        <v>32</v>
      </c>
      <c r="AH46" s="12">
        <v>33</v>
      </c>
      <c r="AI46" s="12">
        <v>34</v>
      </c>
      <c r="AJ46" s="12">
        <v>35</v>
      </c>
      <c r="AK46" s="112">
        <v>36</v>
      </c>
      <c r="AL46" s="12">
        <v>37</v>
      </c>
      <c r="AM46" s="12">
        <v>38</v>
      </c>
      <c r="AN46" s="12">
        <v>39</v>
      </c>
      <c r="AO46" s="12">
        <v>40</v>
      </c>
      <c r="AP46" s="12">
        <v>41</v>
      </c>
      <c r="AQ46" s="12">
        <v>42</v>
      </c>
      <c r="AR46" s="12">
        <v>43</v>
      </c>
      <c r="AS46" s="12">
        <v>44</v>
      </c>
      <c r="AT46" s="12">
        <v>45</v>
      </c>
      <c r="AU46" s="12">
        <v>46</v>
      </c>
      <c r="AV46" s="12">
        <v>47</v>
      </c>
      <c r="AW46" s="112">
        <v>48</v>
      </c>
      <c r="AX46" s="12">
        <v>49</v>
      </c>
      <c r="AY46" s="12">
        <v>50</v>
      </c>
      <c r="AZ46" s="12">
        <v>51</v>
      </c>
      <c r="BA46" s="12">
        <v>52</v>
      </c>
      <c r="BB46" s="12">
        <v>53</v>
      </c>
      <c r="BC46" s="12">
        <v>54</v>
      </c>
      <c r="BD46" s="12">
        <v>55</v>
      </c>
      <c r="BE46" s="12">
        <v>56</v>
      </c>
      <c r="BF46" s="12">
        <v>57</v>
      </c>
      <c r="BG46" s="12">
        <v>58</v>
      </c>
      <c r="BH46" s="12">
        <v>59</v>
      </c>
      <c r="BI46" s="112">
        <v>60</v>
      </c>
      <c r="BJ46" s="12">
        <v>61</v>
      </c>
      <c r="BK46" s="12">
        <v>62</v>
      </c>
      <c r="BL46" s="12">
        <v>63</v>
      </c>
      <c r="BM46" s="12">
        <v>64</v>
      </c>
      <c r="BN46" s="12">
        <v>65</v>
      </c>
      <c r="BO46" s="12">
        <v>66</v>
      </c>
      <c r="BP46" s="12">
        <v>67</v>
      </c>
      <c r="BQ46" s="12">
        <v>68</v>
      </c>
      <c r="BR46" s="12">
        <v>69</v>
      </c>
      <c r="BS46" s="12">
        <v>70</v>
      </c>
      <c r="BT46" s="12">
        <v>71</v>
      </c>
      <c r="BU46" s="112">
        <v>72</v>
      </c>
      <c r="BV46" s="12">
        <v>73</v>
      </c>
      <c r="BW46" s="12">
        <v>74</v>
      </c>
      <c r="BX46" s="12">
        <v>75</v>
      </c>
      <c r="BY46" s="12">
        <v>76</v>
      </c>
      <c r="BZ46" s="12">
        <v>77</v>
      </c>
      <c r="CA46" s="12">
        <v>78</v>
      </c>
      <c r="CB46" s="12">
        <v>79</v>
      </c>
      <c r="CC46" s="12">
        <v>80</v>
      </c>
      <c r="CD46" s="12">
        <v>81</v>
      </c>
      <c r="CE46" s="12">
        <v>82</v>
      </c>
      <c r="CF46" s="12">
        <v>83</v>
      </c>
      <c r="CG46" s="112">
        <v>84</v>
      </c>
      <c r="CH46" s="12">
        <v>85</v>
      </c>
      <c r="CI46" s="12">
        <v>86</v>
      </c>
      <c r="CJ46" s="12">
        <v>87</v>
      </c>
      <c r="CK46" s="12">
        <v>88</v>
      </c>
      <c r="CL46" s="12">
        <v>89</v>
      </c>
      <c r="CM46" s="12">
        <v>90</v>
      </c>
      <c r="CN46" s="12">
        <v>91</v>
      </c>
      <c r="CO46" s="12">
        <v>92</v>
      </c>
      <c r="CP46" s="12">
        <v>93</v>
      </c>
      <c r="CQ46" s="12">
        <v>94</v>
      </c>
      <c r="CR46" s="12">
        <v>95</v>
      </c>
      <c r="CS46" s="112">
        <v>96</v>
      </c>
    </row>
    <row r="47" spans="1:97" s="2" customFormat="1" x14ac:dyDescent="0.25">
      <c r="A47" s="2" t="s">
        <v>10</v>
      </c>
      <c r="B47" s="3">
        <f t="shared" ref="B47:BM47" si="43">B21</f>
        <v>42005</v>
      </c>
      <c r="C47" s="3">
        <f t="shared" si="43"/>
        <v>42036</v>
      </c>
      <c r="D47" s="3">
        <f t="shared" si="43"/>
        <v>42064</v>
      </c>
      <c r="E47" s="3">
        <f t="shared" si="43"/>
        <v>42095</v>
      </c>
      <c r="F47" s="3">
        <f t="shared" si="43"/>
        <v>42125</v>
      </c>
      <c r="G47" s="3">
        <f t="shared" si="43"/>
        <v>42156</v>
      </c>
      <c r="H47" s="3">
        <f t="shared" si="43"/>
        <v>42186</v>
      </c>
      <c r="I47" s="3">
        <f t="shared" si="43"/>
        <v>42217</v>
      </c>
      <c r="J47" s="3">
        <f t="shared" si="43"/>
        <v>42248</v>
      </c>
      <c r="K47" s="3">
        <f t="shared" si="43"/>
        <v>42278</v>
      </c>
      <c r="L47" s="3">
        <f t="shared" si="43"/>
        <v>42309</v>
      </c>
      <c r="M47" s="95">
        <f t="shared" si="43"/>
        <v>42339</v>
      </c>
      <c r="N47" s="284">
        <f t="shared" si="43"/>
        <v>42370</v>
      </c>
      <c r="O47" s="284">
        <f t="shared" si="43"/>
        <v>42401</v>
      </c>
      <c r="P47" s="284">
        <f t="shared" si="43"/>
        <v>42430</v>
      </c>
      <c r="Q47" s="284">
        <f t="shared" si="43"/>
        <v>42461</v>
      </c>
      <c r="R47" s="284">
        <f t="shared" si="43"/>
        <v>42491</v>
      </c>
      <c r="S47" s="284">
        <f t="shared" si="43"/>
        <v>42522</v>
      </c>
      <c r="T47" s="284">
        <f t="shared" si="43"/>
        <v>42552</v>
      </c>
      <c r="U47" s="284">
        <f t="shared" si="43"/>
        <v>42583</v>
      </c>
      <c r="V47" s="3">
        <f t="shared" si="43"/>
        <v>42614</v>
      </c>
      <c r="W47" s="3">
        <f t="shared" si="43"/>
        <v>42644</v>
      </c>
      <c r="X47" s="3">
        <f t="shared" si="43"/>
        <v>42675</v>
      </c>
      <c r="Y47" s="95">
        <f t="shared" si="43"/>
        <v>42705</v>
      </c>
      <c r="Z47" s="3">
        <f t="shared" si="43"/>
        <v>42752</v>
      </c>
      <c r="AA47" s="3">
        <f t="shared" si="43"/>
        <v>42783</v>
      </c>
      <c r="AB47" s="3">
        <f t="shared" si="43"/>
        <v>42811</v>
      </c>
      <c r="AC47" s="3">
        <f t="shared" si="43"/>
        <v>42842</v>
      </c>
      <c r="AD47" s="3">
        <f t="shared" si="43"/>
        <v>42872</v>
      </c>
      <c r="AE47" s="3">
        <f t="shared" si="43"/>
        <v>42903</v>
      </c>
      <c r="AF47" s="3">
        <f t="shared" si="43"/>
        <v>42933</v>
      </c>
      <c r="AG47" s="3">
        <f t="shared" si="43"/>
        <v>42964</v>
      </c>
      <c r="AH47" s="3">
        <f t="shared" si="43"/>
        <v>42995</v>
      </c>
      <c r="AI47" s="3">
        <f t="shared" si="43"/>
        <v>43025</v>
      </c>
      <c r="AJ47" s="3">
        <f t="shared" si="43"/>
        <v>43056</v>
      </c>
      <c r="AK47" s="95">
        <f t="shared" si="43"/>
        <v>43086</v>
      </c>
      <c r="AL47" s="3">
        <f t="shared" si="43"/>
        <v>43118</v>
      </c>
      <c r="AM47" s="3">
        <f t="shared" si="43"/>
        <v>43149</v>
      </c>
      <c r="AN47" s="3">
        <f t="shared" si="43"/>
        <v>43177</v>
      </c>
      <c r="AO47" s="3">
        <f t="shared" si="43"/>
        <v>43208</v>
      </c>
      <c r="AP47" s="3">
        <f t="shared" si="43"/>
        <v>43238</v>
      </c>
      <c r="AQ47" s="3">
        <f t="shared" si="43"/>
        <v>43269</v>
      </c>
      <c r="AR47" s="3">
        <f t="shared" si="43"/>
        <v>43299</v>
      </c>
      <c r="AS47" s="3">
        <f t="shared" si="43"/>
        <v>43330</v>
      </c>
      <c r="AT47" s="3">
        <f t="shared" si="43"/>
        <v>43361</v>
      </c>
      <c r="AU47" s="3">
        <f t="shared" si="43"/>
        <v>43391</v>
      </c>
      <c r="AV47" s="3">
        <f t="shared" si="43"/>
        <v>43422</v>
      </c>
      <c r="AW47" s="95">
        <f t="shared" si="43"/>
        <v>43452</v>
      </c>
      <c r="AX47" s="3">
        <f t="shared" si="43"/>
        <v>43483</v>
      </c>
      <c r="AY47" s="3">
        <f t="shared" si="43"/>
        <v>43514</v>
      </c>
      <c r="AZ47" s="3">
        <f t="shared" si="43"/>
        <v>43542</v>
      </c>
      <c r="BA47" s="3">
        <f t="shared" si="43"/>
        <v>43573</v>
      </c>
      <c r="BB47" s="3">
        <f t="shared" si="43"/>
        <v>43603</v>
      </c>
      <c r="BC47" s="3">
        <f t="shared" si="43"/>
        <v>43634</v>
      </c>
      <c r="BD47" s="3">
        <f t="shared" si="43"/>
        <v>43664</v>
      </c>
      <c r="BE47" s="3">
        <f t="shared" si="43"/>
        <v>43695</v>
      </c>
      <c r="BF47" s="3">
        <f t="shared" si="43"/>
        <v>43726</v>
      </c>
      <c r="BG47" s="3">
        <f t="shared" si="43"/>
        <v>43756</v>
      </c>
      <c r="BH47" s="3">
        <f t="shared" si="43"/>
        <v>43787</v>
      </c>
      <c r="BI47" s="95">
        <f t="shared" si="43"/>
        <v>43817</v>
      </c>
      <c r="BJ47" s="3">
        <f t="shared" si="43"/>
        <v>43848</v>
      </c>
      <c r="BK47" s="3">
        <f t="shared" si="43"/>
        <v>43879</v>
      </c>
      <c r="BL47" s="3">
        <f t="shared" si="43"/>
        <v>43908</v>
      </c>
      <c r="BM47" s="3">
        <f t="shared" si="43"/>
        <v>43939</v>
      </c>
      <c r="BN47" s="3">
        <f t="shared" ref="BN47:CS47" si="44">BN21</f>
        <v>43969</v>
      </c>
      <c r="BO47" s="3">
        <f t="shared" si="44"/>
        <v>44000</v>
      </c>
      <c r="BP47" s="3">
        <f t="shared" si="44"/>
        <v>44030</v>
      </c>
      <c r="BQ47" s="3">
        <f t="shared" si="44"/>
        <v>44061</v>
      </c>
      <c r="BR47" s="3">
        <f t="shared" si="44"/>
        <v>44092</v>
      </c>
      <c r="BS47" s="3">
        <f t="shared" si="44"/>
        <v>44122</v>
      </c>
      <c r="BT47" s="3">
        <f t="shared" si="44"/>
        <v>44153</v>
      </c>
      <c r="BU47" s="95">
        <f t="shared" si="44"/>
        <v>44183</v>
      </c>
      <c r="BV47" s="3">
        <f t="shared" si="44"/>
        <v>44214</v>
      </c>
      <c r="BW47" s="3">
        <f t="shared" si="44"/>
        <v>44245</v>
      </c>
      <c r="BX47" s="3">
        <f t="shared" si="44"/>
        <v>44273</v>
      </c>
      <c r="BY47" s="3">
        <f t="shared" si="44"/>
        <v>44304</v>
      </c>
      <c r="BZ47" s="3">
        <f t="shared" si="44"/>
        <v>44334</v>
      </c>
      <c r="CA47" s="3">
        <f t="shared" si="44"/>
        <v>44365</v>
      </c>
      <c r="CB47" s="3">
        <f t="shared" si="44"/>
        <v>44395</v>
      </c>
      <c r="CC47" s="3">
        <f t="shared" si="44"/>
        <v>44426</v>
      </c>
      <c r="CD47" s="3">
        <f t="shared" si="44"/>
        <v>44457</v>
      </c>
      <c r="CE47" s="3">
        <f t="shared" si="44"/>
        <v>44487</v>
      </c>
      <c r="CF47" s="3">
        <f t="shared" si="44"/>
        <v>44518</v>
      </c>
      <c r="CG47" s="95">
        <f t="shared" si="44"/>
        <v>44548</v>
      </c>
      <c r="CH47" s="3">
        <f t="shared" si="44"/>
        <v>44579</v>
      </c>
      <c r="CI47" s="3">
        <f t="shared" si="44"/>
        <v>44610</v>
      </c>
      <c r="CJ47" s="3">
        <f t="shared" si="44"/>
        <v>44638</v>
      </c>
      <c r="CK47" s="3">
        <f t="shared" si="44"/>
        <v>44669</v>
      </c>
      <c r="CL47" s="3">
        <f t="shared" si="44"/>
        <v>44699</v>
      </c>
      <c r="CM47" s="3">
        <f t="shared" si="44"/>
        <v>44730</v>
      </c>
      <c r="CN47" s="3">
        <f t="shared" si="44"/>
        <v>44760</v>
      </c>
      <c r="CO47" s="3">
        <f t="shared" si="44"/>
        <v>44791</v>
      </c>
      <c r="CP47" s="3">
        <f t="shared" si="44"/>
        <v>44822</v>
      </c>
      <c r="CQ47" s="3">
        <f t="shared" si="44"/>
        <v>44852</v>
      </c>
      <c r="CR47" s="3">
        <f t="shared" si="44"/>
        <v>44883</v>
      </c>
      <c r="CS47" s="95">
        <f t="shared" si="44"/>
        <v>44913</v>
      </c>
    </row>
    <row r="48" spans="1:97" s="28" customFormat="1" x14ac:dyDescent="0.25">
      <c r="A48" s="28" t="s">
        <v>4</v>
      </c>
      <c r="B48" s="28">
        <f>'Agency North'!C48+'Agency South'!C48</f>
        <v>38</v>
      </c>
      <c r="C48" s="28">
        <f>'Agency North'!D48+'Agency South'!D48</f>
        <v>30</v>
      </c>
      <c r="D48" s="28">
        <f>'Agency North'!E48+'Agency South'!E48</f>
        <v>41</v>
      </c>
      <c r="E48" s="28">
        <f>'Agency North'!F48+'Agency South'!F48</f>
        <v>53</v>
      </c>
      <c r="F48" s="28">
        <f>'Agency North'!G48+'Agency South'!G48</f>
        <v>59</v>
      </c>
      <c r="G48" s="28">
        <f>'Agency North'!H48+'Agency South'!H48</f>
        <v>54</v>
      </c>
      <c r="H48" s="28">
        <f>'Agency North'!I48+'Agency South'!I48</f>
        <v>52</v>
      </c>
      <c r="I48" s="28">
        <f>'Agency North'!J48+'Agency South'!J48</f>
        <v>47</v>
      </c>
      <c r="J48" s="28">
        <f>'Agency North'!K48+'Agency South'!K48</f>
        <v>65</v>
      </c>
      <c r="K48" s="28">
        <f>'Agency North'!L48+'Agency South'!L48</f>
        <v>61</v>
      </c>
      <c r="L48" s="28">
        <f>'Agency North'!M48+'Agency South'!M48</f>
        <v>54</v>
      </c>
      <c r="M48" s="35">
        <f>'Agency North'!N48+'Agency South'!N48</f>
        <v>57</v>
      </c>
      <c r="N48" s="276">
        <f>'Agency North'!O48+'Agency South'!O48</f>
        <v>45</v>
      </c>
      <c r="O48" s="276">
        <f>'Agency North'!P48+'Agency South'!P48</f>
        <v>41</v>
      </c>
      <c r="P48" s="276">
        <f>'Agency North'!Q48+'Agency South'!Q48</f>
        <v>65</v>
      </c>
      <c r="Q48" s="276">
        <f>'Agency North'!R48+'Agency South'!R48</f>
        <v>51</v>
      </c>
      <c r="R48" s="276">
        <f>'Agency North'!S48+'Agency South'!S48</f>
        <v>50</v>
      </c>
      <c r="S48" s="276">
        <f>'Agency North'!T48+'Agency South'!T48</f>
        <v>64</v>
      </c>
      <c r="T48" s="277">
        <f>'Agency North'!U48+'Agency South'!U48</f>
        <v>46</v>
      </c>
      <c r="U48" s="277">
        <f>'Agency North'!V48+'Agency South'!V48</f>
        <v>47</v>
      </c>
      <c r="V48" s="15">
        <f>'Agency North'!W48+'Agency South'!W48</f>
        <v>53.44</v>
      </c>
      <c r="W48" s="15">
        <f>'Agency North'!X48+'Agency South'!X48</f>
        <v>49.42</v>
      </c>
      <c r="X48" s="15">
        <f>'Agency North'!Y48+'Agency South'!Y48</f>
        <v>57.2</v>
      </c>
      <c r="Y48" s="96">
        <f>'Agency North'!Z48+'Agency South'!Z48</f>
        <v>57.980000000000004</v>
      </c>
      <c r="Z48" s="28">
        <f>'Agency North'!AA48+'Agency South'!AA48</f>
        <v>45.5</v>
      </c>
      <c r="AA48" s="28">
        <f>'Agency North'!AB48+'Agency South'!AB48</f>
        <v>45.5</v>
      </c>
      <c r="AB48" s="28">
        <f>'Agency North'!AC48+'Agency South'!AC48</f>
        <v>50</v>
      </c>
      <c r="AC48" s="28">
        <f>'Agency North'!AD48+'Agency South'!AD48</f>
        <v>48.28</v>
      </c>
      <c r="AD48" s="28">
        <f>'Agency North'!AE48+'Agency South'!AE48</f>
        <v>48.762799999999999</v>
      </c>
      <c r="AE48" s="28">
        <f>'Agency North'!AF48+'Agency South'!AF48</f>
        <v>49.250427999999999</v>
      </c>
      <c r="AF48" s="28">
        <f>'Agency North'!AG48+'Agency South'!AG48</f>
        <v>49.742932280000005</v>
      </c>
      <c r="AG48" s="28">
        <f>'Agency North'!AH48+'Agency South'!AH48</f>
        <v>50.2403616028</v>
      </c>
      <c r="AH48" s="28">
        <f>'Agency North'!AI48+'Agency South'!AI48</f>
        <v>50.742765218827998</v>
      </c>
      <c r="AI48" s="28">
        <f>'Agency North'!AJ48+'Agency South'!AJ48</f>
        <v>51.250192871016282</v>
      </c>
      <c r="AJ48" s="28">
        <f>'Agency North'!AK48+'Agency South'!AK48</f>
        <v>51.762694799726447</v>
      </c>
      <c r="AK48" s="35">
        <f>'Agency North'!AL48+'Agency South'!AL48</f>
        <v>52.280321747723704</v>
      </c>
      <c r="AL48" s="28">
        <f>'Agency North'!AM48+'Agency South'!AM48</f>
        <v>60.69</v>
      </c>
      <c r="AM48" s="28">
        <f>'Agency North'!AN48+'Agency South'!AN48</f>
        <v>60.69</v>
      </c>
      <c r="AN48" s="28">
        <f>'Agency North'!AO48+'Agency South'!AO48</f>
        <v>65.209999999999994</v>
      </c>
      <c r="AO48" s="28">
        <f>'Agency North'!AP48+'Agency South'!AP48</f>
        <v>63.905799999999999</v>
      </c>
      <c r="AP48" s="28">
        <f>'Agency North'!AQ48+'Agency South'!AQ48</f>
        <v>64.113658000000001</v>
      </c>
      <c r="AQ48" s="28">
        <f>'Agency North'!AR48+'Agency South'!AR48</f>
        <v>64.323594579999991</v>
      </c>
      <c r="AR48" s="28">
        <f>'Agency North'!AS48+'Agency South'!AS48</f>
        <v>64.535630525800002</v>
      </c>
      <c r="AS48" s="28">
        <f>'Agency North'!AT48+'Agency South'!AT48</f>
        <v>64.749786831058003</v>
      </c>
      <c r="AT48" s="28">
        <f>'Agency North'!AU48+'Agency South'!AU48</f>
        <v>65.397284699368583</v>
      </c>
      <c r="AU48" s="28">
        <f>'Agency North'!AV48+'Agency South'!AV48</f>
        <v>65.615745546362263</v>
      </c>
      <c r="AV48" s="28">
        <f>'Agency North'!AW48+'Agency South'!AW48</f>
        <v>66.271903001825876</v>
      </c>
      <c r="AW48" s="35">
        <f>'Agency North'!AX48+'Agency South'!AX48</f>
        <v>66.934622031844142</v>
      </c>
      <c r="AX48" s="28">
        <f>'Agency North'!AY48+'Agency South'!AY48</f>
        <v>77.290499999999994</v>
      </c>
      <c r="AY48" s="28">
        <f>'Agency North'!AZ48+'Agency South'!AZ48</f>
        <v>77.290499999999994</v>
      </c>
      <c r="AZ48" s="28">
        <f>'Agency North'!BA48+'Agency South'!BA48</f>
        <v>86.136799999999994</v>
      </c>
      <c r="BA48" s="28">
        <f>'Agency North'!BB48+'Agency South'!BB48</f>
        <v>82.375664</v>
      </c>
      <c r="BB48" s="28">
        <f>'Agency North'!BC48+'Agency South'!BC48</f>
        <v>82.669436640000001</v>
      </c>
      <c r="BC48" s="28">
        <f>'Agency North'!BD48+'Agency South'!BD48</f>
        <v>82.683432412000002</v>
      </c>
      <c r="BD48" s="28">
        <f>'Agency North'!BE48+'Agency South'!BE48</f>
        <v>82.980282736120003</v>
      </c>
      <c r="BE48" s="28">
        <f>'Agency North'!BF48+'Agency South'!BF48</f>
        <v>83.280101563481196</v>
      </c>
      <c r="BF48" s="28">
        <f>'Agency North'!BG48+'Agency South'!BG48</f>
        <v>84.11290257911601</v>
      </c>
      <c r="BG48" s="28">
        <f>'Agency North'!BH48+'Agency South'!BH48</f>
        <v>84.418747764907167</v>
      </c>
      <c r="BH48" s="28">
        <f>'Agency North'!BI48+'Agency South'!BI48</f>
        <v>85.262935242556239</v>
      </c>
      <c r="BI48" s="35">
        <f>'Agency North'!BJ48+'Agency South'!BJ48</f>
        <v>86.715779072630966</v>
      </c>
      <c r="BJ48" s="28">
        <f>'Agency North'!BK48+'Agency South'!BK48</f>
        <v>91.927499999999995</v>
      </c>
      <c r="BK48" s="28">
        <f>'Agency North'!BL48+'Agency South'!BL48</f>
        <v>91.927499999999995</v>
      </c>
      <c r="BL48" s="28">
        <f>'Agency North'!BM48+'Agency South'!BM48</f>
        <v>102.27100000000002</v>
      </c>
      <c r="BM48" s="28">
        <f>'Agency North'!BN48+'Agency South'!BN48</f>
        <v>99.096620000000001</v>
      </c>
      <c r="BN48" s="28">
        <f>'Agency North'!BO48+'Agency South'!BO48</f>
        <v>99.463835799999998</v>
      </c>
      <c r="BO48" s="28">
        <f>'Agency North'!BP48+'Agency South'!BP48</f>
        <v>99.481330514999996</v>
      </c>
      <c r="BP48" s="28">
        <f>'Agency North'!BQ48+'Agency South'!BQ48</f>
        <v>100.83868695435152</v>
      </c>
      <c r="BQ48" s="28">
        <f>'Agency North'!BR48+'Agency South'!BR48</f>
        <v>101.21720822389501</v>
      </c>
      <c r="BR48" s="28">
        <f>'Agency North'!BS48+'Agency South'!BS48</f>
        <v>103.46465070613397</v>
      </c>
      <c r="BS48" s="28">
        <f>'Agency North'!BT48+'Agency South'!BT48</f>
        <v>103.8507802531953</v>
      </c>
      <c r="BT48" s="28">
        <f>'Agency North'!BU48+'Agency South'!BU48</f>
        <v>104.88928805572725</v>
      </c>
      <c r="BU48" s="35">
        <f>'Agency North'!BV48+'Agency South'!BV48</f>
        <v>106.69595171431661</v>
      </c>
      <c r="BV48" s="28">
        <f>'Agency North'!BW48+'Agency South'!BW48</f>
        <v>106.56450000000001</v>
      </c>
      <c r="BW48" s="28">
        <f>'Agency North'!BX48+'Agency South'!BX48</f>
        <v>106.56450000000001</v>
      </c>
      <c r="BX48" s="28">
        <f>'Agency North'!BY48+'Agency South'!BY48</f>
        <v>118.40520000000001</v>
      </c>
      <c r="BY48" s="28">
        <f>'Agency North'!BZ48+'Agency South'!BZ48</f>
        <v>114.757608</v>
      </c>
      <c r="BZ48" s="28">
        <f>'Agency North'!CA48+'Agency South'!CA48</f>
        <v>118.73285256</v>
      </c>
      <c r="CA48" s="28">
        <f>'Agency North'!CB48+'Agency South'!CB48</f>
        <v>118.75384621800001</v>
      </c>
      <c r="CB48" s="28">
        <f>'Agency North'!CC48+'Agency South'!CC48</f>
        <v>120.37655874522181</v>
      </c>
      <c r="CC48" s="28">
        <f>'Agency North'!CD48+'Agency South'!CD48</f>
        <v>121.74831982604752</v>
      </c>
      <c r="CD48" s="28">
        <f>'Agency North'!CE48+'Agency South'!CE48</f>
        <v>124.43577480030798</v>
      </c>
      <c r="CE48" s="28">
        <f>'Agency North'!CF48+'Agency South'!CF48</f>
        <v>124.90839736591107</v>
      </c>
      <c r="CF48" s="28">
        <f>'Agency North'!CG48+'Agency South'!CG48</f>
        <v>126.63015024071888</v>
      </c>
      <c r="CG48" s="35">
        <f>'Agency North'!CH48+'Agency South'!CH48</f>
        <v>131.26550062225672</v>
      </c>
      <c r="CH48" s="28">
        <f>'Agency North'!CI48+'Agency South'!CI48</f>
        <v>121.20150000000001</v>
      </c>
      <c r="CI48" s="28">
        <f>'Agency North'!CJ48+'Agency South'!CJ48</f>
        <v>121.20150000000001</v>
      </c>
      <c r="CJ48" s="28">
        <f>'Agency North'!CK48+'Agency South'!CK48</f>
        <v>134.5394</v>
      </c>
      <c r="CK48" s="28">
        <f>'Agency North'!CL48+'Agency South'!CL48</f>
        <v>130.41859600000001</v>
      </c>
      <c r="CL48" s="28">
        <f>'Agency North'!CM48+'Agency South'!CM48</f>
        <v>134.88311732</v>
      </c>
      <c r="CM48" s="28">
        <f>'Agency North'!CN48+'Agency South'!CN48</f>
        <v>134.90760992099999</v>
      </c>
      <c r="CN48" s="28">
        <f>'Agency North'!CO48+'Agency South'!CO48</f>
        <v>136.76510253609212</v>
      </c>
      <c r="CO48" s="28">
        <f>'Agency North'!CP48+'Agency South'!CP48</f>
        <v>138.3654904637221</v>
      </c>
      <c r="CP48" s="28">
        <f>'Agency North'!CQ48+'Agency South'!CQ48</f>
        <v>141.39205500035931</v>
      </c>
      <c r="CQ48" s="28">
        <f>'Agency North'!CR48+'Agency South'!CR48</f>
        <v>143.05726183983415</v>
      </c>
      <c r="CR48" s="28">
        <f>'Agency North'!CS48+'Agency South'!CS48</f>
        <v>146.79261611533548</v>
      </c>
      <c r="CS48" s="35">
        <f>'Agency North'!CT48+'Agency South'!CT48</f>
        <v>152.26971044265431</v>
      </c>
    </row>
    <row r="49" spans="1:97" s="28" customFormat="1" x14ac:dyDescent="0.25">
      <c r="A49" s="28" t="s">
        <v>5</v>
      </c>
      <c r="B49" s="28">
        <f>'Agency North'!C49+'Agency South'!C49</f>
        <v>122</v>
      </c>
      <c r="C49" s="28">
        <f>'Agency North'!D49+'Agency South'!D49</f>
        <v>72</v>
      </c>
      <c r="D49" s="28">
        <f>'Agency North'!E49+'Agency South'!E49</f>
        <v>140</v>
      </c>
      <c r="E49" s="28">
        <f>'Agency North'!F49+'Agency South'!F49</f>
        <v>166</v>
      </c>
      <c r="F49" s="28">
        <f>'Agency North'!G49+'Agency South'!G49</f>
        <v>159</v>
      </c>
      <c r="G49" s="28">
        <f>'Agency North'!H49+'Agency South'!H49</f>
        <v>205</v>
      </c>
      <c r="H49" s="28">
        <f>'Agency North'!I49+'Agency South'!I49</f>
        <v>242</v>
      </c>
      <c r="I49" s="28">
        <f>'Agency North'!J49+'Agency South'!J49</f>
        <v>175</v>
      </c>
      <c r="J49" s="28">
        <f>'Agency North'!K49+'Agency South'!K49</f>
        <v>269</v>
      </c>
      <c r="K49" s="28">
        <f>'Agency North'!L49+'Agency South'!L49</f>
        <v>202</v>
      </c>
      <c r="L49" s="28">
        <f>'Agency North'!M49+'Agency South'!M49</f>
        <v>376</v>
      </c>
      <c r="M49" s="35">
        <f>'Agency North'!N49+'Agency South'!N49</f>
        <v>276</v>
      </c>
      <c r="N49" s="276">
        <f>'Agency North'!O49+'Agency South'!O49</f>
        <v>59</v>
      </c>
      <c r="O49" s="276">
        <f>'Agency North'!P49+'Agency South'!P49</f>
        <v>63</v>
      </c>
      <c r="P49" s="276">
        <f>'Agency North'!Q49+'Agency South'!Q49</f>
        <v>301</v>
      </c>
      <c r="Q49" s="276">
        <f>'Agency North'!R49+'Agency South'!R49</f>
        <v>244</v>
      </c>
      <c r="R49" s="276">
        <f>'Agency North'!S49+'Agency South'!S49</f>
        <v>299</v>
      </c>
      <c r="S49" s="276">
        <f>'Agency North'!T49+'Agency South'!T49</f>
        <v>576</v>
      </c>
      <c r="T49" s="277">
        <f>'Agency North'!U49+'Agency South'!U49</f>
        <v>359</v>
      </c>
      <c r="U49" s="277">
        <f>'Agency North'!V49+'Agency South'!V49</f>
        <v>409</v>
      </c>
      <c r="V49" s="15">
        <f>'Agency North'!W49+'Agency South'!W49</f>
        <v>630.23513762879998</v>
      </c>
      <c r="W49" s="15">
        <f>'Agency North'!X49+'Agency South'!X49</f>
        <v>695.10278994431985</v>
      </c>
      <c r="X49" s="15">
        <f>'Agency North'!Y49+'Agency South'!Y49</f>
        <v>764.86288004618223</v>
      </c>
      <c r="Y49" s="96">
        <f>'Agency North'!Z49+'Agency South'!Z49</f>
        <v>824.88646522044473</v>
      </c>
      <c r="Z49" s="28">
        <f>'Agency North'!AA49+'Agency South'!AA49</f>
        <v>74.430039653966361</v>
      </c>
      <c r="AA49" s="28">
        <f>'Agency North'!AB49+'Agency South'!AB49</f>
        <v>77.120510656452566</v>
      </c>
      <c r="AB49" s="28">
        <f>'Agency North'!AC49+'Agency South'!AC49</f>
        <v>468.54113465242369</v>
      </c>
      <c r="AC49" s="28">
        <f>'Agency North'!AD49+'Agency South'!AD49</f>
        <v>443.11926125378574</v>
      </c>
      <c r="AD49" s="28">
        <f>'Agency North'!AE49+'Agency South'!AE49</f>
        <v>542.74497946115162</v>
      </c>
      <c r="AE49" s="28">
        <f>'Agency North'!AF49+'Agency South'!AF49</f>
        <v>700.37179141733736</v>
      </c>
      <c r="AF49" s="28">
        <f>'Agency North'!AG49+'Agency South'!AG49</f>
        <v>493.30945592101898</v>
      </c>
      <c r="AG49" s="28">
        <f>'Agency North'!AH49+'Agency South'!AH49</f>
        <v>601.48513286163086</v>
      </c>
      <c r="AH49" s="28">
        <f>'Agency North'!AI49+'Agency South'!AI49</f>
        <v>710.49396302631226</v>
      </c>
      <c r="AI49" s="28">
        <f>'Agency North'!AJ49+'Agency South'!AJ49</f>
        <v>559.70995007197394</v>
      </c>
      <c r="AJ49" s="28">
        <f>'Agency North'!AK49+'Agency South'!AK49</f>
        <v>666.02498901799026</v>
      </c>
      <c r="AK49" s="35">
        <f>'Agency North'!AL49+'Agency South'!AL49</f>
        <v>780.47850781896204</v>
      </c>
      <c r="AL49" s="28">
        <f>'Agency North'!AM49+'Agency South'!AM49</f>
        <v>93.409929813019943</v>
      </c>
      <c r="AM49" s="28">
        <f>'Agency North'!AN49+'Agency South'!AN49</f>
        <v>97.306870514669512</v>
      </c>
      <c r="AN49" s="28">
        <f>'Agency North'!AO49+'Agency South'!AO49</f>
        <v>696.23775623497067</v>
      </c>
      <c r="AO49" s="28">
        <f>'Agency North'!AP49+'Agency South'!AP49</f>
        <v>609.20568919556138</v>
      </c>
      <c r="AP49" s="28">
        <f>'Agency North'!AQ49+'Agency South'!AQ49</f>
        <v>702.44075879028321</v>
      </c>
      <c r="AQ49" s="28">
        <f>'Agency North'!AR49+'Agency South'!AR49</f>
        <v>767.07725611272724</v>
      </c>
      <c r="AR49" s="28">
        <f>'Agency North'!AS49+'Agency South'!AS49</f>
        <v>647.93699629454113</v>
      </c>
      <c r="AS49" s="28">
        <f>'Agency North'!AT49+'Agency South'!AT49</f>
        <v>751.96274206636406</v>
      </c>
      <c r="AT49" s="28">
        <f>'Agency North'!AU49+'Agency South'!AU49</f>
        <v>822.72483201610294</v>
      </c>
      <c r="AU49" s="28">
        <f>'Agency North'!AV49+'Agency South'!AV49</f>
        <v>696.80944395306449</v>
      </c>
      <c r="AV49" s="28">
        <f>'Agency North'!AW49+'Agency South'!AW49</f>
        <v>809.85553586578715</v>
      </c>
      <c r="AW49" s="35">
        <f>'Agency North'!AX49+'Agency South'!AX49</f>
        <v>857.83059707211487</v>
      </c>
      <c r="AX49" s="28">
        <f>'Agency North'!AY49+'Agency South'!AY49</f>
        <v>107.34597150281341</v>
      </c>
      <c r="AY49" s="28">
        <f>'Agency North'!AZ49+'Agency South'!AZ49</f>
        <v>111.4491782724009</v>
      </c>
      <c r="AZ49" s="28">
        <f>'Agency North'!BA49+'Agency South'!BA49</f>
        <v>909.90331128905336</v>
      </c>
      <c r="BA49" s="28">
        <f>'Agency North'!BB49+'Agency South'!BB49</f>
        <v>842.76786830022127</v>
      </c>
      <c r="BB49" s="28">
        <f>'Agency North'!BC49+'Agency South'!BC49</f>
        <v>879.69224005897331</v>
      </c>
      <c r="BC49" s="28">
        <f>'Agency North'!BD49+'Agency South'!BD49</f>
        <v>932.12922844782543</v>
      </c>
      <c r="BD49" s="28">
        <f>'Agency North'!BE49+'Agency South'!BE49</f>
        <v>888.32412735026446</v>
      </c>
      <c r="BE49" s="28">
        <f>'Agency North'!BF49+'Agency South'!BF49</f>
        <v>932.9290352545429</v>
      </c>
      <c r="BF49" s="28">
        <f>'Agency North'!BG49+'Agency South'!BG49</f>
        <v>997.97031881710814</v>
      </c>
      <c r="BG49" s="28">
        <f>'Agency North'!BH49+'Agency South'!BH49</f>
        <v>956.82870829760134</v>
      </c>
      <c r="BH49" s="28">
        <f>'Agency North'!BI49+'Agency South'!BI49</f>
        <v>1007.8276131325445</v>
      </c>
      <c r="BI49" s="35">
        <f>'Agency North'!BJ49+'Agency South'!BJ49</f>
        <v>1079.6415632658009</v>
      </c>
      <c r="BJ49" s="28">
        <f>'Agency North'!BK49+'Agency South'!BK49</f>
        <v>126.74304061668465</v>
      </c>
      <c r="BK49" s="28">
        <f>'Agency North'!BL49+'Agency South'!BL49</f>
        <v>131.73691957967651</v>
      </c>
      <c r="BL49" s="28">
        <f>'Agency North'!BM49+'Agency South'!BM49</f>
        <v>1049.7949958251179</v>
      </c>
      <c r="BM49" s="28">
        <f>'Agency North'!BN49+'Agency South'!BN49</f>
        <v>968.74510150254082</v>
      </c>
      <c r="BN49" s="28">
        <f>'Agency North'!BO49+'Agency South'!BO49</f>
        <v>1008.0554763252001</v>
      </c>
      <c r="BO49" s="28">
        <f>'Agency North'!BP49+'Agency South'!BP49</f>
        <v>1046.2515657142094</v>
      </c>
      <c r="BP49" s="28">
        <f>'Agency North'!BQ49+'Agency South'!BQ49</f>
        <v>1006.6959826130201</v>
      </c>
      <c r="BQ49" s="28">
        <f>'Agency North'!BR49+'Agency South'!BR49</f>
        <v>1054.2947569875928</v>
      </c>
      <c r="BR49" s="28">
        <f>'Agency North'!BS49+'Agency South'!BS49</f>
        <v>1112.3306213432086</v>
      </c>
      <c r="BS49" s="28">
        <f>'Agency North'!BT49+'Agency South'!BT49</f>
        <v>1063.9853615530549</v>
      </c>
      <c r="BT49" s="28">
        <f>'Agency North'!BU49+'Agency South'!BU49</f>
        <v>1117.7275908750842</v>
      </c>
      <c r="BU49" s="35">
        <f>'Agency North'!BV49+'Agency South'!BV49</f>
        <v>1173.6697718959422</v>
      </c>
      <c r="BV49" s="28">
        <f>'Agency North'!BW49+'Agency South'!BW49</f>
        <v>142.96759460435842</v>
      </c>
      <c r="BW49" s="28">
        <f>'Agency North'!BX49+'Agency South'!BX49</f>
        <v>148.68206787330732</v>
      </c>
      <c r="BX49" s="28">
        <f>'Agency North'!BY49+'Agency South'!BY49</f>
        <v>1186.3570052397747</v>
      </c>
      <c r="BY49" s="28">
        <f>'Agency North'!BZ49+'Agency South'!BZ49</f>
        <v>1111.8433396085186</v>
      </c>
      <c r="BZ49" s="28">
        <f>'Agency North'!CA49+'Agency South'!CA49</f>
        <v>1155.993786142782</v>
      </c>
      <c r="CA49" s="28">
        <f>'Agency North'!CB49+'Agency South'!CB49</f>
        <v>1198.9358431501848</v>
      </c>
      <c r="CB49" s="28">
        <f>'Agency North'!CC49+'Agency South'!CC49</f>
        <v>1169.3302410688702</v>
      </c>
      <c r="CC49" s="28">
        <f>'Agency North'!CD49+'Agency South'!CD49</f>
        <v>1238.7534401898674</v>
      </c>
      <c r="CD49" s="28">
        <f>'Agency North'!CE49+'Agency South'!CE49</f>
        <v>1305.2515042212351</v>
      </c>
      <c r="CE49" s="28">
        <f>'Agency North'!CF49+'Agency South'!CF49</f>
        <v>1267.424668059447</v>
      </c>
      <c r="CF49" s="28">
        <f>'Agency North'!CG49+'Agency South'!CG49</f>
        <v>1337.4716907395323</v>
      </c>
      <c r="CG49" s="35">
        <f>'Agency North'!CH49+'Agency South'!CH49</f>
        <v>1401.9953849884596</v>
      </c>
      <c r="CH49" s="28">
        <f>'Agency North'!CI49+'Agency South'!CI49</f>
        <v>163.95154019742773</v>
      </c>
      <c r="CI49" s="28">
        <f>'Agency North'!CJ49+'Agency South'!CJ49</f>
        <v>170.29930070449996</v>
      </c>
      <c r="CJ49" s="28">
        <f>'Agency North'!CK49+'Agency South'!CK49</f>
        <v>1360.3783763952804</v>
      </c>
      <c r="CK49" s="28">
        <f>'Agency North'!CL49+'Agency South'!CL49</f>
        <v>1273.5418185718672</v>
      </c>
      <c r="CL49" s="28">
        <f>'Agency North'!CM49+'Agency South'!CM49</f>
        <v>1323.1203864514966</v>
      </c>
      <c r="CM49" s="28">
        <f>'Agency North'!CN49+'Agency South'!CN49</f>
        <v>1371.3545502540528</v>
      </c>
      <c r="CN49" s="28">
        <f>'Agency North'!CO49+'Agency South'!CO49</f>
        <v>1336.9113352752238</v>
      </c>
      <c r="CO49" s="28">
        <f>'Agency North'!CP49+'Agency South'!CP49</f>
        <v>1415.7318801552169</v>
      </c>
      <c r="CP49" s="28">
        <f>'Agency North'!CQ49+'Agency South'!CQ49</f>
        <v>1490.9827007270962</v>
      </c>
      <c r="CQ49" s="28">
        <f>'Agency North'!CR49+'Agency South'!CR49</f>
        <v>1466.5090395245602</v>
      </c>
      <c r="CR49" s="28">
        <f>'Agency North'!CS49+'Agency South'!CS49</f>
        <v>1557.5009855984792</v>
      </c>
      <c r="CS49" s="35">
        <f>'Agency North'!CT49+'Agency South'!CT49</f>
        <v>1632.1979186531053</v>
      </c>
    </row>
    <row r="50" spans="1:97" s="28" customFormat="1" x14ac:dyDescent="0.25">
      <c r="A50" s="28" t="s">
        <v>6</v>
      </c>
      <c r="B50" s="28">
        <f>'Agency North'!C50+'Agency South'!C50</f>
        <v>106</v>
      </c>
      <c r="C50" s="28">
        <f>'Agency North'!D50+'Agency South'!D50</f>
        <v>106</v>
      </c>
      <c r="D50" s="28">
        <f>'Agency North'!E50+'Agency South'!E50</f>
        <v>71</v>
      </c>
      <c r="E50" s="28">
        <f>'Agency North'!F50+'Agency South'!F50</f>
        <v>140</v>
      </c>
      <c r="F50" s="28">
        <f>'Agency North'!G50+'Agency South'!G50</f>
        <v>162</v>
      </c>
      <c r="G50" s="28">
        <f>'Agency North'!H50+'Agency South'!H50</f>
        <v>149</v>
      </c>
      <c r="H50" s="28">
        <f>'Agency North'!I50+'Agency South'!I50</f>
        <v>168</v>
      </c>
      <c r="I50" s="28">
        <f>'Agency North'!J50+'Agency South'!J50</f>
        <v>132</v>
      </c>
      <c r="J50" s="28">
        <f>'Agency North'!K50+'Agency South'!K50</f>
        <v>174</v>
      </c>
      <c r="K50" s="28">
        <f>'Agency North'!L50+'Agency South'!L50</f>
        <v>203</v>
      </c>
      <c r="L50" s="28">
        <f>'Agency North'!M50+'Agency South'!M50</f>
        <v>121</v>
      </c>
      <c r="M50" s="35">
        <f>'Agency North'!N50+'Agency South'!N50</f>
        <v>320</v>
      </c>
      <c r="N50" s="276">
        <f>'Agency North'!O50+'Agency South'!O50</f>
        <v>104</v>
      </c>
      <c r="O50" s="276">
        <f>'Agency North'!P50+'Agency South'!P50</f>
        <v>56</v>
      </c>
      <c r="P50" s="276">
        <f>'Agency North'!Q50+'Agency South'!Q50</f>
        <v>49</v>
      </c>
      <c r="Q50" s="276">
        <f>'Agency North'!R50+'Agency South'!R50</f>
        <v>169</v>
      </c>
      <c r="R50" s="276">
        <f>'Agency North'!S50+'Agency South'!S50</f>
        <v>162</v>
      </c>
      <c r="S50" s="276">
        <f>'Agency North'!T50+'Agency South'!T50</f>
        <v>232</v>
      </c>
      <c r="T50" s="277">
        <f>'Agency North'!U50+'Agency South'!U50</f>
        <v>300</v>
      </c>
      <c r="U50" s="277">
        <f>'Agency North'!V50+'Agency South'!V50</f>
        <v>228</v>
      </c>
      <c r="V50" s="15">
        <f>'Agency North'!W50+'Agency South'!W50</f>
        <v>320.36</v>
      </c>
      <c r="W50" s="15">
        <f>'Agency North'!X50+'Agency South'!X50</f>
        <v>455.87360565439991</v>
      </c>
      <c r="X50" s="15">
        <f>'Agency North'!Y50+'Agency South'!Y50</f>
        <v>526.80357426687988</v>
      </c>
      <c r="Y50" s="96">
        <f>'Agency North'!Z50+'Agency South'!Z50</f>
        <v>580.59893040908787</v>
      </c>
      <c r="Z50" s="28">
        <f>'Agency North'!AA50+'Agency South'!AA50</f>
        <v>270.94974162091796</v>
      </c>
      <c r="AA50" s="28">
        <f>'Agency North'!AB50+'Agency South'!AB50</f>
        <v>74.430039653966361</v>
      </c>
      <c r="AB50" s="28">
        <f>'Agency North'!AC50+'Agency South'!AC50</f>
        <v>128.53418442742094</v>
      </c>
      <c r="AC50" s="28">
        <f>'Agency North'!AD50+'Agency South'!AD50</f>
        <v>325.7839494272468</v>
      </c>
      <c r="AD50" s="28">
        <f>'Agency North'!AE50+'Agency South'!AE50</f>
        <v>319.67889561880264</v>
      </c>
      <c r="AE50" s="28">
        <f>'Agency North'!AF50+'Agency South'!AF50</f>
        <v>391.55173518268793</v>
      </c>
      <c r="AF50" s="28">
        <f>'Agency North'!AG50+'Agency South'!AG50</f>
        <v>505.26822095107912</v>
      </c>
      <c r="AG50" s="28">
        <f>'Agency North'!AH50+'Agency South'!AH50</f>
        <v>355.88753605730665</v>
      </c>
      <c r="AH50" s="28">
        <f>'Agency North'!AI50+'Agency South'!AI50</f>
        <v>433.9285601358909</v>
      </c>
      <c r="AI50" s="28">
        <f>'Agency North'!AJ50+'Agency South'!AJ50</f>
        <v>512.57064475469679</v>
      </c>
      <c r="AJ50" s="28">
        <f>'Agency North'!AK50+'Agency South'!AK50</f>
        <v>403.79074969478137</v>
      </c>
      <c r="AK50" s="35">
        <f>'Agency North'!AL50+'Agency South'!AL50</f>
        <v>480.4894563629789</v>
      </c>
      <c r="AL50" s="28">
        <f>'Agency North'!AM50+'Agency South'!AM50</f>
        <v>323.75893420070526</v>
      </c>
      <c r="AM50" s="28">
        <f>'Agency North'!AN50+'Agency South'!AN50</f>
        <v>93.409929813019943</v>
      </c>
      <c r="AN50" s="28">
        <f>'Agency North'!AO50+'Agency South'!AO50</f>
        <v>159.97711676823286</v>
      </c>
      <c r="AO50" s="28">
        <f>'Agency North'!AP50+'Agency South'!AP50</f>
        <v>487.36642936447947</v>
      </c>
      <c r="AP50" s="28">
        <f>'Agency North'!AQ50+'Agency South'!AQ50</f>
        <v>437.76370912308778</v>
      </c>
      <c r="AQ50" s="28">
        <f>'Agency North'!AR50+'Agency South'!AR50</f>
        <v>506.76083312727576</v>
      </c>
      <c r="AR50" s="28">
        <f>'Agency North'!AS50+'Agency South'!AS50</f>
        <v>551.26810079239135</v>
      </c>
      <c r="AS50" s="28">
        <f>'Agency North'!AT50+'Agency South'!AT50</f>
        <v>467.44026161249053</v>
      </c>
      <c r="AT50" s="28">
        <f>'Agency North'!AU50+'Agency South'!AU50</f>
        <v>542.48740677644844</v>
      </c>
      <c r="AU50" s="28">
        <f>'Agency North'!AV50+'Agency South'!AV50</f>
        <v>591.23623541270001</v>
      </c>
      <c r="AV50" s="28">
        <f>'Agency North'!AW50+'Agency South'!AW50</f>
        <v>502.69824170899665</v>
      </c>
      <c r="AW50" s="35">
        <f>'Agency North'!AX50+'Agency South'!AX50</f>
        <v>584.25292230317518</v>
      </c>
      <c r="AX50" s="28">
        <f>'Agency North'!AY50+'Agency South'!AY50</f>
        <v>361.99765451246822</v>
      </c>
      <c r="AY50" s="28">
        <f>'Agency North'!AZ50+'Agency South'!AZ50</f>
        <v>107.34597150281341</v>
      </c>
      <c r="AZ50" s="28">
        <f>'Agency North'!BA50+'Agency South'!BA50</f>
        <v>192.16217157626244</v>
      </c>
      <c r="BA50" s="28">
        <f>'Agency North'!BB50+'Agency South'!BB50</f>
        <v>628.62544545177059</v>
      </c>
      <c r="BB50" s="28">
        <f>'Agency North'!BC50+'Agency South'!BC50</f>
        <v>605.94703176734686</v>
      </c>
      <c r="BC50" s="28">
        <f>'Agency North'!BD50+'Agency South'!BD50</f>
        <v>630.68607249307308</v>
      </c>
      <c r="BD50" s="28">
        <f>'Agency North'!BE50+'Agency South'!BE50</f>
        <v>670.09480057566043</v>
      </c>
      <c r="BE50" s="28">
        <f>'Agency North'!BF50+'Agency South'!BF50</f>
        <v>640.86240615983377</v>
      </c>
      <c r="BF50" s="28">
        <f>'Agency North'!BG50+'Agency South'!BG50</f>
        <v>673.04166114792042</v>
      </c>
      <c r="BG50" s="28">
        <f>'Agency North'!BH50+'Agency South'!BH50</f>
        <v>717.44059225796809</v>
      </c>
      <c r="BH50" s="28">
        <f>'Agency North'!BI50+'Agency South'!BI50</f>
        <v>690.28356812898403</v>
      </c>
      <c r="BI50" s="35">
        <f>'Agency North'!BJ50+'Agency South'!BJ50</f>
        <v>727.07563518847871</v>
      </c>
      <c r="BJ50" s="28">
        <f>'Agency North'!BK50+'Agency South'!BK50</f>
        <v>434.62192436859942</v>
      </c>
      <c r="BK50" s="28">
        <f>'Agency North'!BL50+'Agency South'!BL50</f>
        <v>126.74304061668465</v>
      </c>
      <c r="BL50" s="28">
        <f>'Agency North'!BM50+'Agency South'!BM50</f>
        <v>227.10314448972699</v>
      </c>
      <c r="BM50" s="28">
        <f>'Agency North'!BN50+'Agency South'!BN50</f>
        <v>730.24544975403205</v>
      </c>
      <c r="BN50" s="28">
        <f>'Agency North'!BO50+'Agency South'!BO50</f>
        <v>696.48858501287964</v>
      </c>
      <c r="BO50" s="28">
        <f>'Agency North'!BP50+'Agency South'!BP50</f>
        <v>722.74652974833566</v>
      </c>
      <c r="BP50" s="28">
        <f>'Agency North'!BQ50+'Agency South'!BQ50</f>
        <v>759.66148716677139</v>
      </c>
      <c r="BQ50" s="28">
        <f>'Agency North'!BR50+'Agency South'!BR50</f>
        <v>726.25924459939324</v>
      </c>
      <c r="BR50" s="28">
        <f>'Agency North'!BS50+'Agency South'!BS50</f>
        <v>765.66630572142367</v>
      </c>
      <c r="BS50" s="28">
        <f>'Agency North'!BT50+'Agency South'!BT50</f>
        <v>799.70124397904306</v>
      </c>
      <c r="BT50" s="28">
        <f>'Agency North'!BU50+'Agency South'!BU50</f>
        <v>767.58943940613278</v>
      </c>
      <c r="BU50" s="35">
        <f>'Agency North'!BV50+'Agency South'!BV50</f>
        <v>806.36061913131107</v>
      </c>
      <c r="BV50" s="28">
        <f>'Agency North'!BW50+'Agency South'!BW50</f>
        <v>469.09807655003237</v>
      </c>
      <c r="BW50" s="28">
        <f>'Agency North'!BX50+'Agency South'!BX50</f>
        <v>142.96759460435842</v>
      </c>
      <c r="BX50" s="28">
        <f>'Agency North'!BY50+'Agency South'!BY50</f>
        <v>256.25321571876236</v>
      </c>
      <c r="BY50" s="28">
        <f>'Agency North'!BZ50+'Agency South'!BZ50</f>
        <v>825.15134860423973</v>
      </c>
      <c r="BZ50" s="28">
        <f>'Agency North'!CA50+'Agency South'!CA50</f>
        <v>799.32029765883976</v>
      </c>
      <c r="CA50" s="28">
        <f>'Agency North'!CB50+'Agency South'!CB50</f>
        <v>828.86325952094467</v>
      </c>
      <c r="CB50" s="28">
        <f>'Agency North'!CC50+'Agency South'!CC50</f>
        <v>870.466567684354</v>
      </c>
      <c r="CC50" s="28">
        <f>'Agency North'!CD50+'Agency South'!CD50</f>
        <v>854.56859267870004</v>
      </c>
      <c r="CD50" s="28">
        <f>'Agency North'!CE50+'Agency South'!CE50</f>
        <v>899.66434757948582</v>
      </c>
      <c r="CE50" s="28">
        <f>'Agency North'!CF50+'Agency South'!CF50</f>
        <v>938.37979451173953</v>
      </c>
      <c r="CF50" s="28">
        <f>'Agency North'!CG50+'Agency South'!CG50</f>
        <v>920.23466583877075</v>
      </c>
      <c r="CG50" s="35">
        <f>'Agency North'!CH50+'Agency South'!CH50</f>
        <v>964.89029117637733</v>
      </c>
      <c r="CH50" s="28">
        <f>'Agency North'!CI50+'Agency South'!CI50</f>
        <v>540.22019173333808</v>
      </c>
      <c r="CI50" s="28">
        <f>'Agency North'!CJ50+'Agency South'!CJ50</f>
        <v>163.95154019742773</v>
      </c>
      <c r="CJ50" s="28">
        <f>'Agency North'!CK50+'Agency South'!CK50</f>
        <v>293.56453859074924</v>
      </c>
      <c r="CK50" s="28">
        <f>'Agency North'!CL50+'Agency South'!CL50</f>
        <v>946.26235451590344</v>
      </c>
      <c r="CL50" s="28">
        <f>'Agency North'!CM50+'Agency South'!CM50</f>
        <v>915.60634246931568</v>
      </c>
      <c r="CM50" s="28">
        <f>'Agency North'!CN50+'Agency South'!CN50</f>
        <v>948.65735693100419</v>
      </c>
      <c r="CN50" s="28">
        <f>'Agency North'!CO50+'Agency South'!CO50</f>
        <v>995.6905021904231</v>
      </c>
      <c r="CO50" s="28">
        <f>'Agency North'!CP50+'Agency South'!CP50</f>
        <v>977.11901338273356</v>
      </c>
      <c r="CP50" s="28">
        <f>'Agency North'!CQ50+'Agency South'!CQ50</f>
        <v>1028.1174921805382</v>
      </c>
      <c r="CQ50" s="28">
        <f>'Agency North'!CR50+'Agency South'!CR50</f>
        <v>1086.013804600321</v>
      </c>
      <c r="CR50" s="28">
        <f>'Agency North'!CS50+'Agency South'!CS50</f>
        <v>1071.9768768164288</v>
      </c>
      <c r="CS50" s="35">
        <f>'Agency North'!CT50+'Agency South'!CT50</f>
        <v>1123.6257110389033</v>
      </c>
    </row>
    <row r="51" spans="1:97" s="28" customFormat="1" x14ac:dyDescent="0.25">
      <c r="A51" s="28" t="s">
        <v>7</v>
      </c>
      <c r="B51" s="28">
        <f>'Agency North'!C51+'Agency South'!C51</f>
        <v>124</v>
      </c>
      <c r="C51" s="28">
        <f>'Agency North'!D51+'Agency South'!D51</f>
        <v>116</v>
      </c>
      <c r="D51" s="28">
        <f>'Agency North'!E51+'Agency South'!E51</f>
        <v>176</v>
      </c>
      <c r="E51" s="28">
        <f>'Agency North'!F51+'Agency South'!F51</f>
        <v>110</v>
      </c>
      <c r="F51" s="28">
        <f>'Agency North'!G51+'Agency South'!G51</f>
        <v>136</v>
      </c>
      <c r="G51" s="28">
        <f>'Agency North'!H51+'Agency South'!H51</f>
        <v>257</v>
      </c>
      <c r="H51" s="28">
        <f>'Agency North'!I51+'Agency South'!I51</f>
        <v>234</v>
      </c>
      <c r="I51" s="28">
        <f>'Agency North'!J51+'Agency South'!J51</f>
        <v>160</v>
      </c>
      <c r="J51" s="28">
        <f>'Agency North'!K51+'Agency South'!K51</f>
        <v>270</v>
      </c>
      <c r="K51" s="28">
        <f>'Agency North'!L51+'Agency South'!L51</f>
        <v>210</v>
      </c>
      <c r="L51" s="28">
        <f>'Agency North'!M51+'Agency South'!M51</f>
        <v>266</v>
      </c>
      <c r="M51" s="35">
        <f>'Agency North'!N51+'Agency South'!N51</f>
        <v>290</v>
      </c>
      <c r="N51" s="276">
        <f>'Agency North'!O51+'Agency South'!O51</f>
        <v>147</v>
      </c>
      <c r="O51" s="276">
        <f>'Agency North'!P51+'Agency South'!P51</f>
        <v>177</v>
      </c>
      <c r="P51" s="276">
        <f>'Agency North'!Q51+'Agency South'!Q51</f>
        <v>150</v>
      </c>
      <c r="Q51" s="276">
        <f>'Agency North'!R51+'Agency South'!R51</f>
        <v>62</v>
      </c>
      <c r="R51" s="276">
        <f>'Agency North'!S51+'Agency South'!S51</f>
        <v>150</v>
      </c>
      <c r="S51" s="276">
        <f>'Agency North'!T51+'Agency South'!T51</f>
        <v>250</v>
      </c>
      <c r="T51" s="277">
        <f>'Agency North'!U51+'Agency South'!U51</f>
        <v>203</v>
      </c>
      <c r="U51" s="277">
        <f>'Agency North'!V51+'Agency South'!V51</f>
        <v>307</v>
      </c>
      <c r="V51" s="15">
        <f>'Agency North'!W51+'Agency South'!W51</f>
        <v>212.91399999999999</v>
      </c>
      <c r="W51" s="15">
        <f>'Agency North'!X51+'Agency South'!X51</f>
        <v>186.67499999999998</v>
      </c>
      <c r="X51" s="15">
        <f>'Agency North'!Y51+'Agency South'!Y51</f>
        <v>284.14922519871999</v>
      </c>
      <c r="Y51" s="96">
        <f>'Agency North'!Z51+'Agency South'!Z51</f>
        <v>340.75893181951994</v>
      </c>
      <c r="Z51" s="28">
        <f>'Agency North'!AA51+'Agency South'!AA51</f>
        <v>196.95223510236667</v>
      </c>
      <c r="AA51" s="28">
        <f>'Agency North'!AB51+'Agency South'!AB51</f>
        <v>205.92180363189766</v>
      </c>
      <c r="AB51" s="28">
        <f>'Agency North'!AC51+'Agency South'!AC51</f>
        <v>103.70585525119314</v>
      </c>
      <c r="AC51" s="28">
        <f>'Agency North'!AD51+'Agency South'!AD51</f>
        <v>104.5216935192188</v>
      </c>
      <c r="AD51" s="28">
        <f>'Agency North'!AE51+'Agency South'!AE51</f>
        <v>275.07893553839006</v>
      </c>
      <c r="AE51" s="28">
        <f>'Agency North'!AF51+'Agency South'!AF51</f>
        <v>269.92407230469212</v>
      </c>
      <c r="AF51" s="28">
        <f>'Agency North'!AG51+'Agency South'!AG51</f>
        <v>330.61062311885433</v>
      </c>
      <c r="AG51" s="28">
        <f>'Agency North'!AH51+'Agency South'!AH51</f>
        <v>426.62827504225311</v>
      </c>
      <c r="AH51" s="28">
        <f>'Agency North'!AI51+'Agency South'!AI51</f>
        <v>300.49719994534735</v>
      </c>
      <c r="AI51" s="28">
        <f>'Agency North'!AJ51+'Agency South'!AJ51</f>
        <v>366.39191903634077</v>
      </c>
      <c r="AJ51" s="28">
        <f>'Agency North'!AK51+'Agency South'!AK51</f>
        <v>432.79414960507575</v>
      </c>
      <c r="AK51" s="35">
        <f>'Agency North'!AL51+'Agency South'!AL51</f>
        <v>340.94475741228553</v>
      </c>
      <c r="AL51" s="28">
        <f>'Agency North'!AM51+'Agency South'!AM51</f>
        <v>212.0369187246296</v>
      </c>
      <c r="AM51" s="28">
        <f>'Agency North'!AN51+'Agency South'!AN51</f>
        <v>246.05678999253601</v>
      </c>
      <c r="AN51" s="28">
        <f>'Agency North'!AO51+'Agency South'!AO51</f>
        <v>128.38720321759627</v>
      </c>
      <c r="AO51" s="28">
        <f>'Agency North'!AP51+'Agency South'!AP51</f>
        <v>131.0660522258778</v>
      </c>
      <c r="AP51" s="28">
        <f>'Agency North'!AQ51+'Agency South'!AQ51</f>
        <v>410.09996519123683</v>
      </c>
      <c r="AQ51" s="28">
        <f>'Agency North'!AR51+'Agency South'!AR51</f>
        <v>369.63016543517028</v>
      </c>
      <c r="AR51" s="28">
        <f>'Agency North'!AS51+'Agency South'!AS51</f>
        <v>426.34388470049373</v>
      </c>
      <c r="AS51" s="28">
        <f>'Agency North'!AT51+'Agency South'!AT51</f>
        <v>465.46873358506349</v>
      </c>
      <c r="AT51" s="28">
        <f>'Agency North'!AU51+'Agency South'!AU51</f>
        <v>394.68785929512239</v>
      </c>
      <c r="AU51" s="28">
        <f>'Agency North'!AV51+'Agency South'!AV51</f>
        <v>456.37995514046656</v>
      </c>
      <c r="AV51" s="28">
        <f>'Agency North'!AW51+'Agency South'!AW51</f>
        <v>499.21622773306723</v>
      </c>
      <c r="AW51" s="35">
        <f>'Agency North'!AX51+'Agency South'!AX51</f>
        <v>424.45828736940831</v>
      </c>
      <c r="AX51" s="28">
        <f>'Agency North'!AY51+'Agency South'!AY51</f>
        <v>262.28726881105052</v>
      </c>
      <c r="AY51" s="28">
        <f>'Agency North'!AZ51+'Agency South'!AZ51</f>
        <v>275.11821742947581</v>
      </c>
      <c r="AZ51" s="28">
        <f>'Agency North'!BA51+'Agency South'!BA51</f>
        <v>154.74347616545145</v>
      </c>
      <c r="BA51" s="28">
        <f>'Agency North'!BB51+'Agency South'!BB51</f>
        <v>155.35454920269353</v>
      </c>
      <c r="BB51" s="28">
        <f>'Agency North'!BC51+'Agency South'!BC51</f>
        <v>525.69359536598779</v>
      </c>
      <c r="BC51" s="28">
        <f>'Agency North'!BD51+'Agency South'!BD51</f>
        <v>508.44345859351074</v>
      </c>
      <c r="BD51" s="28">
        <f>'Agency North'!BE51+'Agency South'!BE51</f>
        <v>530.72002703193562</v>
      </c>
      <c r="BE51" s="28">
        <f>'Agency North'!BF51+'Agency South'!BF51</f>
        <v>565.80124581406449</v>
      </c>
      <c r="BF51" s="28">
        <f>'Agency North'!BG51+'Agency South'!BG51</f>
        <v>541.11858126511709</v>
      </c>
      <c r="BG51" s="28">
        <f>'Agency North'!BH51+'Agency South'!BH51</f>
        <v>566.36972251580369</v>
      </c>
      <c r="BH51" s="28">
        <f>'Agency North'!BI51+'Agency South'!BI51</f>
        <v>605.77813847893776</v>
      </c>
      <c r="BI51" s="35">
        <f>'Agency North'!BJ51+'Agency South'!BJ51</f>
        <v>582.8478335853888</v>
      </c>
      <c r="BJ51" s="28">
        <f>'Agency North'!BK51+'Agency South'!BK51</f>
        <v>311.01862239723494</v>
      </c>
      <c r="BK51" s="28">
        <f>'Agency North'!BL51+'Agency South'!BL51</f>
        <v>330.31266252013552</v>
      </c>
      <c r="BL51" s="28">
        <f>'Agency North'!BM51+'Agency South'!BM51</f>
        <v>182.67096885447984</v>
      </c>
      <c r="BM51" s="28">
        <f>'Agency North'!BN51+'Agency South'!BN51</f>
        <v>184.86682475974808</v>
      </c>
      <c r="BN51" s="28">
        <f>'Agency North'!BO51+'Agency South'!BO51</f>
        <v>610.67269860341162</v>
      </c>
      <c r="BO51" s="28">
        <f>'Agency North'!BP51+'Agency South'!BP51</f>
        <v>584.44434444651972</v>
      </c>
      <c r="BP51" s="28">
        <f>'Agency North'!BQ51+'Agency South'!BQ51</f>
        <v>614.20095860448214</v>
      </c>
      <c r="BQ51" s="28">
        <f>'Agency North'!BR51+'Agency South'!BR51</f>
        <v>641.42777330413492</v>
      </c>
      <c r="BR51" s="28">
        <f>'Agency North'!BS51+'Agency South'!BS51</f>
        <v>617.30292598030451</v>
      </c>
      <c r="BS51" s="28">
        <f>'Agency North'!BT51+'Agency South'!BT51</f>
        <v>644.27368069657484</v>
      </c>
      <c r="BT51" s="28">
        <f>'Agency North'!BU51+'Agency South'!BU51</f>
        <v>675.23574236614456</v>
      </c>
      <c r="BU51" s="35">
        <f>'Agency North'!BV51+'Agency South'!BV51</f>
        <v>648.12181905696207</v>
      </c>
      <c r="BV51" s="28">
        <f>'Agency North'!BW51+'Agency South'!BW51</f>
        <v>342.8760934647969</v>
      </c>
      <c r="BW51" s="28">
        <f>'Agency North'!BX51+'Agency South'!BX51</f>
        <v>356.51453817802457</v>
      </c>
      <c r="BX51" s="28">
        <f>'Agency North'!BY51+'Agency South'!BY51</f>
        <v>206.00391366876937</v>
      </c>
      <c r="BY51" s="28">
        <f>'Agency North'!BZ51+'Agency South'!BZ51</f>
        <v>208.57321367237435</v>
      </c>
      <c r="BZ51" s="28">
        <f>'Agency North'!CA51+'Agency South'!CA51</f>
        <v>690.03647628578608</v>
      </c>
      <c r="CA51" s="28">
        <f>'Agency North'!CB51+'Agency South'!CB51</f>
        <v>670.77357729875507</v>
      </c>
      <c r="CB51" s="28">
        <f>'Agency North'!CC51+'Agency South'!CC51</f>
        <v>704.3357725899566</v>
      </c>
      <c r="CC51" s="28">
        <f>'Agency North'!CD51+'Agency South'!CD51</f>
        <v>744.50374463675939</v>
      </c>
      <c r="CD51" s="28">
        <f>'Agency North'!CE51+'Agency South'!CE51</f>
        <v>726.39312656466313</v>
      </c>
      <c r="CE51" s="28">
        <f>'Agency North'!CF51+'Agency South'!CF51</f>
        <v>757.01060190409692</v>
      </c>
      <c r="CF51" s="28">
        <f>'Agency North'!CG51+'Agency South'!CG51</f>
        <v>797.39475544542756</v>
      </c>
      <c r="CG51" s="35">
        <f>'Agency North'!CH51+'Agency South'!CH51</f>
        <v>777.00934244762414</v>
      </c>
      <c r="CH51" s="28">
        <f>'Agency North'!CI51+'Agency South'!CI51</f>
        <v>395.55128549335052</v>
      </c>
      <c r="CI51" s="28">
        <f>'Agency North'!CJ51+'Agency South'!CJ51</f>
        <v>410.56734571733693</v>
      </c>
      <c r="CJ51" s="28">
        <f>'Agency North'!CK51+'Agency South'!CK51</f>
        <v>236.28352013628552</v>
      </c>
      <c r="CK51" s="28">
        <f>'Agency North'!CL51+'Agency South'!CL51</f>
        <v>238.96173150918145</v>
      </c>
      <c r="CL51" s="28">
        <f>'Agency North'!CM51+'Agency South'!CM51</f>
        <v>791.31769886679763</v>
      </c>
      <c r="CM51" s="28">
        <f>'Agency North'!CN51+'Agency South'!CN51</f>
        <v>768.32759004147749</v>
      </c>
      <c r="CN51" s="28">
        <f>'Agency North'!CO51+'Agency South'!CO51</f>
        <v>806.16664635764801</v>
      </c>
      <c r="CO51" s="28">
        <f>'Agency North'!CP51+'Agency South'!CP51</f>
        <v>851.67721801586049</v>
      </c>
      <c r="CP51" s="28">
        <f>'Agency North'!CQ51+'Agency South'!CQ51</f>
        <v>830.49718753222021</v>
      </c>
      <c r="CQ51" s="28">
        <f>'Agency North'!CR51+'Agency South'!CR51</f>
        <v>876.49239100733553</v>
      </c>
      <c r="CR51" s="28">
        <f>'Agency North'!CS51+'Agency South'!CS51</f>
        <v>929.15137041797891</v>
      </c>
      <c r="CS51" s="35">
        <f>'Agency North'!CT51+'Agency South'!CT51</f>
        <v>905.13439570871947</v>
      </c>
    </row>
    <row r="52" spans="1:97" s="28" customFormat="1" x14ac:dyDescent="0.25">
      <c r="A52" s="28" t="s">
        <v>8</v>
      </c>
      <c r="B52" s="28">
        <f>'Agency North'!C52+'Agency South'!C52</f>
        <v>81</v>
      </c>
      <c r="C52" s="28">
        <f>'Agency North'!D52+'Agency South'!D52</f>
        <v>65</v>
      </c>
      <c r="D52" s="28">
        <f>'Agency North'!E52+'Agency South'!E52</f>
        <v>124</v>
      </c>
      <c r="E52" s="28">
        <f>'Agency North'!F52+'Agency South'!F52</f>
        <v>142</v>
      </c>
      <c r="F52" s="28">
        <f>'Agency North'!G52+'Agency South'!G52</f>
        <v>182</v>
      </c>
      <c r="G52" s="28">
        <f>'Agency North'!H52+'Agency South'!H52</f>
        <v>143</v>
      </c>
      <c r="H52" s="28">
        <f>'Agency North'!I52+'Agency South'!I52</f>
        <v>132</v>
      </c>
      <c r="I52" s="28">
        <f>'Agency North'!J52+'Agency South'!J52</f>
        <v>140</v>
      </c>
      <c r="J52" s="28">
        <f>'Agency North'!K52+'Agency South'!K52</f>
        <v>260</v>
      </c>
      <c r="K52" s="28">
        <f>'Agency North'!L52+'Agency South'!L52</f>
        <v>192</v>
      </c>
      <c r="L52" s="28">
        <f>'Agency North'!M52+'Agency South'!M52</f>
        <v>199</v>
      </c>
      <c r="M52" s="35">
        <f>'Agency North'!N52+'Agency South'!N52</f>
        <v>233</v>
      </c>
      <c r="N52" s="276">
        <f>'Agency North'!O52+'Agency South'!O52</f>
        <v>124</v>
      </c>
      <c r="O52" s="276">
        <f>'Agency North'!P52+'Agency South'!P52</f>
        <v>121</v>
      </c>
      <c r="P52" s="276">
        <f>'Agency North'!Q52+'Agency South'!Q52</f>
        <v>256</v>
      </c>
      <c r="Q52" s="276">
        <f>'Agency North'!R52+'Agency South'!R52</f>
        <v>184</v>
      </c>
      <c r="R52" s="276">
        <f>'Agency North'!S52+'Agency South'!S52</f>
        <v>132</v>
      </c>
      <c r="S52" s="276">
        <f>'Agency North'!T52+'Agency South'!T52</f>
        <v>114</v>
      </c>
      <c r="T52" s="277">
        <f>'Agency North'!U52+'Agency South'!U52</f>
        <v>113</v>
      </c>
      <c r="U52" s="277">
        <f>'Agency North'!V52+'Agency South'!V52</f>
        <v>155</v>
      </c>
      <c r="V52" s="15">
        <f>'Agency North'!W52+'Agency South'!W52</f>
        <v>394.94400000000007</v>
      </c>
      <c r="W52" s="15">
        <f>'Agency North'!X52+'Agency South'!X52</f>
        <v>372.47700000000003</v>
      </c>
      <c r="X52" s="15">
        <f>'Agency North'!Y52+'Agency South'!Y52</f>
        <v>447.81000000000006</v>
      </c>
      <c r="Y52" s="96">
        <f>'Agency North'!Z52+'Agency South'!Z52</f>
        <v>543.548831296</v>
      </c>
      <c r="Z52" s="28">
        <f>'Agency North'!AA52+'Agency South'!AA52</f>
        <v>295.34544054975999</v>
      </c>
      <c r="AA52" s="28">
        <f>'Agency North'!AB52+'Agency South'!AB52</f>
        <v>339.57115526691837</v>
      </c>
      <c r="AB52" s="28">
        <f>'Agency North'!AC52+'Agency South'!AC52</f>
        <v>703.25604312898099</v>
      </c>
      <c r="AC52" s="28">
        <f>'Agency North'!AD52+'Agency South'!AD52</f>
        <v>509.62477223627775</v>
      </c>
      <c r="AD52" s="28">
        <f>'Agency North'!AE52+'Agency South'!AE52</f>
        <v>350.86268692359471</v>
      </c>
      <c r="AE52" s="28">
        <f>'Agency North'!AF52+'Agency South'!AF52</f>
        <v>331.64162774741982</v>
      </c>
      <c r="AF52" s="28">
        <f>'Agency North'!AG52+'Agency South'!AG52</f>
        <v>443.57023184190621</v>
      </c>
      <c r="AG52" s="28">
        <f>'Agency North'!AH52+'Agency South'!AH52</f>
        <v>583.52856614179564</v>
      </c>
      <c r="AH52" s="28">
        <f>'Agency North'!AI52+'Agency South'!AI52</f>
        <v>693.11176655651309</v>
      </c>
      <c r="AI52" s="28">
        <f>'Agency North'!AJ52+'Agency South'!AJ52</f>
        <v>696.65611622113431</v>
      </c>
      <c r="AJ52" s="28">
        <f>'Agency North'!AK52+'Agency South'!AK52</f>
        <v>717.31024849439768</v>
      </c>
      <c r="AK52" s="35">
        <f>'Agency North'!AL52+'Agency South'!AL52</f>
        <v>737.45379960921832</v>
      </c>
      <c r="AL52" s="28">
        <f>'Agency North'!AM52+'Agency South'!AM52</f>
        <v>371.87286693437909</v>
      </c>
      <c r="AM52" s="28">
        <f>'Agency North'!AN52+'Agency South'!AN52</f>
        <v>380.80243218131591</v>
      </c>
      <c r="AN52" s="28">
        <f>'Agency North'!AO52+'Agency South'!AO52</f>
        <v>758.32173587404759</v>
      </c>
      <c r="AO52" s="28">
        <f>'Agency North'!AP52+'Agency South'!AP52</f>
        <v>583.73075188654946</v>
      </c>
      <c r="AP52" s="28">
        <f>'Agency North'!AQ52+'Agency South'!AQ52</f>
        <v>422.38071267118806</v>
      </c>
      <c r="AQ52" s="28">
        <f>'Agency North'!AR52+'Agency South'!AR52</f>
        <v>462.6451774684499</v>
      </c>
      <c r="AR52" s="28">
        <f>'Agency North'!AS52+'Agency South'!AS52</f>
        <v>617.22878617428546</v>
      </c>
      <c r="AS52" s="28">
        <f>'Agency North'!AT52+'Agency South'!AT52</f>
        <v>792.88026647334391</v>
      </c>
      <c r="AT52" s="28">
        <f>'Agency North'!AU52+'Agency South'!AU52</f>
        <v>836.03678479329403</v>
      </c>
      <c r="AU52" s="28">
        <f>'Agency North'!AV52+'Agency South'!AV52</f>
        <v>838.75236001873031</v>
      </c>
      <c r="AV52" s="28">
        <f>'Agency North'!AW52+'Agency South'!AW52</f>
        <v>861.58432792567567</v>
      </c>
      <c r="AW52" s="35">
        <f>'Agency North'!AX52+'Agency South'!AX52</f>
        <v>894.61431545232699</v>
      </c>
      <c r="AX52" s="28">
        <f>'Agency North'!AY52+'Agency South'!AY52</f>
        <v>458.45930610267783</v>
      </c>
      <c r="AY52" s="28">
        <f>'Agency North'!AZ52+'Agency South'!AZ52</f>
        <v>467.16470931990557</v>
      </c>
      <c r="AZ52" s="28">
        <f>'Agency North'!BA52+'Agency South'!BA52</f>
        <v>941.66784756278821</v>
      </c>
      <c r="BA52" s="28">
        <f>'Agency North'!BB52+'Agency South'!BB52</f>
        <v>700.44540812411367</v>
      </c>
      <c r="BB52" s="28">
        <f>'Agency North'!BC52+'Agency South'!BC52</f>
        <v>489.90263354522659</v>
      </c>
      <c r="BC52" s="28">
        <f>'Agency North'!BD52+'Agency South'!BD52</f>
        <v>577.79290830452362</v>
      </c>
      <c r="BD52" s="28">
        <f>'Agency North'!BE52+'Agency South'!BE52</f>
        <v>811.90631225269362</v>
      </c>
      <c r="BE52" s="28">
        <f>'Agency North'!BF52+'Agency South'!BF52</f>
        <v>1030.2871774161449</v>
      </c>
      <c r="BF52" s="28">
        <f>'Agency North'!BG52+'Agency South'!BG52</f>
        <v>1061.9437119314814</v>
      </c>
      <c r="BG52" s="28">
        <f>'Agency North'!BH52+'Agency South'!BH52</f>
        <v>1076.9582981806589</v>
      </c>
      <c r="BH52" s="28">
        <f>'Agency North'!BI52+'Agency South'!BI52</f>
        <v>1100.9616742853127</v>
      </c>
      <c r="BI52" s="35">
        <f>'Agency North'!BJ52+'Agency South'!BJ52</f>
        <v>1134.0648536805577</v>
      </c>
      <c r="BJ52" s="28">
        <f>'Agency North'!BK52+'Agency South'!BK52</f>
        <v>557.30314440492066</v>
      </c>
      <c r="BK52" s="28">
        <f>'Agency North'!BL52+'Agency South'!BL52</f>
        <v>566.32641313101658</v>
      </c>
      <c r="BL52" s="28">
        <f>'Agency North'!BM52+'Agency South'!BM52</f>
        <v>1156.5297594619865</v>
      </c>
      <c r="BM52" s="28">
        <f>'Agency North'!BN52+'Agency South'!BN52</f>
        <v>843.36875604767795</v>
      </c>
      <c r="BN52" s="28">
        <f>'Agency North'!BO52+'Agency South'!BO52</f>
        <v>588.9852644977517</v>
      </c>
      <c r="BO52" s="28">
        <f>'Agency North'!BP52+'Agency South'!BP52</f>
        <v>675.86720750057361</v>
      </c>
      <c r="BP52" s="28">
        <f>'Agency North'!BQ52+'Agency South'!BQ52</f>
        <v>949.76985810278893</v>
      </c>
      <c r="BQ52" s="28">
        <f>'Agency North'!BR52+'Agency South'!BR52</f>
        <v>1197.6582795590102</v>
      </c>
      <c r="BR52" s="28">
        <f>'Agency North'!BS52+'Agency South'!BS52</f>
        <v>1227.6496115517666</v>
      </c>
      <c r="BS52" s="28">
        <f>'Agency North'!BT52+'Agency South'!BT52</f>
        <v>1235.5239197221667</v>
      </c>
      <c r="BT52" s="28">
        <f>'Agency North'!BU52+'Agency South'!BU52</f>
        <v>1254.2436158448131</v>
      </c>
      <c r="BU52" s="35">
        <f>'Agency North'!BV52+'Agency South'!BV52</f>
        <v>1280.4612605188095</v>
      </c>
      <c r="BV52" s="28">
        <f>'Agency North'!BW52+'Agency South'!BW52</f>
        <v>620.36835096229697</v>
      </c>
      <c r="BW52" s="28">
        <f>'Agency North'!BX52+'Agency South'!BX52</f>
        <v>625.64423697189443</v>
      </c>
      <c r="BX52" s="28">
        <f>'Agency North'!BY52+'Agency South'!BY52</f>
        <v>1265.0890626293631</v>
      </c>
      <c r="BY52" s="28">
        <f>'Agency North'!BZ52+'Agency South'!BZ52</f>
        <v>924.01508889771492</v>
      </c>
      <c r="BZ52" s="28">
        <f>'Agency North'!CA52+'Agency South'!CA52</f>
        <v>648.14857847824521</v>
      </c>
      <c r="CA52" s="28">
        <f>'Agency North'!CB52+'Agency South'!CB52</f>
        <v>762.78996263014028</v>
      </c>
      <c r="CB52" s="28">
        <f>'Agency North'!CC52+'Agency South'!CC52</f>
        <v>1080.0695169510495</v>
      </c>
      <c r="CC52" s="28">
        <f>'Agency North'!CD52+'Agency South'!CD52</f>
        <v>1385.3599390345285</v>
      </c>
      <c r="CD52" s="28">
        <f>'Agency North'!CE52+'Agency South'!CE52</f>
        <v>1425.7269940522622</v>
      </c>
      <c r="CE52" s="28">
        <f>'Agency North'!CF52+'Agency South'!CF52</f>
        <v>1441.4723740773156</v>
      </c>
      <c r="CF52" s="28">
        <f>'Agency North'!CG52+'Agency South'!CG52</f>
        <v>1478.5814154114501</v>
      </c>
      <c r="CG52" s="35">
        <f>'Agency North'!CH52+'Agency South'!CH52</f>
        <v>1513.9591742113287</v>
      </c>
      <c r="CH52" s="28">
        <f>'Agency North'!CI52+'Agency South'!CI52</f>
        <v>710.53890483246857</v>
      </c>
      <c r="CI52" s="28">
        <f>'Agency North'!CJ52+'Agency South'!CJ52</f>
        <v>719.42935474967044</v>
      </c>
      <c r="CJ52" s="28">
        <f>'Agency North'!CK52+'Agency South'!CK52</f>
        <v>1460.1001838417824</v>
      </c>
      <c r="CK52" s="28">
        <f>'Agency North'!CL52+'Agency South'!CL52</f>
        <v>1064.8441550071771</v>
      </c>
      <c r="CL52" s="28">
        <f>'Agency North'!CM52+'Agency South'!CM52</f>
        <v>745.36635548080267</v>
      </c>
      <c r="CM52" s="28">
        <f>'Agency North'!CN52+'Agency South'!CN52</f>
        <v>875.03523908753482</v>
      </c>
      <c r="CN52" s="28">
        <f>'Agency North'!CO52+'Agency South'!CO52</f>
        <v>1238.3998555837004</v>
      </c>
      <c r="CO52" s="28">
        <f>'Agency North'!CP52+'Agency South'!CP52</f>
        <v>1587.7905819708326</v>
      </c>
      <c r="CP52" s="28">
        <f>'Agency North'!CQ52+'Agency South'!CQ52</f>
        <v>1632.5247387074576</v>
      </c>
      <c r="CQ52" s="28">
        <f>'Agency North'!CR52+'Agency South'!CR52</f>
        <v>1672.022219634553</v>
      </c>
      <c r="CR52" s="28">
        <f>'Agency North'!CS52+'Agency South'!CS52</f>
        <v>1725.0919715976031</v>
      </c>
      <c r="CS52" s="35">
        <f>'Agency North'!CT52+'Agency South'!CT52</f>
        <v>1765.5376390883407</v>
      </c>
    </row>
    <row r="53" spans="1:97" s="28" customFormat="1" x14ac:dyDescent="0.25">
      <c r="A53" s="28" t="s">
        <v>1</v>
      </c>
      <c r="B53" s="28">
        <f>'Agency North'!C53+'Agency South'!C53</f>
        <v>63</v>
      </c>
      <c r="C53" s="28">
        <f>'Agency North'!D53+'Agency South'!D53</f>
        <v>59</v>
      </c>
      <c r="D53" s="28">
        <f>'Agency North'!E53+'Agency South'!E53</f>
        <v>70</v>
      </c>
      <c r="E53" s="28">
        <f>'Agency North'!F53+'Agency South'!F53</f>
        <v>112</v>
      </c>
      <c r="F53" s="28">
        <f>'Agency North'!G53+'Agency South'!G53</f>
        <v>142</v>
      </c>
      <c r="G53" s="28">
        <f>'Agency North'!H53+'Agency South'!H53</f>
        <v>150</v>
      </c>
      <c r="H53" s="28">
        <f>'Agency North'!I53+'Agency South'!I53</f>
        <v>146</v>
      </c>
      <c r="I53" s="28">
        <f>'Agency North'!J53+'Agency South'!J53</f>
        <v>126</v>
      </c>
      <c r="J53" s="28">
        <f>'Agency North'!K53+'Agency South'!K53</f>
        <v>213</v>
      </c>
      <c r="K53" s="28">
        <f>'Agency North'!L53+'Agency South'!L53</f>
        <v>185</v>
      </c>
      <c r="L53" s="28">
        <f>'Agency North'!M53+'Agency South'!M53</f>
        <v>224</v>
      </c>
      <c r="M53" s="35">
        <f>'Agency North'!N53+'Agency South'!N53</f>
        <v>252</v>
      </c>
      <c r="N53" s="276">
        <f>'Agency North'!O53+'Agency South'!O53</f>
        <v>99</v>
      </c>
      <c r="O53" s="276">
        <f>'Agency North'!P53+'Agency South'!P53</f>
        <v>110</v>
      </c>
      <c r="P53" s="276">
        <f>'Agency North'!Q53+'Agency South'!Q53</f>
        <v>189</v>
      </c>
      <c r="Q53" s="276">
        <f>'Agency North'!R53+'Agency South'!R53</f>
        <v>184</v>
      </c>
      <c r="R53" s="276">
        <f>'Agency North'!S53+'Agency South'!S53</f>
        <v>186</v>
      </c>
      <c r="S53" s="276">
        <f>'Agency North'!T53+'Agency South'!T53</f>
        <v>236</v>
      </c>
      <c r="T53" s="277">
        <f>'Agency North'!U53+'Agency South'!U53</f>
        <v>167</v>
      </c>
      <c r="U53" s="277">
        <f>'Agency North'!V53+'Agency South'!V53</f>
        <v>137</v>
      </c>
      <c r="V53" s="15">
        <f>'Agency North'!W53+'Agency South'!W53</f>
        <v>273.83249999999998</v>
      </c>
      <c r="W53" s="15">
        <f>'Agency North'!X53+'Agency South'!X53</f>
        <v>266.33550000000002</v>
      </c>
      <c r="X53" s="15">
        <f>'Agency North'!Y53+'Agency South'!Y53</f>
        <v>348.84399999999999</v>
      </c>
      <c r="Y53" s="96">
        <f>'Agency North'!Z53+'Agency South'!Z53</f>
        <v>566.42700000000002</v>
      </c>
      <c r="Z53" s="28">
        <f>'Agency North'!AA53+'Agency South'!AA53</f>
        <v>279.86</v>
      </c>
      <c r="AA53" s="28">
        <f>'Agency North'!AB53+'Agency South'!AB53</f>
        <v>333.21000000000004</v>
      </c>
      <c r="AB53" s="28">
        <f>'Agency North'!AC53+'Agency South'!AC53</f>
        <v>748.28821942399998</v>
      </c>
      <c r="AC53" s="28">
        <f>'Agency North'!AD53+'Agency South'!AD53</f>
        <v>833.42120496573432</v>
      </c>
      <c r="AD53" s="28">
        <f>'Agency North'!AE53+'Agency South'!AE53</f>
        <v>923.07643398497953</v>
      </c>
      <c r="AE53" s="28">
        <f>'Agency North'!AF53+'Agency South'!AF53</f>
        <v>1006.0339547964061</v>
      </c>
      <c r="AF53" s="28">
        <f>'Agency North'!AG53+'Agency South'!AG53</f>
        <v>892.5363175889338</v>
      </c>
      <c r="AG53" s="28">
        <f>'Agency North'!AH53+'Agency South'!AH53</f>
        <v>774.80374068867206</v>
      </c>
      <c r="AH53" s="28">
        <f>'Agency North'!AI53+'Agency South'!AI53</f>
        <v>768.37882175899085</v>
      </c>
      <c r="AI53" s="28">
        <f>'Agency North'!AJ53+'Agency South'!AJ53</f>
        <v>752.30831829406986</v>
      </c>
      <c r="AJ53" s="28">
        <f>'Agency North'!AK53+'Agency South'!AK53</f>
        <v>771.85978291680624</v>
      </c>
      <c r="AK53" s="35">
        <f>'Agency North'!AL53+'Agency South'!AL53</f>
        <v>896.5182994067618</v>
      </c>
      <c r="AL53" s="28">
        <f>'Agency North'!AM53+'Agency South'!AM53</f>
        <v>496.72880246807068</v>
      </c>
      <c r="AM53" s="28">
        <f>'Agency North'!AN53+'Agency South'!AN53</f>
        <v>541.59543614986637</v>
      </c>
      <c r="AN53" s="28">
        <f>'Agency North'!AO53+'Agency South'!AO53</f>
        <v>1083.376986634682</v>
      </c>
      <c r="AO53" s="28">
        <f>'Agency North'!AP53+'Agency South'!AP53</f>
        <v>1057.0565630762899</v>
      </c>
      <c r="AP53" s="28">
        <f>'Agency North'!AQ53+'Agency South'!AQ53</f>
        <v>1074.2955594473115</v>
      </c>
      <c r="AQ53" s="28">
        <f>'Agency North'!AR53+'Agency South'!AR53</f>
        <v>1127.3774069941576</v>
      </c>
      <c r="AR53" s="28">
        <f>'Agency North'!AS53+'Agency South'!AS53</f>
        <v>983.71182862563865</v>
      </c>
      <c r="AS53" s="28">
        <f>'Agency North'!AT53+'Agency South'!AT53</f>
        <v>840.01490370572526</v>
      </c>
      <c r="AT53" s="28">
        <f>'Agency North'!AU53+'Agency South'!AU53</f>
        <v>894.06963002034013</v>
      </c>
      <c r="AU53" s="28">
        <f>'Agency North'!AV53+'Agency South'!AV53</f>
        <v>909.19511294333915</v>
      </c>
      <c r="AV53" s="28">
        <f>'Agency North'!AW53+'Agency South'!AW53</f>
        <v>958.88030327483102</v>
      </c>
      <c r="AW53" s="35">
        <f>'Agency North'!AX53+'Agency South'!AX53</f>
        <v>1035.2588766605627</v>
      </c>
      <c r="AX53" s="28">
        <f>'Agency North'!AY53+'Agency South'!AY53</f>
        <v>586.06396267116202</v>
      </c>
      <c r="AY53" s="28">
        <f>'Agency North'!AZ53+'Agency South'!AZ53</f>
        <v>635.28622224038759</v>
      </c>
      <c r="AZ53" s="28">
        <f>'Agency North'!BA53+'Agency South'!BA53</f>
        <v>1285.6635732669442</v>
      </c>
      <c r="BA53" s="28">
        <f>'Agency North'!BB53+'Agency South'!BB53</f>
        <v>1221.2932515458165</v>
      </c>
      <c r="BB53" s="28">
        <f>'Agency North'!BC53+'Agency South'!BC53</f>
        <v>1247.8105060805947</v>
      </c>
      <c r="BC53" s="28">
        <f>'Agency North'!BD53+'Agency South'!BD53</f>
        <v>1297.9393949625664</v>
      </c>
      <c r="BD53" s="28">
        <f>'Agency North'!BE53+'Agency South'!BE53</f>
        <v>1130.3046554106281</v>
      </c>
      <c r="BE53" s="28">
        <f>'Agency North'!BF53+'Agency South'!BF53</f>
        <v>972.26253425972459</v>
      </c>
      <c r="BF53" s="28">
        <f>'Agency North'!BG53+'Agency South'!BG53</f>
        <v>1076.0080459984431</v>
      </c>
      <c r="BG53" s="28">
        <f>'Agency North'!BH53+'Agency South'!BH53</f>
        <v>1165.1660223086299</v>
      </c>
      <c r="BH53" s="28">
        <f>'Agency North'!BI53+'Agency South'!BI53</f>
        <v>1249.7485853121748</v>
      </c>
      <c r="BI53" s="35">
        <f>'Agency North'!BJ53+'Agency South'!BJ53</f>
        <v>1358.1000570160934</v>
      </c>
      <c r="BJ53" s="28">
        <f>'Agency North'!BK53+'Agency South'!BK53</f>
        <v>760.33041598072532</v>
      </c>
      <c r="BK53" s="28">
        <f>'Agency North'!BL53+'Agency South'!BL53</f>
        <v>819.56509650845123</v>
      </c>
      <c r="BL53" s="28">
        <f>'Agency North'!BM53+'Agency South'!BM53</f>
        <v>1630.3983143162091</v>
      </c>
      <c r="BM53" s="28">
        <f>'Agency North'!BN53+'Agency South'!BN53</f>
        <v>1601.7886833981456</v>
      </c>
      <c r="BN53" s="28">
        <f>'Agency North'!BO53+'Agency South'!BO53</f>
        <v>1628.6669186575932</v>
      </c>
      <c r="BO53" s="28">
        <f>'Agency North'!BP53+'Agency South'!BP53</f>
        <v>1675.1104332912164</v>
      </c>
      <c r="BP53" s="28">
        <f>'Agency North'!BQ53+'Agency South'!BQ53</f>
        <v>1453.8893274440566</v>
      </c>
      <c r="BQ53" s="28">
        <f>'Agency North'!BR53+'Agency South'!BR53</f>
        <v>1241.405298457194</v>
      </c>
      <c r="BR53" s="28">
        <f>'Agency North'!BS53+'Agency South'!BS53</f>
        <v>1338.8607088891072</v>
      </c>
      <c r="BS53" s="28">
        <f>'Agency North'!BT53+'Agency South'!BT53</f>
        <v>1403.4064418582348</v>
      </c>
      <c r="BT53" s="28">
        <f>'Agency North'!BU53+'Agency South'!BU53</f>
        <v>1482.0474974032459</v>
      </c>
      <c r="BU53" s="35">
        <f>'Agency North'!BV53+'Agency South'!BV53</f>
        <v>1597.0880859575789</v>
      </c>
      <c r="BV53" s="28">
        <f>'Agency North'!BW53+'Agency South'!BW53</f>
        <v>885.95919032454776</v>
      </c>
      <c r="BW53" s="28">
        <f>'Agency North'!BX53+'Agency South'!BX53</f>
        <v>949.21382100417713</v>
      </c>
      <c r="BX53" s="28">
        <f>'Agency North'!BY53+'Agency South'!BY53</f>
        <v>1874.9697494181655</v>
      </c>
      <c r="BY53" s="28">
        <f>'Agency North'!BZ53+'Agency South'!BZ53</f>
        <v>1827.761733215973</v>
      </c>
      <c r="BZ53" s="28">
        <f>'Agency North'!CA53+'Agency South'!CA53</f>
        <v>1842.5596372266232</v>
      </c>
      <c r="CA53" s="28">
        <f>'Agency North'!CB53+'Agency South'!CB53</f>
        <v>1886.5794311134377</v>
      </c>
      <c r="CB53" s="28">
        <f>'Agency North'!CC53+'Agency South'!CC53</f>
        <v>1635.5191325045564</v>
      </c>
      <c r="CC53" s="28">
        <f>'Agency North'!CD53+'Agency South'!CD53</f>
        <v>1407.1659375671591</v>
      </c>
      <c r="CD53" s="28">
        <f>'Agency North'!CE53+'Agency South'!CE53</f>
        <v>1527.812513107697</v>
      </c>
      <c r="CE53" s="28">
        <f>'Agency North'!CF53+'Agency South'!CF53</f>
        <v>1616.7566425875493</v>
      </c>
      <c r="CF53" s="28">
        <f>'Agency North'!CG53+'Agency South'!CG53</f>
        <v>1726.7411551438447</v>
      </c>
      <c r="CG53" s="35">
        <f>'Agency North'!CH53+'Agency South'!CH53</f>
        <v>1876.9121172257196</v>
      </c>
      <c r="CH53" s="28">
        <f>'Agency North'!CI53+'Agency South'!CI53</f>
        <v>1006.1552069099278</v>
      </c>
      <c r="CI53" s="28">
        <f>'Agency North'!CJ53+'Agency South'!CJ53</f>
        <v>1081.0440485451529</v>
      </c>
      <c r="CJ53" s="28">
        <f>'Agency North'!CK53+'Agency South'!CK53</f>
        <v>2142.0209338599843</v>
      </c>
      <c r="CK53" s="28">
        <f>'Agency North'!CL53+'Agency South'!CL53</f>
        <v>2097.7144643967204</v>
      </c>
      <c r="CL53" s="28">
        <f>'Agency North'!CM53+'Agency South'!CM53</f>
        <v>2122.9170075793481</v>
      </c>
      <c r="CM53" s="28">
        <f>'Agency North'!CN53+'Agency South'!CN53</f>
        <v>2179.8841690860481</v>
      </c>
      <c r="CN53" s="28">
        <f>'Agency North'!CO53+'Agency South'!CO53</f>
        <v>1890.9762251033239</v>
      </c>
      <c r="CO53" s="28">
        <f>'Agency North'!CP53+'Agency South'!CP53</f>
        <v>1628.312088763518</v>
      </c>
      <c r="CP53" s="28">
        <f>'Agency North'!CQ53+'Agency South'!CQ53</f>
        <v>1767.9081471198083</v>
      </c>
      <c r="CQ53" s="28">
        <f>'Agency North'!CR53+'Agency South'!CR53</f>
        <v>1887.4534151410012</v>
      </c>
      <c r="CR53" s="28">
        <f>'Agency North'!CS53+'Agency South'!CS53</f>
        <v>2031.0346102019498</v>
      </c>
      <c r="CS53" s="35">
        <f>'Agency North'!CT53+'Agency South'!CT53</f>
        <v>2206.2558050891294</v>
      </c>
    </row>
    <row r="54" spans="1:97" s="28" customFormat="1" x14ac:dyDescent="0.25">
      <c r="A54" s="28" t="s">
        <v>2</v>
      </c>
      <c r="B54" s="28">
        <f>'Agency North'!C54+'Agency South'!C54</f>
        <v>23</v>
      </c>
      <c r="C54" s="28">
        <f>'Agency North'!D54+'Agency South'!D54</f>
        <v>17</v>
      </c>
      <c r="D54" s="28">
        <f>'Agency North'!E54+'Agency South'!E54</f>
        <v>20</v>
      </c>
      <c r="E54" s="28">
        <f>'Agency North'!F54+'Agency South'!F54</f>
        <v>21</v>
      </c>
      <c r="F54" s="28">
        <f>'Agency North'!G54+'Agency South'!G54</f>
        <v>41</v>
      </c>
      <c r="G54" s="28">
        <f>'Agency North'!H54+'Agency South'!H54</f>
        <v>40</v>
      </c>
      <c r="H54" s="28">
        <f>'Agency North'!I54+'Agency South'!I54</f>
        <v>44</v>
      </c>
      <c r="I54" s="28">
        <f>'Agency North'!J54+'Agency South'!J54</f>
        <v>52</v>
      </c>
      <c r="J54" s="28">
        <f>'Agency North'!K54+'Agency South'!K54</f>
        <v>113</v>
      </c>
      <c r="K54" s="28">
        <f>'Agency North'!L54+'Agency South'!L54</f>
        <v>77</v>
      </c>
      <c r="L54" s="28">
        <f>'Agency North'!M54+'Agency South'!M54</f>
        <v>125</v>
      </c>
      <c r="M54" s="35">
        <f>'Agency North'!N54+'Agency South'!N54</f>
        <v>140</v>
      </c>
      <c r="N54" s="276">
        <f>'Agency North'!O54+'Agency South'!O54</f>
        <v>57</v>
      </c>
      <c r="O54" s="276">
        <f>'Agency North'!P54+'Agency South'!P54</f>
        <v>52</v>
      </c>
      <c r="P54" s="276">
        <f>'Agency North'!Q54+'Agency South'!Q54</f>
        <v>106</v>
      </c>
      <c r="Q54" s="276">
        <f>'Agency North'!R54+'Agency South'!R54</f>
        <v>85</v>
      </c>
      <c r="R54" s="276">
        <f>'Agency North'!S54+'Agency South'!S54</f>
        <v>109</v>
      </c>
      <c r="S54" s="276">
        <f>'Agency North'!T54+'Agency South'!T54</f>
        <v>175</v>
      </c>
      <c r="T54" s="277">
        <f>'Agency North'!U54+'Agency South'!U54</f>
        <v>122</v>
      </c>
      <c r="U54" s="277">
        <f>'Agency North'!V54+'Agency South'!V54</f>
        <v>137</v>
      </c>
      <c r="V54" s="15">
        <f>'Agency North'!W54+'Agency South'!W54</f>
        <v>201.94799999999998</v>
      </c>
      <c r="W54" s="15">
        <f>'Agency North'!X54+'Agency South'!X54</f>
        <v>196.12869999999998</v>
      </c>
      <c r="X54" s="15">
        <f>'Agency North'!Y54+'Agency South'!Y54</f>
        <v>247.7388</v>
      </c>
      <c r="Y54" s="96">
        <f>'Agency North'!Z54+'Agency South'!Z54</f>
        <v>295.851</v>
      </c>
      <c r="Z54" s="28">
        <f>'Agency North'!AA54+'Agency South'!AA54</f>
        <v>123.73</v>
      </c>
      <c r="AA54" s="28">
        <f>'Agency North'!AB54+'Agency South'!AB54</f>
        <v>123.03999999999999</v>
      </c>
      <c r="AB54" s="28">
        <f>'Agency North'!AC54+'Agency South'!AC54</f>
        <v>249.19599999999997</v>
      </c>
      <c r="AC54" s="28">
        <f>'Agency North'!AD54+'Agency South'!AD54</f>
        <v>240.14979999999997</v>
      </c>
      <c r="AD54" s="28">
        <f>'Agency North'!AE54+'Agency South'!AE54</f>
        <v>262.24322760000001</v>
      </c>
      <c r="AE54" s="28">
        <f>'Agency North'!AF54+'Agency South'!AF54</f>
        <v>299.50731738399998</v>
      </c>
      <c r="AF54" s="28">
        <f>'Agency North'!AG54+'Agency South'!AG54</f>
        <v>326.10798767719996</v>
      </c>
      <c r="AG54" s="28">
        <f>'Agency North'!AH54+'Agency South'!AH54</f>
        <v>389.92289712404238</v>
      </c>
      <c r="AH54" s="28">
        <f>'Agency North'!AI54+'Agency South'!AI54</f>
        <v>485.89186444851214</v>
      </c>
      <c r="AI54" s="28">
        <f>'Agency North'!AJ54+'Agency South'!AJ54</f>
        <v>558.78772211091893</v>
      </c>
      <c r="AJ54" s="28">
        <f>'Agency North'!AK54+'Agency South'!AK54</f>
        <v>651.53492460784605</v>
      </c>
      <c r="AK54" s="35">
        <f>'Agency North'!AL54+'Agency South'!AL54</f>
        <v>736.84410500495619</v>
      </c>
      <c r="AL54" s="28">
        <f>'Agency North'!AM54+'Agency South'!AM54</f>
        <v>291.51603743797227</v>
      </c>
      <c r="AM54" s="28">
        <f>'Agency North'!AN54+'Agency South'!AN54</f>
        <v>278.61472419615683</v>
      </c>
      <c r="AN54" s="28">
        <f>'Agency North'!AO54+'Agency South'!AO54</f>
        <v>550.12113833692524</v>
      </c>
      <c r="AO54" s="28">
        <f>'Agency North'!AP54+'Agency South'!AP54</f>
        <v>529.07467647487692</v>
      </c>
      <c r="AP54" s="28">
        <f>'Agency North'!AQ54+'Agency South'!AQ54</f>
        <v>530.37087043337044</v>
      </c>
      <c r="AQ54" s="28">
        <f>'Agency North'!AR54+'Agency South'!AR54</f>
        <v>553.22452816134023</v>
      </c>
      <c r="AR54" s="28">
        <f>'Agency North'!AS54+'Agency South'!AS54</f>
        <v>532.36395433371968</v>
      </c>
      <c r="AS54" s="28">
        <f>'Agency North'!AT54+'Agency South'!AT54</f>
        <v>612.32233648228771</v>
      </c>
      <c r="AT54" s="28">
        <f>'Agency North'!AU54+'Agency South'!AU54</f>
        <v>710.82389514067995</v>
      </c>
      <c r="AU54" s="28">
        <f>'Agency North'!AV54+'Agency South'!AV54</f>
        <v>728.83782890953819</v>
      </c>
      <c r="AV54" s="28">
        <f>'Agency North'!AW54+'Agency South'!AW54</f>
        <v>769.53844598171656</v>
      </c>
      <c r="AW54" s="35">
        <f>'Agency North'!AX54+'Agency South'!AX54</f>
        <v>812.01841702162005</v>
      </c>
      <c r="AX54" s="28">
        <f>'Agency North'!AY54+'Agency South'!AY54</f>
        <v>368.47209019866807</v>
      </c>
      <c r="AY54" s="28">
        <f>'Agency North'!AZ54+'Agency South'!AZ54</f>
        <v>343.37671077833397</v>
      </c>
      <c r="AZ54" s="28">
        <f>'Agency North'!BA54+'Agency South'!BA54</f>
        <v>701.14440505329208</v>
      </c>
      <c r="BA54" s="28">
        <f>'Agency North'!BB54+'Agency South'!BB54</f>
        <v>664.19362988898763</v>
      </c>
      <c r="BB54" s="28">
        <f>'Agency North'!BC54+'Agency South'!BC54</f>
        <v>694.51519295447497</v>
      </c>
      <c r="BC54" s="28">
        <f>'Agency North'!BD54+'Agency South'!BD54</f>
        <v>724.92708596016791</v>
      </c>
      <c r="BD54" s="28">
        <f>'Agency North'!BE54+'Agency South'!BE54</f>
        <v>711.57288638900798</v>
      </c>
      <c r="BE54" s="28">
        <f>'Agency North'!BF54+'Agency South'!BF54</f>
        <v>816.28215437937331</v>
      </c>
      <c r="BF54" s="28">
        <f>'Agency North'!BG54+'Agency South'!BG54</f>
        <v>933.02218243851007</v>
      </c>
      <c r="BG54" s="28">
        <f>'Agency North'!BH54+'Agency South'!BH54</f>
        <v>935.40682811359784</v>
      </c>
      <c r="BH54" s="28">
        <f>'Agency North'!BI54+'Agency South'!BI54</f>
        <v>974.69805047184832</v>
      </c>
      <c r="BI54" s="35">
        <f>'Agency North'!BJ54+'Agency South'!BJ54</f>
        <v>1004.6414490390403</v>
      </c>
      <c r="BJ54" s="28">
        <f>'Agency North'!BK54+'Agency South'!BK54</f>
        <v>445.61254429087404</v>
      </c>
      <c r="BK54" s="28">
        <f>'Agency North'!BL54+'Agency South'!BL54</f>
        <v>407.84278645965333</v>
      </c>
      <c r="BL54" s="28">
        <f>'Agency North'!BM54+'Agency South'!BM54</f>
        <v>825.90011304981442</v>
      </c>
      <c r="BM54" s="28">
        <f>'Agency North'!BN54+'Agency South'!BN54</f>
        <v>805.41699410736555</v>
      </c>
      <c r="BN54" s="28">
        <f>'Agency North'!BO54+'Agency South'!BO54</f>
        <v>835.84059046925984</v>
      </c>
      <c r="BO54" s="28">
        <f>'Agency North'!BP54+'Agency South'!BP54</f>
        <v>865.08998018135162</v>
      </c>
      <c r="BP54" s="28">
        <f>'Agency North'!BQ54+'Agency South'!BQ54</f>
        <v>884.37850959684363</v>
      </c>
      <c r="BQ54" s="28">
        <f>'Agency North'!BR54+'Agency South'!BR54</f>
        <v>1013.0002379360501</v>
      </c>
      <c r="BR54" s="28">
        <f>'Agency North'!BS54+'Agency South'!BS54</f>
        <v>1160.43439108959</v>
      </c>
      <c r="BS54" s="28">
        <f>'Agency North'!BT54+'Agency South'!BT54</f>
        <v>1174.5491066996428</v>
      </c>
      <c r="BT54" s="28">
        <f>'Agency North'!BU54+'Agency South'!BU54</f>
        <v>1207.5788427034724</v>
      </c>
      <c r="BU54" s="35">
        <f>'Agency North'!BV54+'Agency South'!BV54</f>
        <v>1246.4456201563462</v>
      </c>
      <c r="BV54" s="28">
        <f>'Agency North'!BW54+'Agency South'!BW54</f>
        <v>549.47352505112417</v>
      </c>
      <c r="BW54" s="28">
        <f>'Agency North'!BX54+'Agency South'!BX54</f>
        <v>497.15431284268936</v>
      </c>
      <c r="BX54" s="28">
        <f>'Agency North'!BY54+'Agency South'!BY54</f>
        <v>1004.6326905724943</v>
      </c>
      <c r="BY54" s="28">
        <f>'Agency North'!BZ54+'Agency South'!BZ54</f>
        <v>977.57188152512185</v>
      </c>
      <c r="BZ54" s="28">
        <f>'Agency North'!CA54+'Agency South'!CA54</f>
        <v>991.88660610032684</v>
      </c>
      <c r="CA54" s="28">
        <f>'Agency North'!CB54+'Agency South'!CB54</f>
        <v>1014.9725072003299</v>
      </c>
      <c r="CB54" s="28">
        <f>'Agency North'!CC54+'Agency South'!CC54</f>
        <v>1023.741548008441</v>
      </c>
      <c r="CC54" s="28">
        <f>'Agency North'!CD54+'Agency South'!CD54</f>
        <v>1180.9488149639224</v>
      </c>
      <c r="CD54" s="28">
        <f>'Agency North'!CE54+'Agency South'!CE54</f>
        <v>1342.3799331928158</v>
      </c>
      <c r="CE54" s="28">
        <f>'Agency North'!CF54+'Agency South'!CF54</f>
        <v>1346.9602542005164</v>
      </c>
      <c r="CF54" s="28">
        <f>'Agency North'!CG54+'Agency South'!CG54</f>
        <v>1383.1907932650245</v>
      </c>
      <c r="CG54" s="35">
        <f>'Agency North'!CH54+'Agency South'!CH54</f>
        <v>1413.1044831297613</v>
      </c>
      <c r="CH54" s="28">
        <f>'Agency North'!CI54+'Agency South'!CI54</f>
        <v>598.22243819096866</v>
      </c>
      <c r="CI54" s="28">
        <f>'Agency North'!CJ54+'Agency South'!CJ54</f>
        <v>539.74501588732619</v>
      </c>
      <c r="CJ54" s="28">
        <f>'Agency North'!CK54+'Agency South'!CK54</f>
        <v>1092.4772139674401</v>
      </c>
      <c r="CK54" s="28">
        <f>'Agency North'!CL54+'Agency South'!CL54</f>
        <v>1070.2994442551094</v>
      </c>
      <c r="CL54" s="28">
        <f>'Agency North'!CM54+'Agency South'!CM54</f>
        <v>1093.1538910938739</v>
      </c>
      <c r="CM54" s="28">
        <f>'Agency North'!CN54+'Agency South'!CN54</f>
        <v>1126.3580901885375</v>
      </c>
      <c r="CN54" s="28">
        <f>'Agency North'!CO54+'Agency South'!CO54</f>
        <v>1151.1960315159588</v>
      </c>
      <c r="CO54" s="28">
        <f>'Agency North'!CP54+'Agency South'!CP54</f>
        <v>1331.9864143540676</v>
      </c>
      <c r="CP54" s="28">
        <f>'Agency North'!CQ54+'Agency South'!CQ54</f>
        <v>1517.2179675752582</v>
      </c>
      <c r="CQ54" s="28">
        <f>'Agency North'!CR54+'Agency South'!CR54</f>
        <v>1550.8952855512175</v>
      </c>
      <c r="CR54" s="28">
        <f>'Agency North'!CS54+'Agency South'!CS54</f>
        <v>1609.1357680480896</v>
      </c>
      <c r="CS54" s="35">
        <f>'Agency North'!CT54+'Agency South'!CT54</f>
        <v>1649.0551494611905</v>
      </c>
    </row>
    <row r="55" spans="1:97" s="30" customFormat="1" x14ac:dyDescent="0.25">
      <c r="A55" s="30" t="s">
        <v>3</v>
      </c>
      <c r="B55" s="30">
        <f>SUM(B48:B54)</f>
        <v>557</v>
      </c>
      <c r="C55" s="30">
        <f t="shared" ref="C55" si="45">SUM(C48:C54)</f>
        <v>465</v>
      </c>
      <c r="D55" s="30">
        <f t="shared" ref="D55" si="46">SUM(D48:D54)</f>
        <v>642</v>
      </c>
      <c r="E55" s="30">
        <f t="shared" ref="E55" si="47">SUM(E48:E54)</f>
        <v>744</v>
      </c>
      <c r="F55" s="30">
        <f t="shared" ref="F55" si="48">SUM(F48:F54)</f>
        <v>881</v>
      </c>
      <c r="G55" s="30">
        <f t="shared" ref="G55" si="49">SUM(G48:G54)</f>
        <v>998</v>
      </c>
      <c r="H55" s="30">
        <f t="shared" ref="H55" si="50">SUM(H48:H54)</f>
        <v>1018</v>
      </c>
      <c r="I55" s="30">
        <f t="shared" ref="I55" si="51">SUM(I48:I54)</f>
        <v>832</v>
      </c>
      <c r="J55" s="30">
        <f t="shared" ref="J55" si="52">SUM(J48:J54)</f>
        <v>1364</v>
      </c>
      <c r="K55" s="30">
        <f t="shared" ref="K55" si="53">SUM(K48:K54)</f>
        <v>1130</v>
      </c>
      <c r="L55" s="30">
        <f t="shared" ref="L55" si="54">SUM(L48:L54)</f>
        <v>1365</v>
      </c>
      <c r="M55" s="48">
        <f t="shared" ref="M55" si="55">SUM(M48:M54)</f>
        <v>1568</v>
      </c>
      <c r="N55" s="288">
        <f t="shared" ref="N55" si="56">SUM(N48:N54)</f>
        <v>635</v>
      </c>
      <c r="O55" s="288">
        <f t="shared" ref="O55" si="57">SUM(O48:O54)</f>
        <v>620</v>
      </c>
      <c r="P55" s="288">
        <f t="shared" ref="P55" si="58">SUM(P48:P54)</f>
        <v>1116</v>
      </c>
      <c r="Q55" s="288">
        <f t="shared" ref="Q55" si="59">SUM(Q48:Q54)</f>
        <v>979</v>
      </c>
      <c r="R55" s="288">
        <f t="shared" ref="R55" si="60">SUM(R48:R54)</f>
        <v>1088</v>
      </c>
      <c r="S55" s="288">
        <f t="shared" ref="S55" si="61">SUM(S48:S54)</f>
        <v>1647</v>
      </c>
      <c r="T55" s="281">
        <f t="shared" ref="T55" si="62">SUM(T48:T54)</f>
        <v>1310</v>
      </c>
      <c r="U55" s="281">
        <f t="shared" ref="U55" si="63">SUM(U48:U54)</f>
        <v>1420</v>
      </c>
      <c r="V55" s="16">
        <f t="shared" ref="V55" si="64">SUM(V48:V54)</f>
        <v>2087.6736376288</v>
      </c>
      <c r="W55" s="16">
        <f t="shared" ref="W55" si="65">SUM(W48:W54)</f>
        <v>2222.0125955987196</v>
      </c>
      <c r="X55" s="16">
        <f t="shared" ref="X55" si="66">SUM(X48:X54)</f>
        <v>2677.4084795117824</v>
      </c>
      <c r="Y55" s="97">
        <f t="shared" ref="Y55:CJ55" si="67">SUM(Y48:Y54)</f>
        <v>3210.0511587450528</v>
      </c>
      <c r="Z55" s="30">
        <f t="shared" si="67"/>
        <v>1286.7674569270112</v>
      </c>
      <c r="AA55" s="30">
        <f t="shared" si="67"/>
        <v>1198.793509209235</v>
      </c>
      <c r="AB55" s="30">
        <f t="shared" si="67"/>
        <v>2451.5214368840188</v>
      </c>
      <c r="AC55" s="30">
        <f t="shared" si="67"/>
        <v>2504.9006814022637</v>
      </c>
      <c r="AD55" s="30">
        <f t="shared" si="67"/>
        <v>2722.4479591269187</v>
      </c>
      <c r="AE55" s="30">
        <f t="shared" si="67"/>
        <v>3048.2809268325436</v>
      </c>
      <c r="AF55" s="30">
        <f t="shared" si="67"/>
        <v>3041.1457693789926</v>
      </c>
      <c r="AG55" s="30">
        <f t="shared" si="67"/>
        <v>3182.4965095185007</v>
      </c>
      <c r="AH55" s="30">
        <f t="shared" si="67"/>
        <v>3443.0449410903943</v>
      </c>
      <c r="AI55" s="30">
        <f t="shared" si="67"/>
        <v>3497.674863360151</v>
      </c>
      <c r="AJ55" s="30">
        <f t="shared" si="67"/>
        <v>3695.0775391366242</v>
      </c>
      <c r="AK55" s="48">
        <f t="shared" si="67"/>
        <v>4025.0092473628865</v>
      </c>
      <c r="AL55" s="30">
        <f t="shared" si="67"/>
        <v>1850.0134895787767</v>
      </c>
      <c r="AM55" s="30">
        <f t="shared" si="67"/>
        <v>1698.4761828475646</v>
      </c>
      <c r="AN55" s="30">
        <f t="shared" si="67"/>
        <v>3441.6319370664551</v>
      </c>
      <c r="AO55" s="30">
        <f t="shared" si="67"/>
        <v>3461.405962223635</v>
      </c>
      <c r="AP55" s="30">
        <f t="shared" si="67"/>
        <v>3641.4652336564777</v>
      </c>
      <c r="AQ55" s="30">
        <f t="shared" si="67"/>
        <v>3851.0389618791214</v>
      </c>
      <c r="AR55" s="30">
        <f t="shared" si="67"/>
        <v>3823.3891814468698</v>
      </c>
      <c r="AS55" s="30">
        <f t="shared" si="67"/>
        <v>3994.8390307563332</v>
      </c>
      <c r="AT55" s="30">
        <f t="shared" si="67"/>
        <v>4266.2276927413568</v>
      </c>
      <c r="AU55" s="30">
        <f t="shared" si="67"/>
        <v>4286.8266819242008</v>
      </c>
      <c r="AV55" s="30">
        <f t="shared" si="67"/>
        <v>4468.0449854918998</v>
      </c>
      <c r="AW55" s="48">
        <f t="shared" si="67"/>
        <v>4675.3680379110519</v>
      </c>
      <c r="AX55" s="30">
        <f t="shared" si="67"/>
        <v>2221.9167537988401</v>
      </c>
      <c r="AY55" s="30">
        <f t="shared" si="67"/>
        <v>2017.0315095433173</v>
      </c>
      <c r="AZ55" s="30">
        <f t="shared" si="67"/>
        <v>4271.4215849137918</v>
      </c>
      <c r="BA55" s="30">
        <f t="shared" si="67"/>
        <v>4295.0558165136026</v>
      </c>
      <c r="BB55" s="30">
        <f t="shared" si="67"/>
        <v>4526.2306364126043</v>
      </c>
      <c r="BC55" s="30">
        <f t="shared" si="67"/>
        <v>4754.601581173667</v>
      </c>
      <c r="BD55" s="30">
        <f t="shared" si="67"/>
        <v>4825.9030917463106</v>
      </c>
      <c r="BE55" s="30">
        <f t="shared" si="67"/>
        <v>5041.7046548471653</v>
      </c>
      <c r="BF55" s="30">
        <f t="shared" si="67"/>
        <v>5367.2174041776962</v>
      </c>
      <c r="BG55" s="30">
        <f t="shared" si="67"/>
        <v>5502.5889194391666</v>
      </c>
      <c r="BH55" s="30">
        <f t="shared" si="67"/>
        <v>5714.5605650523585</v>
      </c>
      <c r="BI55" s="48">
        <f t="shared" si="67"/>
        <v>5973.0871708479899</v>
      </c>
      <c r="BJ55" s="30">
        <f t="shared" si="67"/>
        <v>2727.5571920590392</v>
      </c>
      <c r="BK55" s="30">
        <f t="shared" si="67"/>
        <v>2474.4544188156178</v>
      </c>
      <c r="BL55" s="30">
        <f t="shared" si="67"/>
        <v>5174.668295997335</v>
      </c>
      <c r="BM55" s="30">
        <f t="shared" si="67"/>
        <v>5233.5284295695092</v>
      </c>
      <c r="BN55" s="30">
        <f t="shared" si="67"/>
        <v>5468.1733693660963</v>
      </c>
      <c r="BO55" s="30">
        <f t="shared" si="67"/>
        <v>5668.9913913972068</v>
      </c>
      <c r="BP55" s="30">
        <f t="shared" si="67"/>
        <v>5769.4348104823139</v>
      </c>
      <c r="BQ55" s="30">
        <f t="shared" si="67"/>
        <v>5975.26279906727</v>
      </c>
      <c r="BR55" s="30">
        <f t="shared" si="67"/>
        <v>6325.7092152815349</v>
      </c>
      <c r="BS55" s="30">
        <f t="shared" si="67"/>
        <v>6425.2905347619126</v>
      </c>
      <c r="BT55" s="30">
        <f t="shared" si="67"/>
        <v>6609.3120166546205</v>
      </c>
      <c r="BU55" s="48">
        <f t="shared" si="67"/>
        <v>6858.8431284312665</v>
      </c>
      <c r="BV55" s="30">
        <f t="shared" si="67"/>
        <v>3117.3073309571564</v>
      </c>
      <c r="BW55" s="30">
        <f t="shared" si="67"/>
        <v>2826.741071474451</v>
      </c>
      <c r="BX55" s="30">
        <f t="shared" si="67"/>
        <v>5911.7108372473294</v>
      </c>
      <c r="BY55" s="30">
        <f t="shared" si="67"/>
        <v>5989.6742135239438</v>
      </c>
      <c r="BZ55" s="30">
        <f t="shared" si="67"/>
        <v>6246.6782344526036</v>
      </c>
      <c r="CA55" s="30">
        <f t="shared" si="67"/>
        <v>6481.6684271317936</v>
      </c>
      <c r="CB55" s="30">
        <f t="shared" si="67"/>
        <v>6603.8393375524502</v>
      </c>
      <c r="CC55" s="30">
        <f t="shared" si="67"/>
        <v>6933.0487888969838</v>
      </c>
      <c r="CD55" s="30">
        <f t="shared" si="67"/>
        <v>7351.6641935184671</v>
      </c>
      <c r="CE55" s="30">
        <f t="shared" si="67"/>
        <v>7492.9127327065762</v>
      </c>
      <c r="CF55" s="30">
        <f t="shared" si="67"/>
        <v>7770.2446260847692</v>
      </c>
      <c r="CG55" s="48">
        <f t="shared" si="67"/>
        <v>8079.1362938015272</v>
      </c>
      <c r="CH55" s="30">
        <f t="shared" si="67"/>
        <v>3535.8410673574813</v>
      </c>
      <c r="CI55" s="30">
        <f t="shared" si="67"/>
        <v>3206.2381058014143</v>
      </c>
      <c r="CJ55" s="30">
        <f t="shared" si="67"/>
        <v>6719.3641667915217</v>
      </c>
      <c r="CK55" s="30">
        <f t="shared" ref="CK55:CS55" si="68">SUM(CK48:CK54)</f>
        <v>6822.0425642559585</v>
      </c>
      <c r="CL55" s="30">
        <f t="shared" si="68"/>
        <v>7126.3647992616352</v>
      </c>
      <c r="CM55" s="30">
        <f t="shared" si="68"/>
        <v>7404.5246055096541</v>
      </c>
      <c r="CN55" s="30">
        <f t="shared" si="68"/>
        <v>7556.10569856237</v>
      </c>
      <c r="CO55" s="30">
        <f t="shared" si="68"/>
        <v>7930.9826871059504</v>
      </c>
      <c r="CP55" s="30">
        <f t="shared" si="68"/>
        <v>8408.6402888427383</v>
      </c>
      <c r="CQ55" s="30">
        <f t="shared" si="68"/>
        <v>8682.443417298824</v>
      </c>
      <c r="CR55" s="30">
        <f t="shared" si="68"/>
        <v>9070.6841987958651</v>
      </c>
      <c r="CS55" s="48">
        <f t="shared" si="68"/>
        <v>9434.0763294820426</v>
      </c>
    </row>
    <row r="57" spans="1:97" s="4" customFormat="1" x14ac:dyDescent="0.25">
      <c r="A57"/>
      <c r="B57">
        <v>1</v>
      </c>
      <c r="C57" s="12">
        <v>2</v>
      </c>
      <c r="D57" s="12">
        <v>3</v>
      </c>
      <c r="E57" s="12">
        <v>4</v>
      </c>
      <c r="F57" s="12">
        <v>5</v>
      </c>
      <c r="G57" s="12">
        <v>6</v>
      </c>
      <c r="H57" s="12">
        <v>7</v>
      </c>
      <c r="I57" s="12">
        <v>8</v>
      </c>
      <c r="J57" s="12">
        <v>9</v>
      </c>
      <c r="K57" s="12">
        <v>10</v>
      </c>
      <c r="L57" s="12">
        <v>11</v>
      </c>
      <c r="M57" s="112">
        <v>12</v>
      </c>
      <c r="N57" s="274">
        <v>13</v>
      </c>
      <c r="O57" s="274">
        <v>14</v>
      </c>
      <c r="P57" s="274">
        <v>15</v>
      </c>
      <c r="Q57" s="274">
        <v>16</v>
      </c>
      <c r="R57" s="274">
        <v>17</v>
      </c>
      <c r="S57" s="274">
        <v>18</v>
      </c>
      <c r="T57" s="274">
        <v>19</v>
      </c>
      <c r="U57" s="274">
        <v>20</v>
      </c>
      <c r="V57" s="12">
        <v>21</v>
      </c>
      <c r="W57" s="12">
        <v>22</v>
      </c>
      <c r="X57" s="12">
        <v>23</v>
      </c>
      <c r="Y57" s="112">
        <v>24</v>
      </c>
      <c r="Z57" s="12">
        <v>25</v>
      </c>
      <c r="AA57" s="12">
        <v>26</v>
      </c>
      <c r="AB57" s="12">
        <v>27</v>
      </c>
      <c r="AC57" s="12">
        <v>28</v>
      </c>
      <c r="AD57" s="12">
        <v>29</v>
      </c>
      <c r="AE57" s="12">
        <v>30</v>
      </c>
      <c r="AF57" s="12">
        <v>31</v>
      </c>
      <c r="AG57" s="12">
        <v>32</v>
      </c>
      <c r="AH57" s="12">
        <v>33</v>
      </c>
      <c r="AI57" s="12">
        <v>34</v>
      </c>
      <c r="AJ57" s="12">
        <v>35</v>
      </c>
      <c r="AK57" s="112">
        <v>36</v>
      </c>
      <c r="AL57" s="12">
        <v>37</v>
      </c>
      <c r="AM57" s="12">
        <v>38</v>
      </c>
      <c r="AN57" s="12">
        <v>39</v>
      </c>
      <c r="AO57" s="12">
        <v>40</v>
      </c>
      <c r="AP57" s="12">
        <v>41</v>
      </c>
      <c r="AQ57" s="12">
        <v>42</v>
      </c>
      <c r="AR57" s="12">
        <v>43</v>
      </c>
      <c r="AS57" s="12">
        <v>44</v>
      </c>
      <c r="AT57" s="12">
        <v>45</v>
      </c>
      <c r="AU57" s="12">
        <v>46</v>
      </c>
      <c r="AV57" s="12">
        <v>47</v>
      </c>
      <c r="AW57" s="112">
        <v>48</v>
      </c>
      <c r="AX57" s="12">
        <v>49</v>
      </c>
      <c r="AY57" s="12">
        <v>50</v>
      </c>
      <c r="AZ57" s="12">
        <v>51</v>
      </c>
      <c r="BA57" s="12">
        <v>52</v>
      </c>
      <c r="BB57" s="12">
        <v>53</v>
      </c>
      <c r="BC57" s="12">
        <v>54</v>
      </c>
      <c r="BD57" s="12">
        <v>55</v>
      </c>
      <c r="BE57" s="12">
        <v>56</v>
      </c>
      <c r="BF57" s="12">
        <v>57</v>
      </c>
      <c r="BG57" s="12">
        <v>58</v>
      </c>
      <c r="BH57" s="12">
        <v>59</v>
      </c>
      <c r="BI57" s="112">
        <v>60</v>
      </c>
      <c r="BJ57" s="12">
        <v>61</v>
      </c>
      <c r="BK57" s="12">
        <v>62</v>
      </c>
      <c r="BL57" s="12">
        <v>63</v>
      </c>
      <c r="BM57" s="12">
        <v>64</v>
      </c>
      <c r="BN57" s="12">
        <v>65</v>
      </c>
      <c r="BO57" s="12">
        <v>66</v>
      </c>
      <c r="BP57" s="12">
        <v>67</v>
      </c>
      <c r="BQ57" s="12">
        <v>68</v>
      </c>
      <c r="BR57" s="12">
        <v>69</v>
      </c>
      <c r="BS57" s="12">
        <v>70</v>
      </c>
      <c r="BT57" s="12">
        <v>71</v>
      </c>
      <c r="BU57" s="112">
        <v>72</v>
      </c>
      <c r="BV57" s="12">
        <v>73</v>
      </c>
      <c r="BW57" s="12">
        <v>74</v>
      </c>
      <c r="BX57" s="12">
        <v>75</v>
      </c>
      <c r="BY57" s="12">
        <v>76</v>
      </c>
      <c r="BZ57" s="12">
        <v>77</v>
      </c>
      <c r="CA57" s="12">
        <v>78</v>
      </c>
      <c r="CB57" s="12">
        <v>79</v>
      </c>
      <c r="CC57" s="12">
        <v>80</v>
      </c>
      <c r="CD57" s="12">
        <v>81</v>
      </c>
      <c r="CE57" s="12">
        <v>82</v>
      </c>
      <c r="CF57" s="12">
        <v>83</v>
      </c>
      <c r="CG57" s="112">
        <v>84</v>
      </c>
      <c r="CH57" s="12">
        <v>85</v>
      </c>
      <c r="CI57" s="12">
        <v>86</v>
      </c>
      <c r="CJ57" s="12">
        <v>87</v>
      </c>
      <c r="CK57" s="12">
        <v>88</v>
      </c>
      <c r="CL57" s="12">
        <v>89</v>
      </c>
      <c r="CM57" s="12">
        <v>90</v>
      </c>
      <c r="CN57" s="12">
        <v>91</v>
      </c>
      <c r="CO57" s="12">
        <v>92</v>
      </c>
      <c r="CP57" s="12">
        <v>93</v>
      </c>
      <c r="CQ57" s="12">
        <v>94</v>
      </c>
      <c r="CR57" s="12">
        <v>95</v>
      </c>
      <c r="CS57" s="112">
        <v>96</v>
      </c>
    </row>
    <row r="58" spans="1:97" s="2" customFormat="1" x14ac:dyDescent="0.25">
      <c r="A58" s="2" t="s">
        <v>11</v>
      </c>
      <c r="B58" s="3">
        <f t="shared" ref="B58:BM58" si="69">B21</f>
        <v>42005</v>
      </c>
      <c r="C58" s="3">
        <f t="shared" si="69"/>
        <v>42036</v>
      </c>
      <c r="D58" s="3">
        <f t="shared" si="69"/>
        <v>42064</v>
      </c>
      <c r="E58" s="3">
        <f t="shared" si="69"/>
        <v>42095</v>
      </c>
      <c r="F58" s="3">
        <f t="shared" si="69"/>
        <v>42125</v>
      </c>
      <c r="G58" s="3">
        <f t="shared" si="69"/>
        <v>42156</v>
      </c>
      <c r="H58" s="3">
        <f t="shared" si="69"/>
        <v>42186</v>
      </c>
      <c r="I58" s="3">
        <f t="shared" si="69"/>
        <v>42217</v>
      </c>
      <c r="J58" s="3">
        <f t="shared" si="69"/>
        <v>42248</v>
      </c>
      <c r="K58" s="3">
        <f t="shared" si="69"/>
        <v>42278</v>
      </c>
      <c r="L58" s="3">
        <f t="shared" si="69"/>
        <v>42309</v>
      </c>
      <c r="M58" s="95">
        <f t="shared" si="69"/>
        <v>42339</v>
      </c>
      <c r="N58" s="284">
        <f t="shared" si="69"/>
        <v>42370</v>
      </c>
      <c r="O58" s="284">
        <f t="shared" si="69"/>
        <v>42401</v>
      </c>
      <c r="P58" s="284">
        <f t="shared" si="69"/>
        <v>42430</v>
      </c>
      <c r="Q58" s="284">
        <f t="shared" si="69"/>
        <v>42461</v>
      </c>
      <c r="R58" s="284">
        <f t="shared" si="69"/>
        <v>42491</v>
      </c>
      <c r="S58" s="284">
        <f t="shared" si="69"/>
        <v>42522</v>
      </c>
      <c r="T58" s="284">
        <f t="shared" si="69"/>
        <v>42552</v>
      </c>
      <c r="U58" s="284">
        <f t="shared" si="69"/>
        <v>42583</v>
      </c>
      <c r="V58" s="3">
        <f t="shared" si="69"/>
        <v>42614</v>
      </c>
      <c r="W58" s="3">
        <f t="shared" si="69"/>
        <v>42644</v>
      </c>
      <c r="X58" s="3">
        <f t="shared" si="69"/>
        <v>42675</v>
      </c>
      <c r="Y58" s="95">
        <f t="shared" si="69"/>
        <v>42705</v>
      </c>
      <c r="Z58" s="3">
        <f t="shared" si="69"/>
        <v>42752</v>
      </c>
      <c r="AA58" s="3">
        <f t="shared" si="69"/>
        <v>42783</v>
      </c>
      <c r="AB58" s="3">
        <f t="shared" si="69"/>
        <v>42811</v>
      </c>
      <c r="AC58" s="3">
        <f t="shared" si="69"/>
        <v>42842</v>
      </c>
      <c r="AD58" s="3">
        <f t="shared" si="69"/>
        <v>42872</v>
      </c>
      <c r="AE58" s="3">
        <f t="shared" si="69"/>
        <v>42903</v>
      </c>
      <c r="AF58" s="3">
        <f t="shared" si="69"/>
        <v>42933</v>
      </c>
      <c r="AG58" s="3">
        <f t="shared" si="69"/>
        <v>42964</v>
      </c>
      <c r="AH58" s="3">
        <f t="shared" si="69"/>
        <v>42995</v>
      </c>
      <c r="AI58" s="3">
        <f t="shared" si="69"/>
        <v>43025</v>
      </c>
      <c r="AJ58" s="3">
        <f t="shared" si="69"/>
        <v>43056</v>
      </c>
      <c r="AK58" s="95">
        <f t="shared" si="69"/>
        <v>43086</v>
      </c>
      <c r="AL58" s="3">
        <f t="shared" si="69"/>
        <v>43118</v>
      </c>
      <c r="AM58" s="3">
        <f t="shared" si="69"/>
        <v>43149</v>
      </c>
      <c r="AN58" s="3">
        <f t="shared" si="69"/>
        <v>43177</v>
      </c>
      <c r="AO58" s="3">
        <f t="shared" si="69"/>
        <v>43208</v>
      </c>
      <c r="AP58" s="3">
        <f t="shared" si="69"/>
        <v>43238</v>
      </c>
      <c r="AQ58" s="3">
        <f t="shared" si="69"/>
        <v>43269</v>
      </c>
      <c r="AR58" s="3">
        <f t="shared" si="69"/>
        <v>43299</v>
      </c>
      <c r="AS58" s="3">
        <f t="shared" si="69"/>
        <v>43330</v>
      </c>
      <c r="AT58" s="3">
        <f t="shared" si="69"/>
        <v>43361</v>
      </c>
      <c r="AU58" s="3">
        <f t="shared" si="69"/>
        <v>43391</v>
      </c>
      <c r="AV58" s="3">
        <f t="shared" si="69"/>
        <v>43422</v>
      </c>
      <c r="AW58" s="95">
        <f t="shared" si="69"/>
        <v>43452</v>
      </c>
      <c r="AX58" s="3">
        <f t="shared" si="69"/>
        <v>43483</v>
      </c>
      <c r="AY58" s="3">
        <f t="shared" si="69"/>
        <v>43514</v>
      </c>
      <c r="AZ58" s="3">
        <f t="shared" si="69"/>
        <v>43542</v>
      </c>
      <c r="BA58" s="3">
        <f t="shared" si="69"/>
        <v>43573</v>
      </c>
      <c r="BB58" s="3">
        <f t="shared" si="69"/>
        <v>43603</v>
      </c>
      <c r="BC58" s="3">
        <f t="shared" si="69"/>
        <v>43634</v>
      </c>
      <c r="BD58" s="3">
        <f t="shared" si="69"/>
        <v>43664</v>
      </c>
      <c r="BE58" s="3">
        <f t="shared" si="69"/>
        <v>43695</v>
      </c>
      <c r="BF58" s="3">
        <f t="shared" si="69"/>
        <v>43726</v>
      </c>
      <c r="BG58" s="3">
        <f t="shared" si="69"/>
        <v>43756</v>
      </c>
      <c r="BH58" s="3">
        <f t="shared" si="69"/>
        <v>43787</v>
      </c>
      <c r="BI58" s="95">
        <f t="shared" si="69"/>
        <v>43817</v>
      </c>
      <c r="BJ58" s="3">
        <f t="shared" si="69"/>
        <v>43848</v>
      </c>
      <c r="BK58" s="3">
        <f t="shared" si="69"/>
        <v>43879</v>
      </c>
      <c r="BL58" s="3">
        <f t="shared" si="69"/>
        <v>43908</v>
      </c>
      <c r="BM58" s="3">
        <f t="shared" si="69"/>
        <v>43939</v>
      </c>
      <c r="BN58" s="3">
        <f t="shared" ref="BN58:CS58" si="70">BN21</f>
        <v>43969</v>
      </c>
      <c r="BO58" s="3">
        <f t="shared" si="70"/>
        <v>44000</v>
      </c>
      <c r="BP58" s="3">
        <f t="shared" si="70"/>
        <v>44030</v>
      </c>
      <c r="BQ58" s="3">
        <f t="shared" si="70"/>
        <v>44061</v>
      </c>
      <c r="BR58" s="3">
        <f t="shared" si="70"/>
        <v>44092</v>
      </c>
      <c r="BS58" s="3">
        <f t="shared" si="70"/>
        <v>44122</v>
      </c>
      <c r="BT58" s="3">
        <f t="shared" si="70"/>
        <v>44153</v>
      </c>
      <c r="BU58" s="95">
        <f t="shared" si="70"/>
        <v>44183</v>
      </c>
      <c r="BV58" s="3">
        <f t="shared" si="70"/>
        <v>44214</v>
      </c>
      <c r="BW58" s="3">
        <f t="shared" si="70"/>
        <v>44245</v>
      </c>
      <c r="BX58" s="3">
        <f t="shared" si="70"/>
        <v>44273</v>
      </c>
      <c r="BY58" s="3">
        <f t="shared" si="70"/>
        <v>44304</v>
      </c>
      <c r="BZ58" s="3">
        <f t="shared" si="70"/>
        <v>44334</v>
      </c>
      <c r="CA58" s="3">
        <f t="shared" si="70"/>
        <v>44365</v>
      </c>
      <c r="CB58" s="3">
        <f t="shared" si="70"/>
        <v>44395</v>
      </c>
      <c r="CC58" s="3">
        <f t="shared" si="70"/>
        <v>44426</v>
      </c>
      <c r="CD58" s="3">
        <f t="shared" si="70"/>
        <v>44457</v>
      </c>
      <c r="CE58" s="3">
        <f t="shared" si="70"/>
        <v>44487</v>
      </c>
      <c r="CF58" s="3">
        <f t="shared" si="70"/>
        <v>44518</v>
      </c>
      <c r="CG58" s="95">
        <f t="shared" si="70"/>
        <v>44548</v>
      </c>
      <c r="CH58" s="3">
        <f t="shared" si="70"/>
        <v>44579</v>
      </c>
      <c r="CI58" s="3">
        <f t="shared" si="70"/>
        <v>44610</v>
      </c>
      <c r="CJ58" s="3">
        <f t="shared" si="70"/>
        <v>44638</v>
      </c>
      <c r="CK58" s="3">
        <f t="shared" si="70"/>
        <v>44669</v>
      </c>
      <c r="CL58" s="3">
        <f t="shared" si="70"/>
        <v>44699</v>
      </c>
      <c r="CM58" s="3">
        <f t="shared" si="70"/>
        <v>44730</v>
      </c>
      <c r="CN58" s="3">
        <f t="shared" si="70"/>
        <v>44760</v>
      </c>
      <c r="CO58" s="3">
        <f t="shared" si="70"/>
        <v>44791</v>
      </c>
      <c r="CP58" s="3">
        <f t="shared" si="70"/>
        <v>44822</v>
      </c>
      <c r="CQ58" s="3">
        <f t="shared" si="70"/>
        <v>44852</v>
      </c>
      <c r="CR58" s="3">
        <f t="shared" si="70"/>
        <v>44883</v>
      </c>
      <c r="CS58" s="95">
        <f t="shared" si="70"/>
        <v>44913</v>
      </c>
    </row>
    <row r="59" spans="1:97" s="19" customFormat="1" x14ac:dyDescent="0.25">
      <c r="A59" s="19" t="s">
        <v>4</v>
      </c>
      <c r="B59" s="19">
        <f t="shared" ref="B59:B66" si="71">IFERROR(B48/B33,"")</f>
        <v>0.73076923076923073</v>
      </c>
      <c r="C59" s="19">
        <f t="shared" ref="C59:Y59" si="72">IFERROR(C48/C33,"")</f>
        <v>0.52631578947368418</v>
      </c>
      <c r="D59" s="19">
        <f t="shared" si="72"/>
        <v>0.65079365079365081</v>
      </c>
      <c r="E59" s="19">
        <f t="shared" si="72"/>
        <v>0.75714285714285712</v>
      </c>
      <c r="F59" s="19">
        <f t="shared" si="72"/>
        <v>0.83098591549295775</v>
      </c>
      <c r="G59" s="19">
        <f t="shared" si="72"/>
        <v>0.76056338028169013</v>
      </c>
      <c r="H59" s="19">
        <f t="shared" si="72"/>
        <v>0.68421052631578949</v>
      </c>
      <c r="I59" s="19">
        <f t="shared" si="72"/>
        <v>0.61842105263157898</v>
      </c>
      <c r="J59" s="19">
        <f t="shared" si="72"/>
        <v>0.8441558441558441</v>
      </c>
      <c r="K59" s="19">
        <f t="shared" si="72"/>
        <v>0.79220779220779225</v>
      </c>
      <c r="L59" s="19">
        <f t="shared" si="72"/>
        <v>0.73972602739726023</v>
      </c>
      <c r="M59" s="107">
        <f t="shared" si="72"/>
        <v>0.75</v>
      </c>
      <c r="N59" s="278">
        <f t="shared" si="72"/>
        <v>0.38461538461538464</v>
      </c>
      <c r="O59" s="278">
        <f t="shared" si="72"/>
        <v>0.35344827586206895</v>
      </c>
      <c r="P59" s="278">
        <f t="shared" si="72"/>
        <v>0.55084745762711862</v>
      </c>
      <c r="Q59" s="278">
        <f t="shared" si="72"/>
        <v>0.4358974358974359</v>
      </c>
      <c r="R59" s="278">
        <f t="shared" si="72"/>
        <v>0.44642857142857145</v>
      </c>
      <c r="S59" s="278">
        <f t="shared" si="72"/>
        <v>0.59813084112149528</v>
      </c>
      <c r="T59" s="278">
        <f t="shared" si="72"/>
        <v>0.46464646464646464</v>
      </c>
      <c r="U59" s="278">
        <f t="shared" si="72"/>
        <v>0.48958333333333331</v>
      </c>
      <c r="V59" s="19">
        <f t="shared" si="72"/>
        <v>0.55666666666666664</v>
      </c>
      <c r="W59" s="19">
        <f t="shared" si="72"/>
        <v>0.51479166666666665</v>
      </c>
      <c r="X59" s="19">
        <f t="shared" si="72"/>
        <v>0.59583333333333333</v>
      </c>
      <c r="Y59" s="107">
        <f t="shared" si="72"/>
        <v>0.60395833333333337</v>
      </c>
      <c r="Z59" s="19">
        <f t="shared" ref="Z59:CK59" si="73">IFERROR(Z48/Z33,"")</f>
        <v>0.35</v>
      </c>
      <c r="AA59" s="19">
        <f t="shared" si="73"/>
        <v>0.35</v>
      </c>
      <c r="AB59" s="19">
        <f t="shared" si="73"/>
        <v>0.38461538461538464</v>
      </c>
      <c r="AC59" s="19">
        <f t="shared" si="73"/>
        <v>0.37138461538461537</v>
      </c>
      <c r="AD59" s="19">
        <f t="shared" si="73"/>
        <v>0.37509846153846155</v>
      </c>
      <c r="AE59" s="19">
        <f t="shared" si="73"/>
        <v>0.37884944615384614</v>
      </c>
      <c r="AF59" s="19">
        <f t="shared" si="73"/>
        <v>0.38263794061538464</v>
      </c>
      <c r="AG59" s="19">
        <f t="shared" si="73"/>
        <v>0.38646432002153847</v>
      </c>
      <c r="AH59" s="19">
        <f t="shared" si="73"/>
        <v>0.39032896322175381</v>
      </c>
      <c r="AI59" s="19">
        <f t="shared" si="73"/>
        <v>0.3942322528539714</v>
      </c>
      <c r="AJ59" s="19">
        <f t="shared" si="73"/>
        <v>0.39817457538251111</v>
      </c>
      <c r="AK59" s="107">
        <f t="shared" si="73"/>
        <v>0.4021563211363362</v>
      </c>
      <c r="AL59" s="19">
        <f t="shared" si="73"/>
        <v>0.35699999999999998</v>
      </c>
      <c r="AM59" s="19">
        <f t="shared" si="73"/>
        <v>0.35699999999999998</v>
      </c>
      <c r="AN59" s="19">
        <f t="shared" si="73"/>
        <v>0.38358823529411762</v>
      </c>
      <c r="AO59" s="19">
        <f t="shared" si="73"/>
        <v>0.3759164705882353</v>
      </c>
      <c r="AP59" s="19">
        <f t="shared" si="73"/>
        <v>0.37713916470588238</v>
      </c>
      <c r="AQ59" s="19">
        <f t="shared" si="73"/>
        <v>0.37837408576470583</v>
      </c>
      <c r="AR59" s="19">
        <f t="shared" si="73"/>
        <v>0.37962135603411767</v>
      </c>
      <c r="AS59" s="19">
        <f t="shared" si="73"/>
        <v>0.38088109900622352</v>
      </c>
      <c r="AT59" s="19">
        <f t="shared" si="73"/>
        <v>0.38468990999628577</v>
      </c>
      <c r="AU59" s="19">
        <f t="shared" si="73"/>
        <v>0.38597497380213097</v>
      </c>
      <c r="AV59" s="19">
        <f t="shared" si="73"/>
        <v>0.38983472354015219</v>
      </c>
      <c r="AW59" s="107">
        <f t="shared" si="73"/>
        <v>0.39373307077555381</v>
      </c>
      <c r="AX59" s="19">
        <f t="shared" si="73"/>
        <v>0.36804999999999999</v>
      </c>
      <c r="AY59" s="19">
        <f t="shared" si="73"/>
        <v>0.36804999999999999</v>
      </c>
      <c r="AZ59" s="19">
        <f t="shared" si="73"/>
        <v>0.41017523809523809</v>
      </c>
      <c r="BA59" s="19">
        <f t="shared" si="73"/>
        <v>0.39226506666666666</v>
      </c>
      <c r="BB59" s="19">
        <f t="shared" si="73"/>
        <v>0.39366398400000002</v>
      </c>
      <c r="BC59" s="19">
        <f t="shared" si="73"/>
        <v>0.39373063053333335</v>
      </c>
      <c r="BD59" s="19">
        <f t="shared" si="73"/>
        <v>0.39514420350533336</v>
      </c>
      <c r="BE59" s="19">
        <f t="shared" si="73"/>
        <v>0.39657191220705329</v>
      </c>
      <c r="BF59" s="19">
        <f t="shared" si="73"/>
        <v>0.40053763132912384</v>
      </c>
      <c r="BG59" s="19">
        <f t="shared" si="73"/>
        <v>0.40199403697574843</v>
      </c>
      <c r="BH59" s="19">
        <f t="shared" si="73"/>
        <v>0.40601397734550587</v>
      </c>
      <c r="BI59" s="107">
        <f t="shared" si="73"/>
        <v>0.41293228129824272</v>
      </c>
      <c r="BJ59" s="19">
        <f t="shared" si="73"/>
        <v>0.36770999999999998</v>
      </c>
      <c r="BK59" s="19">
        <f t="shared" si="73"/>
        <v>0.36770999999999998</v>
      </c>
      <c r="BL59" s="19">
        <f t="shared" si="73"/>
        <v>0.40908400000000006</v>
      </c>
      <c r="BM59" s="19">
        <f t="shared" si="73"/>
        <v>0.39638647999999999</v>
      </c>
      <c r="BN59" s="19">
        <f t="shared" si="73"/>
        <v>0.39785534319999999</v>
      </c>
      <c r="BO59" s="19">
        <f t="shared" si="73"/>
        <v>0.39792532205999998</v>
      </c>
      <c r="BP59" s="19">
        <f t="shared" si="73"/>
        <v>0.40335474781740605</v>
      </c>
      <c r="BQ59" s="19">
        <f t="shared" si="73"/>
        <v>0.40486883289558007</v>
      </c>
      <c r="BR59" s="19">
        <f t="shared" si="73"/>
        <v>0.41385860282453585</v>
      </c>
      <c r="BS59" s="19">
        <f t="shared" si="73"/>
        <v>0.41540312101278121</v>
      </c>
      <c r="BT59" s="19">
        <f t="shared" si="73"/>
        <v>0.41955715222290901</v>
      </c>
      <c r="BU59" s="107">
        <f t="shared" si="73"/>
        <v>0.42678380685726641</v>
      </c>
      <c r="BV59" s="19">
        <f t="shared" si="73"/>
        <v>0.36746379310344829</v>
      </c>
      <c r="BW59" s="19">
        <f t="shared" si="73"/>
        <v>0.36746379310344829</v>
      </c>
      <c r="BX59" s="19">
        <f t="shared" si="73"/>
        <v>0.40829379310344832</v>
      </c>
      <c r="BY59" s="19">
        <f t="shared" si="73"/>
        <v>0.3957158896551724</v>
      </c>
      <c r="BZ59" s="19">
        <f t="shared" si="73"/>
        <v>0.40942362951724137</v>
      </c>
      <c r="CA59" s="19">
        <f t="shared" si="73"/>
        <v>0.40949602144137931</v>
      </c>
      <c r="CB59" s="19">
        <f t="shared" si="73"/>
        <v>0.41509158188007522</v>
      </c>
      <c r="CC59" s="19">
        <f t="shared" si="73"/>
        <v>0.41982179250361212</v>
      </c>
      <c r="CD59" s="19">
        <f t="shared" si="73"/>
        <v>0.42908887862175166</v>
      </c>
      <c r="CE59" s="19">
        <f t="shared" si="73"/>
        <v>0.43071861160658992</v>
      </c>
      <c r="CF59" s="19">
        <f t="shared" si="73"/>
        <v>0.4366556904852375</v>
      </c>
      <c r="CG59" s="107">
        <f t="shared" si="73"/>
        <v>0.45263965731812661</v>
      </c>
      <c r="CH59" s="19">
        <f t="shared" si="73"/>
        <v>0.36727727272727273</v>
      </c>
      <c r="CI59" s="19">
        <f t="shared" si="73"/>
        <v>0.36727727272727273</v>
      </c>
      <c r="CJ59" s="19">
        <f t="shared" si="73"/>
        <v>0.40769515151515151</v>
      </c>
      <c r="CK59" s="19">
        <f t="shared" si="73"/>
        <v>0.39520786666666669</v>
      </c>
      <c r="CL59" s="19">
        <f t="shared" ref="CL59:CS59" si="74">IFERROR(CL48/CL33,"")</f>
        <v>0.40873671915151516</v>
      </c>
      <c r="CM59" s="19">
        <f t="shared" si="74"/>
        <v>0.40881093915454542</v>
      </c>
      <c r="CN59" s="19">
        <f t="shared" si="74"/>
        <v>0.4144397046548246</v>
      </c>
      <c r="CO59" s="19">
        <f t="shared" si="74"/>
        <v>0.4192893650415821</v>
      </c>
      <c r="CP59" s="19">
        <f t="shared" si="74"/>
        <v>0.42846077272836153</v>
      </c>
      <c r="CQ59" s="19">
        <f t="shared" si="74"/>
        <v>0.43350685406010347</v>
      </c>
      <c r="CR59" s="19">
        <f t="shared" si="74"/>
        <v>0.44482610944041051</v>
      </c>
      <c r="CS59" s="107">
        <f t="shared" si="74"/>
        <v>0.46142336497774034</v>
      </c>
    </row>
    <row r="60" spans="1:97" s="19" customFormat="1" x14ac:dyDescent="0.25">
      <c r="A60" s="19" t="s">
        <v>5</v>
      </c>
      <c r="B60" s="19">
        <f t="shared" si="71"/>
        <v>0.28110599078341014</v>
      </c>
      <c r="C60" s="19">
        <f t="shared" ref="C60:Y60" si="75">IFERROR(C49/C34,"")</f>
        <v>0.34123222748815168</v>
      </c>
      <c r="D60" s="19">
        <f t="shared" si="75"/>
        <v>0.30973451327433627</v>
      </c>
      <c r="E60" s="19">
        <f t="shared" si="75"/>
        <v>0.28620689655172415</v>
      </c>
      <c r="F60" s="19">
        <f t="shared" si="75"/>
        <v>0.33829787234042552</v>
      </c>
      <c r="G60" s="19">
        <f t="shared" si="75"/>
        <v>0.40836653386454186</v>
      </c>
      <c r="H60" s="19">
        <f t="shared" si="75"/>
        <v>0.4859437751004016</v>
      </c>
      <c r="I60" s="19">
        <f t="shared" si="75"/>
        <v>0.35860655737704916</v>
      </c>
      <c r="J60" s="19">
        <f t="shared" si="75"/>
        <v>0.46864111498257838</v>
      </c>
      <c r="K60" s="19">
        <f t="shared" si="75"/>
        <v>0.43534482758620691</v>
      </c>
      <c r="L60" s="19">
        <f t="shared" si="75"/>
        <v>0.46708074534161492</v>
      </c>
      <c r="M60" s="107">
        <f t="shared" si="75"/>
        <v>0.46621621621621623</v>
      </c>
      <c r="N60" s="278">
        <f t="shared" si="75"/>
        <v>0.28780487804878047</v>
      </c>
      <c r="O60" s="278">
        <f t="shared" si="75"/>
        <v>0.32142857142857145</v>
      </c>
      <c r="P60" s="278">
        <f t="shared" si="75"/>
        <v>0.44070278184480233</v>
      </c>
      <c r="Q60" s="278">
        <f t="shared" si="75"/>
        <v>0.44770642201834865</v>
      </c>
      <c r="R60" s="278">
        <f t="shared" si="75"/>
        <v>0.3997326203208556</v>
      </c>
      <c r="S60" s="278">
        <f t="shared" si="75"/>
        <v>0.44307692307692309</v>
      </c>
      <c r="T60" s="278">
        <f t="shared" si="75"/>
        <v>0.38768898488120951</v>
      </c>
      <c r="U60" s="278">
        <f t="shared" si="75"/>
        <v>0.38878326996197721</v>
      </c>
      <c r="V60" s="19">
        <f t="shared" si="75"/>
        <v>0.4285681167798101</v>
      </c>
      <c r="W60" s="19">
        <f t="shared" si="75"/>
        <v>0.43011710688049976</v>
      </c>
      <c r="X60" s="19">
        <f t="shared" si="75"/>
        <v>0.44271834884201827</v>
      </c>
      <c r="Y60" s="107">
        <f t="shared" si="75"/>
        <v>0.45666391502295584</v>
      </c>
      <c r="Z60" s="19">
        <f t="shared" ref="Z60:CK60" si="76">IFERROR(Z49/Z34,"")</f>
        <v>0.14999999999999997</v>
      </c>
      <c r="AA60" s="19">
        <f t="shared" si="76"/>
        <v>0.15</v>
      </c>
      <c r="AB60" s="19">
        <f t="shared" si="76"/>
        <v>0.35000000000000003</v>
      </c>
      <c r="AC60" s="19">
        <f t="shared" si="76"/>
        <v>0.34074472985635418</v>
      </c>
      <c r="AD60" s="19">
        <f t="shared" si="76"/>
        <v>0.34414417439010225</v>
      </c>
      <c r="AE60" s="19">
        <f t="shared" si="76"/>
        <v>0.34768229315435972</v>
      </c>
      <c r="AF60" s="19">
        <f t="shared" si="76"/>
        <v>0.35098504809752651</v>
      </c>
      <c r="AG60" s="19">
        <f t="shared" si="76"/>
        <v>0.35452114550339897</v>
      </c>
      <c r="AH60" s="19">
        <f t="shared" si="76"/>
        <v>0.35797804546626821</v>
      </c>
      <c r="AI60" s="19">
        <f t="shared" si="76"/>
        <v>0.3615330969032709</v>
      </c>
      <c r="AJ60" s="19">
        <f t="shared" si="76"/>
        <v>0.36524481768945871</v>
      </c>
      <c r="AK60" s="107">
        <f t="shared" si="76"/>
        <v>0.368833718801021</v>
      </c>
      <c r="AL60" s="19">
        <f t="shared" si="76"/>
        <v>0.153</v>
      </c>
      <c r="AM60" s="19">
        <f t="shared" si="76"/>
        <v>0.15300000000000002</v>
      </c>
      <c r="AN60" s="19">
        <f t="shared" si="76"/>
        <v>0.3522785082689065</v>
      </c>
      <c r="AO60" s="19">
        <f t="shared" si="76"/>
        <v>0.34505446595283951</v>
      </c>
      <c r="AP60" s="19">
        <f t="shared" si="76"/>
        <v>0.3473486752568487</v>
      </c>
      <c r="AQ60" s="19">
        <f t="shared" si="76"/>
        <v>0.35066178418933891</v>
      </c>
      <c r="AR60" s="19">
        <f t="shared" si="76"/>
        <v>0.35261935713683523</v>
      </c>
      <c r="AS60" s="19">
        <f t="shared" si="76"/>
        <v>0.35650739601452003</v>
      </c>
      <c r="AT60" s="19">
        <f t="shared" si="76"/>
        <v>0.3598322708299912</v>
      </c>
      <c r="AU60" s="19">
        <f t="shared" si="76"/>
        <v>0.3617707941359769</v>
      </c>
      <c r="AV60" s="19">
        <f t="shared" si="76"/>
        <v>0.36588709861169966</v>
      </c>
      <c r="AW60" s="107">
        <f t="shared" si="76"/>
        <v>0.36951953958831957</v>
      </c>
      <c r="AX60" s="19">
        <f t="shared" si="76"/>
        <v>0.15570089629229139</v>
      </c>
      <c r="AY60" s="19">
        <f t="shared" si="76"/>
        <v>0.15571367544144468</v>
      </c>
      <c r="AZ60" s="19">
        <f t="shared" si="76"/>
        <v>0.37586196823150564</v>
      </c>
      <c r="BA60" s="19">
        <f t="shared" si="76"/>
        <v>0.36357322179973645</v>
      </c>
      <c r="BB60" s="19">
        <f t="shared" si="76"/>
        <v>0.36594037415964414</v>
      </c>
      <c r="BC60" s="19">
        <f t="shared" si="76"/>
        <v>0.36715432001568693</v>
      </c>
      <c r="BD60" s="19">
        <f t="shared" si="76"/>
        <v>0.36972134903776566</v>
      </c>
      <c r="BE60" s="19">
        <f t="shared" si="76"/>
        <v>0.3733988448819523</v>
      </c>
      <c r="BF60" s="19">
        <f t="shared" si="76"/>
        <v>0.37694070763184279</v>
      </c>
      <c r="BG60" s="19">
        <f t="shared" si="76"/>
        <v>0.37963682424798845</v>
      </c>
      <c r="BH60" s="19">
        <f t="shared" si="76"/>
        <v>0.38340213541719637</v>
      </c>
      <c r="BI60" s="107">
        <f t="shared" si="76"/>
        <v>0.38698379447952402</v>
      </c>
      <c r="BJ60" s="19">
        <f t="shared" si="76"/>
        <v>0.15573631734134549</v>
      </c>
      <c r="BK60" s="19">
        <f t="shared" si="76"/>
        <v>0.15574656726856786</v>
      </c>
      <c r="BL60" s="19">
        <f t="shared" si="76"/>
        <v>0.37586466277041741</v>
      </c>
      <c r="BM60" s="19">
        <f t="shared" si="76"/>
        <v>0.36604690786681271</v>
      </c>
      <c r="BN60" s="19">
        <f t="shared" si="76"/>
        <v>0.36843054822823645</v>
      </c>
      <c r="BO60" s="19">
        <f t="shared" si="76"/>
        <v>0.36981059465090688</v>
      </c>
      <c r="BP60" s="19">
        <f t="shared" si="76"/>
        <v>0.37594454961984497</v>
      </c>
      <c r="BQ60" s="19">
        <f t="shared" si="76"/>
        <v>0.37969936498854256</v>
      </c>
      <c r="BR60" s="19">
        <f t="shared" si="76"/>
        <v>0.3860514960840733</v>
      </c>
      <c r="BS60" s="19">
        <f t="shared" si="76"/>
        <v>0.38858437630628923</v>
      </c>
      <c r="BT60" s="19">
        <f t="shared" si="76"/>
        <v>0.39246656725328233</v>
      </c>
      <c r="BU60" s="107">
        <f t="shared" si="76"/>
        <v>0.39638672302373673</v>
      </c>
      <c r="BV60" s="19">
        <f t="shared" si="76"/>
        <v>0.1585297761105493</v>
      </c>
      <c r="BW60" s="19">
        <f t="shared" si="76"/>
        <v>0.15854818032539247</v>
      </c>
      <c r="BX60" s="19">
        <f t="shared" si="76"/>
        <v>0.38238256948484867</v>
      </c>
      <c r="BY60" s="19">
        <f t="shared" si="76"/>
        <v>0.37230283836008299</v>
      </c>
      <c r="BZ60" s="19">
        <f t="shared" si="76"/>
        <v>0.37473317015579122</v>
      </c>
      <c r="CA60" s="19">
        <f t="shared" si="76"/>
        <v>0.37618554863018877</v>
      </c>
      <c r="CB60" s="19">
        <f t="shared" si="76"/>
        <v>0.38233453256619832</v>
      </c>
      <c r="CC60" s="19">
        <f t="shared" si="76"/>
        <v>0.39118640574608943</v>
      </c>
      <c r="CD60" s="19">
        <f t="shared" si="76"/>
        <v>0.39775449173430061</v>
      </c>
      <c r="CE60" s="19">
        <f t="shared" si="76"/>
        <v>0.40031080161472771</v>
      </c>
      <c r="CF60" s="19">
        <f t="shared" si="76"/>
        <v>0.40691621020438656</v>
      </c>
      <c r="CG60" s="107">
        <f t="shared" si="76"/>
        <v>0.41098911426478868</v>
      </c>
      <c r="CH60" s="19">
        <f t="shared" si="76"/>
        <v>0.15845913637005835</v>
      </c>
      <c r="CI60" s="19">
        <f t="shared" si="76"/>
        <v>0.15847759218063934</v>
      </c>
      <c r="CJ60" s="19">
        <f t="shared" si="76"/>
        <v>0.38228817538414367</v>
      </c>
      <c r="CK60" s="19">
        <f t="shared" si="76"/>
        <v>0.37224056808273759</v>
      </c>
      <c r="CL60" s="19">
        <f t="shared" ref="CL60:CS60" si="77">IFERROR(CL49/CL34,"")</f>
        <v>0.37468657374539266</v>
      </c>
      <c r="CM60" s="19">
        <f t="shared" si="77"/>
        <v>0.37612415319462561</v>
      </c>
      <c r="CN60" s="19">
        <f t="shared" si="77"/>
        <v>0.38228936548451947</v>
      </c>
      <c r="CO60" s="19">
        <f t="shared" si="77"/>
        <v>0.39117190153024539</v>
      </c>
      <c r="CP60" s="19">
        <f t="shared" si="77"/>
        <v>0.39770897806042615</v>
      </c>
      <c r="CQ60" s="19">
        <f t="shared" si="77"/>
        <v>0.40556300408206419</v>
      </c>
      <c r="CR60" s="19">
        <f t="shared" si="77"/>
        <v>0.41504037636640762</v>
      </c>
      <c r="CS60" s="107">
        <f t="shared" si="77"/>
        <v>0.41919472844980582</v>
      </c>
    </row>
    <row r="61" spans="1:97" s="19" customFormat="1" x14ac:dyDescent="0.25">
      <c r="A61" s="19" t="s">
        <v>6</v>
      </c>
      <c r="B61" s="19">
        <f t="shared" si="71"/>
        <v>0.26044226044226043</v>
      </c>
      <c r="C61" s="19">
        <f t="shared" ref="C61:Y61" si="78">IFERROR(C50/C35,"")</f>
        <v>0.24537037037037038</v>
      </c>
      <c r="D61" s="19">
        <f t="shared" si="78"/>
        <v>0.34134615384615385</v>
      </c>
      <c r="E61" s="19">
        <f t="shared" si="78"/>
        <v>0.31180400890868598</v>
      </c>
      <c r="F61" s="19">
        <f t="shared" si="78"/>
        <v>0.28774422735346361</v>
      </c>
      <c r="G61" s="19">
        <f t="shared" si="78"/>
        <v>0.33710407239819007</v>
      </c>
      <c r="H61" s="19">
        <f t="shared" si="78"/>
        <v>0.34782608695652173</v>
      </c>
      <c r="I61" s="19">
        <f t="shared" si="78"/>
        <v>0.26938775510204083</v>
      </c>
      <c r="J61" s="19">
        <f t="shared" si="78"/>
        <v>0.36864406779661019</v>
      </c>
      <c r="K61" s="19">
        <f t="shared" si="78"/>
        <v>0.35802469135802467</v>
      </c>
      <c r="L61" s="19">
        <f t="shared" si="78"/>
        <v>0.26769911504424782</v>
      </c>
      <c r="M61" s="107">
        <f t="shared" si="78"/>
        <v>0.41397153945666237</v>
      </c>
      <c r="N61" s="278">
        <f t="shared" si="78"/>
        <v>0.17627118644067796</v>
      </c>
      <c r="O61" s="278">
        <f t="shared" si="78"/>
        <v>0.27317073170731709</v>
      </c>
      <c r="P61" s="278">
        <f t="shared" si="78"/>
        <v>0.25520833333333331</v>
      </c>
      <c r="Q61" s="278">
        <f t="shared" si="78"/>
        <v>0.25</v>
      </c>
      <c r="R61" s="278">
        <f t="shared" si="78"/>
        <v>0.29779411764705882</v>
      </c>
      <c r="S61" s="278">
        <f t="shared" si="78"/>
        <v>0.31478968792401629</v>
      </c>
      <c r="T61" s="278">
        <f t="shared" si="78"/>
        <v>0.23255813953488372</v>
      </c>
      <c r="U61" s="278">
        <f t="shared" si="78"/>
        <v>0.24945295404814005</v>
      </c>
      <c r="V61" s="19">
        <f t="shared" si="78"/>
        <v>0.30452471482889737</v>
      </c>
      <c r="W61" s="19">
        <f t="shared" si="78"/>
        <v>0.30999999999999994</v>
      </c>
      <c r="X61" s="19">
        <f t="shared" si="78"/>
        <v>0.32597657862390006</v>
      </c>
      <c r="Y61" s="107">
        <f t="shared" si="78"/>
        <v>0.33606258914621812</v>
      </c>
      <c r="Z61" s="19">
        <f t="shared" ref="Z61:CK61" si="79">IFERROR(Z50/Z35,"")</f>
        <v>0.15</v>
      </c>
      <c r="AA61" s="19">
        <f t="shared" si="79"/>
        <v>0.14999999999999997</v>
      </c>
      <c r="AB61" s="19">
        <f t="shared" si="79"/>
        <v>0.25</v>
      </c>
      <c r="AC61" s="19">
        <f t="shared" si="79"/>
        <v>0.24336045197850709</v>
      </c>
      <c r="AD61" s="19">
        <f t="shared" si="79"/>
        <v>0.24582298368208413</v>
      </c>
      <c r="AE61" s="19">
        <f t="shared" si="79"/>
        <v>0.24827544009571662</v>
      </c>
      <c r="AF61" s="19">
        <f t="shared" si="79"/>
        <v>0.25082794006135956</v>
      </c>
      <c r="AG61" s="19">
        <f t="shared" si="79"/>
        <v>0.25321064184178704</v>
      </c>
      <c r="AH61" s="19">
        <f t="shared" si="79"/>
        <v>0.25576168354173784</v>
      </c>
      <c r="AI61" s="19">
        <f t="shared" si="79"/>
        <v>0.2582555899435221</v>
      </c>
      <c r="AJ61" s="19">
        <f t="shared" si="79"/>
        <v>0.26082030562307412</v>
      </c>
      <c r="AK61" s="107">
        <f t="shared" si="79"/>
        <v>0.26349804704739532</v>
      </c>
      <c r="AL61" s="19">
        <f t="shared" si="79"/>
        <v>0.153</v>
      </c>
      <c r="AM61" s="19">
        <f t="shared" si="79"/>
        <v>0.153</v>
      </c>
      <c r="AN61" s="19">
        <f t="shared" si="79"/>
        <v>0.25153926681723543</v>
      </c>
      <c r="AO61" s="19">
        <f t="shared" si="79"/>
        <v>0.24659495578823454</v>
      </c>
      <c r="AP61" s="19">
        <f t="shared" si="79"/>
        <v>0.24794962611800536</v>
      </c>
      <c r="AQ61" s="19">
        <f t="shared" si="79"/>
        <v>0.25058725857815517</v>
      </c>
      <c r="AR61" s="19">
        <f t="shared" si="79"/>
        <v>0.25200676235682867</v>
      </c>
      <c r="AS61" s="19">
        <f t="shared" si="79"/>
        <v>0.25438967907728832</v>
      </c>
      <c r="AT61" s="19">
        <f t="shared" si="79"/>
        <v>0.25719462141047517</v>
      </c>
      <c r="AU61" s="19">
        <f t="shared" si="79"/>
        <v>0.25858691619188068</v>
      </c>
      <c r="AV61" s="19">
        <f t="shared" si="79"/>
        <v>0.26099178719809768</v>
      </c>
      <c r="AW61" s="107">
        <f t="shared" si="79"/>
        <v>0.26396140685558339</v>
      </c>
      <c r="AX61" s="19">
        <f t="shared" si="79"/>
        <v>0.15593429178681259</v>
      </c>
      <c r="AY61" s="19">
        <f t="shared" si="79"/>
        <v>0.15570089629229139</v>
      </c>
      <c r="AZ61" s="19">
        <f t="shared" si="79"/>
        <v>0.26848361271730653</v>
      </c>
      <c r="BA61" s="19">
        <f t="shared" si="79"/>
        <v>0.25967198302990946</v>
      </c>
      <c r="BB61" s="19">
        <f t="shared" si="79"/>
        <v>0.26140782398832674</v>
      </c>
      <c r="BC61" s="19">
        <f t="shared" si="79"/>
        <v>0.26235709130493134</v>
      </c>
      <c r="BD61" s="19">
        <f t="shared" si="79"/>
        <v>0.26394215881534822</v>
      </c>
      <c r="BE61" s="19">
        <f t="shared" si="79"/>
        <v>0.26672754466295956</v>
      </c>
      <c r="BF61" s="19">
        <f t="shared" si="79"/>
        <v>0.26938059523626567</v>
      </c>
      <c r="BG61" s="19">
        <f t="shared" si="79"/>
        <v>0.27098257275834614</v>
      </c>
      <c r="BH61" s="19">
        <f t="shared" si="79"/>
        <v>0.27388085177890603</v>
      </c>
      <c r="BI61" s="107">
        <f t="shared" si="79"/>
        <v>0.27659725483669173</v>
      </c>
      <c r="BJ61" s="19">
        <f t="shared" si="79"/>
        <v>0.15578470408956049</v>
      </c>
      <c r="BK61" s="19">
        <f t="shared" si="79"/>
        <v>0.15573631734134549</v>
      </c>
      <c r="BL61" s="19">
        <f t="shared" si="79"/>
        <v>0.26849371674263195</v>
      </c>
      <c r="BM61" s="19">
        <f t="shared" si="79"/>
        <v>0.26145434185052518</v>
      </c>
      <c r="BN61" s="19">
        <f t="shared" si="79"/>
        <v>0.2631729363204709</v>
      </c>
      <c r="BO61" s="19">
        <f t="shared" si="79"/>
        <v>0.26415401378101516</v>
      </c>
      <c r="BP61" s="19">
        <f t="shared" si="79"/>
        <v>0.26851177623878858</v>
      </c>
      <c r="BQ61" s="19">
        <f t="shared" si="79"/>
        <v>0.27121713936860253</v>
      </c>
      <c r="BR61" s="19">
        <f t="shared" si="79"/>
        <v>0.27575116744981515</v>
      </c>
      <c r="BS61" s="19">
        <f t="shared" si="79"/>
        <v>0.27754864941648227</v>
      </c>
      <c r="BT61" s="19">
        <f t="shared" si="79"/>
        <v>0.28033587147810879</v>
      </c>
      <c r="BU61" s="107">
        <f t="shared" si="79"/>
        <v>0.28313659494701093</v>
      </c>
      <c r="BV61" s="19">
        <f t="shared" si="79"/>
        <v>0.15842978475967021</v>
      </c>
      <c r="BW61" s="19">
        <f t="shared" si="79"/>
        <v>0.1585297761105493</v>
      </c>
      <c r="BX61" s="19">
        <f t="shared" si="79"/>
        <v>0.27325743874748737</v>
      </c>
      <c r="BY61" s="19">
        <f t="shared" si="79"/>
        <v>0.26595998632756152</v>
      </c>
      <c r="BZ61" s="19">
        <f t="shared" si="79"/>
        <v>0.26765390858211552</v>
      </c>
      <c r="CA61" s="19">
        <f t="shared" si="79"/>
        <v>0.26868877721422457</v>
      </c>
      <c r="CB61" s="19">
        <f t="shared" si="79"/>
        <v>0.27312299085845004</v>
      </c>
      <c r="CC61" s="19">
        <f t="shared" si="79"/>
        <v>0.27941728688116702</v>
      </c>
      <c r="CD61" s="19">
        <f t="shared" si="79"/>
        <v>0.28410533613014805</v>
      </c>
      <c r="CE61" s="19">
        <f t="shared" si="79"/>
        <v>0.28595621381217795</v>
      </c>
      <c r="CF61" s="19">
        <f t="shared" si="79"/>
        <v>0.290652285724883</v>
      </c>
      <c r="CG61" s="107">
        <f t="shared" si="79"/>
        <v>0.29356098021887905</v>
      </c>
      <c r="CH61" s="19">
        <f t="shared" si="79"/>
        <v>0.1583633016811011</v>
      </c>
      <c r="CI61" s="19">
        <f t="shared" si="79"/>
        <v>0.15845913637005835</v>
      </c>
      <c r="CJ61" s="19">
        <f t="shared" si="79"/>
        <v>0.27318609667228649</v>
      </c>
      <c r="CK61" s="19">
        <f t="shared" si="79"/>
        <v>0.26591492133323757</v>
      </c>
      <c r="CL61" s="19">
        <f t="shared" ref="CL61:CS61" si="80">IFERROR(CL50/CL35,"")</f>
        <v>0.26762044252550193</v>
      </c>
      <c r="CM61" s="19">
        <f t="shared" si="80"/>
        <v>0.26864462097823488</v>
      </c>
      <c r="CN61" s="19">
        <f t="shared" si="80"/>
        <v>0.27309002395545712</v>
      </c>
      <c r="CO61" s="19">
        <f t="shared" si="80"/>
        <v>0.27940686698721534</v>
      </c>
      <c r="CP61" s="19">
        <f t="shared" si="80"/>
        <v>0.28407262706316638</v>
      </c>
      <c r="CQ61" s="19">
        <f t="shared" si="80"/>
        <v>0.28968641968580794</v>
      </c>
      <c r="CR61" s="19">
        <f t="shared" si="80"/>
        <v>0.29645515353190482</v>
      </c>
      <c r="CS61" s="107">
        <f t="shared" si="80"/>
        <v>0.29942198580719415</v>
      </c>
    </row>
    <row r="62" spans="1:97" s="19" customFormat="1" x14ac:dyDescent="0.25">
      <c r="A62" s="19" t="s">
        <v>7</v>
      </c>
      <c r="B62" s="19">
        <f t="shared" si="71"/>
        <v>0.21869488536155202</v>
      </c>
      <c r="C62" s="19">
        <f t="shared" ref="C62:Y62" si="81">IFERROR(C51/C36,"")</f>
        <v>0.15064935064935064</v>
      </c>
      <c r="D62" s="19">
        <f t="shared" si="81"/>
        <v>0.21917808219178081</v>
      </c>
      <c r="E62" s="19">
        <f t="shared" si="81"/>
        <v>0.17944535073409462</v>
      </c>
      <c r="F62" s="19">
        <f t="shared" si="81"/>
        <v>0.25515947467166977</v>
      </c>
      <c r="G62" s="19">
        <f t="shared" si="81"/>
        <v>0.31846344485749689</v>
      </c>
      <c r="H62" s="19">
        <f t="shared" si="81"/>
        <v>0.28192771084337348</v>
      </c>
      <c r="I62" s="19">
        <f t="shared" si="81"/>
        <v>0.19347037484885127</v>
      </c>
      <c r="J62" s="19">
        <f t="shared" si="81"/>
        <v>0.32296650717703351</v>
      </c>
      <c r="K62" s="19">
        <f t="shared" si="81"/>
        <v>0.24764150943396226</v>
      </c>
      <c r="L62" s="19">
        <f t="shared" si="81"/>
        <v>0.29327453142227122</v>
      </c>
      <c r="M62" s="107">
        <f t="shared" si="81"/>
        <v>0.34606205250596661</v>
      </c>
      <c r="N62" s="278">
        <f t="shared" si="81"/>
        <v>0.13473877176901924</v>
      </c>
      <c r="O62" s="278">
        <f t="shared" si="81"/>
        <v>0.1426269137792103</v>
      </c>
      <c r="P62" s="278">
        <f t="shared" si="81"/>
        <v>0.21216407355021216</v>
      </c>
      <c r="Q62" s="278">
        <f t="shared" si="81"/>
        <v>0.16756756756756758</v>
      </c>
      <c r="R62" s="278">
        <f t="shared" si="81"/>
        <v>0.18472906403940886</v>
      </c>
      <c r="S62" s="278">
        <f t="shared" si="81"/>
        <v>0.22202486678507993</v>
      </c>
      <c r="T62" s="278">
        <f t="shared" si="81"/>
        <v>0.16625716625716624</v>
      </c>
      <c r="U62" s="278">
        <f t="shared" si="81"/>
        <v>0.16140904311251314</v>
      </c>
      <c r="V62" s="19">
        <f t="shared" si="81"/>
        <v>0.24203023758099348</v>
      </c>
      <c r="W62" s="19">
        <f t="shared" si="81"/>
        <v>0.18678707224334601</v>
      </c>
      <c r="X62" s="19">
        <f t="shared" si="81"/>
        <v>0.20339492701261871</v>
      </c>
      <c r="Y62" s="107">
        <f t="shared" si="81"/>
        <v>0.2219531572478001</v>
      </c>
      <c r="Z62" s="19">
        <f t="shared" ref="Z62:CK62" si="82">IFERROR(Z51/Z36,"")</f>
        <v>0.12</v>
      </c>
      <c r="AA62" s="19">
        <f t="shared" si="82"/>
        <v>0.12000000000000001</v>
      </c>
      <c r="AB62" s="19">
        <f t="shared" si="82"/>
        <v>0.22000000000000003</v>
      </c>
      <c r="AC62" s="19">
        <f t="shared" si="82"/>
        <v>0.21399528027019638</v>
      </c>
      <c r="AD62" s="19">
        <f t="shared" si="82"/>
        <v>0.21629876971849707</v>
      </c>
      <c r="AE62" s="19">
        <f t="shared" si="82"/>
        <v>0.21848746789663634</v>
      </c>
      <c r="AF62" s="19">
        <f t="shared" si="82"/>
        <v>0.22066721115707286</v>
      </c>
      <c r="AG62" s="19">
        <f t="shared" si="82"/>
        <v>0.22293587312653634</v>
      </c>
      <c r="AH62" s="19">
        <f t="shared" si="82"/>
        <v>0.22505361846898031</v>
      </c>
      <c r="AI62" s="19">
        <f t="shared" si="82"/>
        <v>0.22732098433189657</v>
      </c>
      <c r="AJ62" s="19">
        <f t="shared" si="82"/>
        <v>0.22953756834180242</v>
      </c>
      <c r="AK62" s="107">
        <f t="shared" si="82"/>
        <v>0.23181708763778822</v>
      </c>
      <c r="AL62" s="19">
        <f t="shared" si="82"/>
        <v>0.12239999999999999</v>
      </c>
      <c r="AM62" s="19">
        <f t="shared" si="82"/>
        <v>0.12239999999999999</v>
      </c>
      <c r="AN62" s="19">
        <f t="shared" si="82"/>
        <v>0.22135866048336225</v>
      </c>
      <c r="AO62" s="19">
        <f t="shared" si="82"/>
        <v>0.21692746370318375</v>
      </c>
      <c r="AP62" s="19">
        <f t="shared" si="82"/>
        <v>0.21842115779822921</v>
      </c>
      <c r="AQ62" s="19">
        <f t="shared" si="82"/>
        <v>0.2203776276936831</v>
      </c>
      <c r="AR62" s="19">
        <f t="shared" si="82"/>
        <v>0.22191792156793425</v>
      </c>
      <c r="AS62" s="19">
        <f t="shared" si="82"/>
        <v>0.2239836103827493</v>
      </c>
      <c r="AT62" s="19">
        <f t="shared" si="82"/>
        <v>0.22610154676389382</v>
      </c>
      <c r="AU62" s="19">
        <f t="shared" si="82"/>
        <v>0.22775880589544023</v>
      </c>
      <c r="AV62" s="19">
        <f t="shared" si="82"/>
        <v>0.22983205111134344</v>
      </c>
      <c r="AW62" s="107">
        <f t="shared" si="82"/>
        <v>0.2319695004616692</v>
      </c>
      <c r="AX62" s="19">
        <f t="shared" si="82"/>
        <v>0.12473638300839447</v>
      </c>
      <c r="AY62" s="19">
        <f t="shared" si="82"/>
        <v>0.12474743342945008</v>
      </c>
      <c r="AZ62" s="19">
        <f t="shared" si="82"/>
        <v>0.23626212464476581</v>
      </c>
      <c r="BA62" s="19">
        <f t="shared" si="82"/>
        <v>0.22848108629929806</v>
      </c>
      <c r="BB62" s="19">
        <f t="shared" si="82"/>
        <v>0.22858210027084619</v>
      </c>
      <c r="BC62" s="19">
        <f t="shared" si="82"/>
        <v>0.23088885950688648</v>
      </c>
      <c r="BD62" s="19">
        <f t="shared" si="82"/>
        <v>0.23239214139740183</v>
      </c>
      <c r="BE62" s="19">
        <f t="shared" si="82"/>
        <v>0.23459179075508144</v>
      </c>
      <c r="BF62" s="19">
        <f t="shared" si="82"/>
        <v>0.23706744169643842</v>
      </c>
      <c r="BG62" s="19">
        <f t="shared" si="82"/>
        <v>0.23861667159283162</v>
      </c>
      <c r="BH62" s="19">
        <f t="shared" si="82"/>
        <v>0.24084931066761797</v>
      </c>
      <c r="BI62" s="107">
        <f t="shared" si="82"/>
        <v>0.24342530106109161</v>
      </c>
      <c r="BJ62" s="19">
        <f t="shared" si="82"/>
        <v>0.124546366574459</v>
      </c>
      <c r="BK62" s="19">
        <f t="shared" si="82"/>
        <v>0.12462776327164837</v>
      </c>
      <c r="BL62" s="19">
        <f t="shared" si="82"/>
        <v>0.23627169990351668</v>
      </c>
      <c r="BM62" s="19">
        <f t="shared" si="82"/>
        <v>0.23006277607184158</v>
      </c>
      <c r="BN62" s="19">
        <f t="shared" si="82"/>
        <v>0.23015048686094919</v>
      </c>
      <c r="BO62" s="19">
        <f t="shared" si="82"/>
        <v>0.23245922104801733</v>
      </c>
      <c r="BP62" s="19">
        <f t="shared" si="82"/>
        <v>0.23629693239323912</v>
      </c>
      <c r="BQ62" s="19">
        <f t="shared" si="82"/>
        <v>0.23865326672103523</v>
      </c>
      <c r="BR62" s="19">
        <f t="shared" si="82"/>
        <v>0.24266111433092941</v>
      </c>
      <c r="BS62" s="19">
        <f t="shared" si="82"/>
        <v>0.24424439661826236</v>
      </c>
      <c r="BT62" s="19">
        <f t="shared" si="82"/>
        <v>0.24668523960136937</v>
      </c>
      <c r="BU62" s="107">
        <f t="shared" si="82"/>
        <v>0.249162522569743</v>
      </c>
      <c r="BV62" s="19">
        <f t="shared" si="82"/>
        <v>0.12673025115179382</v>
      </c>
      <c r="BW62" s="19">
        <f t="shared" si="82"/>
        <v>0.12674382780773616</v>
      </c>
      <c r="BX62" s="19">
        <f t="shared" si="82"/>
        <v>0.24045017740729741</v>
      </c>
      <c r="BY62" s="19">
        <f t="shared" si="82"/>
        <v>0.23411950476030008</v>
      </c>
      <c r="BZ62" s="19">
        <f t="shared" si="82"/>
        <v>0.23411601955003097</v>
      </c>
      <c r="CA62" s="19">
        <f t="shared" si="82"/>
        <v>0.23643136518741989</v>
      </c>
      <c r="CB62" s="19">
        <f t="shared" si="82"/>
        <v>0.24033818582459945</v>
      </c>
      <c r="CC62" s="19">
        <f t="shared" si="82"/>
        <v>0.24589485683757492</v>
      </c>
      <c r="CD62" s="19">
        <f t="shared" si="82"/>
        <v>0.25000832167825959</v>
      </c>
      <c r="CE62" s="19">
        <f t="shared" si="82"/>
        <v>0.25163858649551879</v>
      </c>
      <c r="CF62" s="19">
        <f t="shared" si="82"/>
        <v>0.25578240115173706</v>
      </c>
      <c r="CG62" s="107">
        <f t="shared" si="82"/>
        <v>0.25833175155227589</v>
      </c>
      <c r="CH62" s="19">
        <f t="shared" si="82"/>
        <v>0.1266775302502838</v>
      </c>
      <c r="CI62" s="19">
        <f t="shared" si="82"/>
        <v>0.12669064134488089</v>
      </c>
      <c r="CJ62" s="19">
        <f t="shared" si="82"/>
        <v>0.24038735049192245</v>
      </c>
      <c r="CK62" s="19">
        <f t="shared" si="82"/>
        <v>0.23407754326912583</v>
      </c>
      <c r="CL62" s="19">
        <f t="shared" ref="CL62:CS62" si="83">IFERROR(CL51/CL36,"")</f>
        <v>0.23407682551144302</v>
      </c>
      <c r="CM62" s="19">
        <f t="shared" si="83"/>
        <v>0.23639229415985391</v>
      </c>
      <c r="CN62" s="19">
        <f t="shared" si="83"/>
        <v>0.24030897493260422</v>
      </c>
      <c r="CO62" s="19">
        <f t="shared" si="83"/>
        <v>0.24588548704178007</v>
      </c>
      <c r="CP62" s="19">
        <f t="shared" si="83"/>
        <v>0.2499793717222015</v>
      </c>
      <c r="CQ62" s="19">
        <f t="shared" si="83"/>
        <v>0.25492427000449785</v>
      </c>
      <c r="CR62" s="19">
        <f t="shared" si="83"/>
        <v>0.26088893326399826</v>
      </c>
      <c r="CS62" s="107">
        <f t="shared" si="83"/>
        <v>0.26348934045915695</v>
      </c>
    </row>
    <row r="63" spans="1:97" s="19" customFormat="1" x14ac:dyDescent="0.25">
      <c r="A63" s="19" t="s">
        <v>8</v>
      </c>
      <c r="B63" s="19">
        <f t="shared" si="71"/>
        <v>0.15976331360946747</v>
      </c>
      <c r="C63" s="19">
        <f t="shared" ref="C63:Y63" si="84">IFERROR(C52/C37,"")</f>
        <v>0.12720156555772993</v>
      </c>
      <c r="D63" s="19">
        <f t="shared" si="84"/>
        <v>0.21088435374149661</v>
      </c>
      <c r="E63" s="19">
        <f t="shared" si="84"/>
        <v>0.21547799696509864</v>
      </c>
      <c r="F63" s="19">
        <f t="shared" si="84"/>
        <v>0.27245508982035926</v>
      </c>
      <c r="G63" s="19">
        <f t="shared" si="84"/>
        <v>0.28830645161290325</v>
      </c>
      <c r="H63" s="19">
        <f t="shared" si="84"/>
        <v>0.27049180327868855</v>
      </c>
      <c r="I63" s="19">
        <f t="shared" si="84"/>
        <v>0.22116903633491311</v>
      </c>
      <c r="J63" s="19">
        <f t="shared" si="84"/>
        <v>0.36568213783403658</v>
      </c>
      <c r="K63" s="19">
        <f t="shared" si="84"/>
        <v>0.24552429667519182</v>
      </c>
      <c r="L63" s="19">
        <f t="shared" si="84"/>
        <v>0.27486187845303867</v>
      </c>
      <c r="M63" s="107">
        <f t="shared" si="84"/>
        <v>0.31700680272108844</v>
      </c>
      <c r="N63" s="278">
        <f t="shared" si="84"/>
        <v>0.13870246085011187</v>
      </c>
      <c r="O63" s="278">
        <f t="shared" si="84"/>
        <v>0.13459399332591768</v>
      </c>
      <c r="P63" s="278">
        <f t="shared" si="84"/>
        <v>0.2257495590828924</v>
      </c>
      <c r="Q63" s="278">
        <f t="shared" si="84"/>
        <v>0.16834400731930466</v>
      </c>
      <c r="R63" s="278">
        <f t="shared" si="84"/>
        <v>0.14027630180658873</v>
      </c>
      <c r="S63" s="278">
        <f t="shared" si="84"/>
        <v>0.20035149384885764</v>
      </c>
      <c r="T63" s="278">
        <f t="shared" si="84"/>
        <v>0.15479452054794521</v>
      </c>
      <c r="U63" s="278">
        <f t="shared" si="84"/>
        <v>0.15946502057613168</v>
      </c>
      <c r="V63" s="19">
        <f t="shared" si="84"/>
        <v>0.20889876229768331</v>
      </c>
      <c r="W63" s="19">
        <f t="shared" si="84"/>
        <v>0.1774037911983235</v>
      </c>
      <c r="X63" s="19">
        <f t="shared" si="84"/>
        <v>0.19729051017710814</v>
      </c>
      <c r="Y63" s="107">
        <f t="shared" si="84"/>
        <v>0.22019861389944689</v>
      </c>
      <c r="Z63" s="19">
        <f t="shared" ref="Z63:CK63" si="85">IFERROR(Z52/Z37,"")</f>
        <v>0.1</v>
      </c>
      <c r="AA63" s="19">
        <f t="shared" si="85"/>
        <v>0.10000000000000002</v>
      </c>
      <c r="AB63" s="19">
        <f t="shared" si="85"/>
        <v>0.19405156306572641</v>
      </c>
      <c r="AC63" s="19">
        <f t="shared" si="85"/>
        <v>0.18889102072533079</v>
      </c>
      <c r="AD63" s="19">
        <f t="shared" si="85"/>
        <v>0.1904328283704671</v>
      </c>
      <c r="AE63" s="19">
        <f t="shared" si="85"/>
        <v>0.19185928001981115</v>
      </c>
      <c r="AF63" s="19">
        <f t="shared" si="85"/>
        <v>0.19404458937405955</v>
      </c>
      <c r="AG63" s="19">
        <f t="shared" si="85"/>
        <v>0.19613135482937744</v>
      </c>
      <c r="AH63" s="19">
        <f t="shared" si="85"/>
        <v>0.19827282562394605</v>
      </c>
      <c r="AI63" s="19">
        <f t="shared" si="85"/>
        <v>0.20014639703453063</v>
      </c>
      <c r="AJ63" s="19">
        <f t="shared" si="85"/>
        <v>0.20207167784056768</v>
      </c>
      <c r="AK63" s="107">
        <f t="shared" si="85"/>
        <v>0.20378844598470475</v>
      </c>
      <c r="AL63" s="19">
        <f t="shared" si="85"/>
        <v>0.10200000000000002</v>
      </c>
      <c r="AM63" s="19">
        <f t="shared" si="85"/>
        <v>0.10200000000000001</v>
      </c>
      <c r="AN63" s="19">
        <f t="shared" si="85"/>
        <v>0.19453108785077913</v>
      </c>
      <c r="AO63" s="19">
        <f t="shared" si="85"/>
        <v>0.19052696764721194</v>
      </c>
      <c r="AP63" s="19">
        <f t="shared" si="85"/>
        <v>0.19148617385533909</v>
      </c>
      <c r="AQ63" s="19">
        <f t="shared" si="85"/>
        <v>0.19336375419050747</v>
      </c>
      <c r="AR63" s="19">
        <f t="shared" si="85"/>
        <v>0.1942502697123841</v>
      </c>
      <c r="AS63" s="19">
        <f t="shared" si="85"/>
        <v>0.19627987074933573</v>
      </c>
      <c r="AT63" s="19">
        <f t="shared" si="85"/>
        <v>0.19788150548687858</v>
      </c>
      <c r="AU63" s="19">
        <f t="shared" si="85"/>
        <v>0.19900960787792671</v>
      </c>
      <c r="AV63" s="19">
        <f t="shared" si="85"/>
        <v>0.20101568785008994</v>
      </c>
      <c r="AW63" s="107">
        <f t="shared" si="85"/>
        <v>0.20294774169873064</v>
      </c>
      <c r="AX63" s="19">
        <f t="shared" si="85"/>
        <v>0.10403159802332364</v>
      </c>
      <c r="AY63" s="19">
        <f t="shared" si="85"/>
        <v>0.10402602123798622</v>
      </c>
      <c r="AZ63" s="19">
        <f t="shared" si="85"/>
        <v>0.20640530483882255</v>
      </c>
      <c r="BA63" s="19">
        <f t="shared" si="85"/>
        <v>0.19986319557151636</v>
      </c>
      <c r="BB63" s="19">
        <f t="shared" si="85"/>
        <v>0.20011737124317011</v>
      </c>
      <c r="BC63" s="19">
        <f t="shared" si="85"/>
        <v>0.20263838591078165</v>
      </c>
      <c r="BD63" s="19">
        <f t="shared" si="85"/>
        <v>0.20407648815238591</v>
      </c>
      <c r="BE63" s="19">
        <f t="shared" si="85"/>
        <v>0.20612940102487784</v>
      </c>
      <c r="BF63" s="19">
        <f t="shared" si="85"/>
        <v>0.20803704775874993</v>
      </c>
      <c r="BG63" s="19">
        <f t="shared" si="85"/>
        <v>0.20945740896943854</v>
      </c>
      <c r="BH63" s="19">
        <f t="shared" si="85"/>
        <v>0.21156313035414448</v>
      </c>
      <c r="BI63" s="107">
        <f t="shared" si="85"/>
        <v>0.21362832767430565</v>
      </c>
      <c r="BJ63" s="19">
        <f t="shared" si="85"/>
        <v>0.10380641702158708</v>
      </c>
      <c r="BK63" s="19">
        <f t="shared" si="85"/>
        <v>0.10380431195584396</v>
      </c>
      <c r="BL63" s="19">
        <f t="shared" si="85"/>
        <v>0.20710792981176962</v>
      </c>
      <c r="BM63" s="19">
        <f t="shared" si="85"/>
        <v>0.20170626520388862</v>
      </c>
      <c r="BN63" s="19">
        <f t="shared" si="85"/>
        <v>0.20168739523116436</v>
      </c>
      <c r="BO63" s="19">
        <f t="shared" si="85"/>
        <v>0.20389391575947249</v>
      </c>
      <c r="BP63" s="19">
        <f t="shared" si="85"/>
        <v>0.20738154892915789</v>
      </c>
      <c r="BQ63" s="19">
        <f t="shared" si="85"/>
        <v>0.20948241834459028</v>
      </c>
      <c r="BR63" s="19">
        <f t="shared" si="85"/>
        <v>0.21289398129274231</v>
      </c>
      <c r="BS63" s="19">
        <f t="shared" si="85"/>
        <v>0.21434145225283754</v>
      </c>
      <c r="BT63" s="19">
        <f t="shared" si="85"/>
        <v>0.21650037930078497</v>
      </c>
      <c r="BU63" s="107">
        <f t="shared" si="85"/>
        <v>0.21868163057606207</v>
      </c>
      <c r="BV63" s="19">
        <f t="shared" si="85"/>
        <v>0.10562356025841749</v>
      </c>
      <c r="BW63" s="19">
        <f t="shared" si="85"/>
        <v>0.10561499584658002</v>
      </c>
      <c r="BX63" s="19">
        <f t="shared" si="85"/>
        <v>0.21066665390184341</v>
      </c>
      <c r="BY63" s="19">
        <f t="shared" si="85"/>
        <v>0.20520508702483287</v>
      </c>
      <c r="BZ63" s="19">
        <f t="shared" si="85"/>
        <v>0.20523667628240352</v>
      </c>
      <c r="CA63" s="19">
        <f t="shared" si="85"/>
        <v>0.20730395431697698</v>
      </c>
      <c r="CB63" s="19">
        <f t="shared" si="85"/>
        <v>0.21080462958416202</v>
      </c>
      <c r="CC63" s="19">
        <f t="shared" si="85"/>
        <v>0.21579231166465004</v>
      </c>
      <c r="CD63" s="19">
        <f t="shared" si="85"/>
        <v>0.21931232588365379</v>
      </c>
      <c r="CE63" s="19">
        <f t="shared" si="85"/>
        <v>0.22079403053796856</v>
      </c>
      <c r="CF63" s="19">
        <f t="shared" si="85"/>
        <v>0.22448820201543312</v>
      </c>
      <c r="CG63" s="107">
        <f t="shared" si="85"/>
        <v>0.22674452293390379</v>
      </c>
      <c r="CH63" s="19">
        <f t="shared" si="85"/>
        <v>0.10557845275664438</v>
      </c>
      <c r="CI63" s="19">
        <f t="shared" si="85"/>
        <v>0.10557052922133833</v>
      </c>
      <c r="CJ63" s="19">
        <f t="shared" si="85"/>
        <v>0.21070873470750848</v>
      </c>
      <c r="CK63" s="19">
        <f t="shared" si="85"/>
        <v>0.20526215121424865</v>
      </c>
      <c r="CL63" s="19">
        <f t="shared" ref="CL63:CS63" si="86">IFERROR(CL52/CL37,"")</f>
        <v>0.20529537695855291</v>
      </c>
      <c r="CM63" s="19">
        <f t="shared" si="86"/>
        <v>0.20736287347544874</v>
      </c>
      <c r="CN63" s="19">
        <f t="shared" si="86"/>
        <v>0.21087230728621623</v>
      </c>
      <c r="CO63" s="19">
        <f t="shared" si="86"/>
        <v>0.21587824663390415</v>
      </c>
      <c r="CP63" s="19">
        <f t="shared" si="86"/>
        <v>0.21938186143218788</v>
      </c>
      <c r="CQ63" s="19">
        <f t="shared" si="86"/>
        <v>0.22387149666293302</v>
      </c>
      <c r="CR63" s="19">
        <f t="shared" si="86"/>
        <v>0.22906674408486083</v>
      </c>
      <c r="CS63" s="107">
        <f t="shared" si="86"/>
        <v>0.2313681385421269</v>
      </c>
    </row>
    <row r="64" spans="1:97" s="19" customFormat="1" x14ac:dyDescent="0.25">
      <c r="A64" s="19" t="s">
        <v>1</v>
      </c>
      <c r="B64" s="19">
        <f t="shared" si="71"/>
        <v>0.17166212534059946</v>
      </c>
      <c r="C64" s="19">
        <f t="shared" ref="C64:Y64" si="87">IFERROR(C53/C38,"")</f>
        <v>0.13501144164759726</v>
      </c>
      <c r="D64" s="19">
        <f t="shared" si="87"/>
        <v>0.13358778625954199</v>
      </c>
      <c r="E64" s="19">
        <f t="shared" si="87"/>
        <v>0.18791946308724833</v>
      </c>
      <c r="F64" s="19">
        <f t="shared" si="87"/>
        <v>0.25912408759124089</v>
      </c>
      <c r="G64" s="19">
        <f t="shared" si="87"/>
        <v>0.27422303473491771</v>
      </c>
      <c r="H64" s="19">
        <f t="shared" si="87"/>
        <v>0.27969348659003829</v>
      </c>
      <c r="I64" s="19">
        <f t="shared" si="87"/>
        <v>0.22661870503597123</v>
      </c>
      <c r="J64" s="19">
        <f t="shared" si="87"/>
        <v>0.41682974559686886</v>
      </c>
      <c r="K64" s="19">
        <f t="shared" si="87"/>
        <v>0.30629139072847683</v>
      </c>
      <c r="L64" s="19">
        <f t="shared" si="87"/>
        <v>0.31504922644163152</v>
      </c>
      <c r="M64" s="107">
        <f t="shared" si="87"/>
        <v>0.35146443514644349</v>
      </c>
      <c r="N64" s="278">
        <f t="shared" si="87"/>
        <v>0.12421580928481807</v>
      </c>
      <c r="O64" s="278">
        <f t="shared" si="87"/>
        <v>0.12585812356979406</v>
      </c>
      <c r="P64" s="278">
        <f t="shared" si="87"/>
        <v>0.20021186440677965</v>
      </c>
      <c r="Q64" s="278">
        <f t="shared" si="87"/>
        <v>0.17005545286506468</v>
      </c>
      <c r="R64" s="278">
        <f t="shared" si="87"/>
        <v>0.18075801749271136</v>
      </c>
      <c r="S64" s="278">
        <f t="shared" si="87"/>
        <v>0.19633943427620631</v>
      </c>
      <c r="T64" s="278">
        <f t="shared" si="87"/>
        <v>0.13767518549051938</v>
      </c>
      <c r="U64" s="278">
        <f t="shared" si="87"/>
        <v>0.12534309240622141</v>
      </c>
      <c r="V64" s="19">
        <f t="shared" si="87"/>
        <v>0.19530169032166037</v>
      </c>
      <c r="W64" s="19">
        <f t="shared" si="87"/>
        <v>0.1855737876254181</v>
      </c>
      <c r="X64" s="19">
        <f t="shared" si="87"/>
        <v>0.21491128634795464</v>
      </c>
      <c r="Y64" s="107">
        <f t="shared" si="87"/>
        <v>0.23991994578338768</v>
      </c>
      <c r="Z64" s="19">
        <f t="shared" ref="Z64:CK64" si="88">IFERROR(Z53/Z38,"")</f>
        <v>9.9999999999999992E-2</v>
      </c>
      <c r="AA64" s="19">
        <f t="shared" si="88"/>
        <v>0.1</v>
      </c>
      <c r="AB64" s="19">
        <f t="shared" si="88"/>
        <v>0.1901013652798183</v>
      </c>
      <c r="AC64" s="19">
        <f t="shared" si="88"/>
        <v>0.18464826517346805</v>
      </c>
      <c r="AD64" s="19">
        <f t="shared" si="88"/>
        <v>0.18672035356287084</v>
      </c>
      <c r="AE64" s="19">
        <f t="shared" si="88"/>
        <v>0.18839495496914169</v>
      </c>
      <c r="AF64" s="19">
        <f t="shared" si="88"/>
        <v>0.19042813135144918</v>
      </c>
      <c r="AG64" s="19">
        <f t="shared" si="88"/>
        <v>0.19250156261334078</v>
      </c>
      <c r="AH64" s="19">
        <f t="shared" si="88"/>
        <v>0.19440795682097048</v>
      </c>
      <c r="AI64" s="19">
        <f t="shared" si="88"/>
        <v>0.19640034117457267</v>
      </c>
      <c r="AJ64" s="19">
        <f t="shared" si="88"/>
        <v>0.19842352779910383</v>
      </c>
      <c r="AK64" s="107">
        <f t="shared" si="88"/>
        <v>0.19979386497249219</v>
      </c>
      <c r="AL64" s="19">
        <f t="shared" si="88"/>
        <v>0.10200000000000001</v>
      </c>
      <c r="AM64" s="19">
        <f t="shared" si="88"/>
        <v>0.10200000000000001</v>
      </c>
      <c r="AN64" s="19">
        <f t="shared" si="88"/>
        <v>0.19126945018516081</v>
      </c>
      <c r="AO64" s="19">
        <f t="shared" si="88"/>
        <v>0.18749969172347197</v>
      </c>
      <c r="AP64" s="19">
        <f t="shared" si="88"/>
        <v>0.18864497828412094</v>
      </c>
      <c r="AQ64" s="19">
        <f t="shared" si="88"/>
        <v>0.19033259730471258</v>
      </c>
      <c r="AR64" s="19">
        <f t="shared" si="88"/>
        <v>0.19149488654443408</v>
      </c>
      <c r="AS64" s="19">
        <f t="shared" si="88"/>
        <v>0.19353537538451218</v>
      </c>
      <c r="AT64" s="19">
        <f t="shared" si="88"/>
        <v>0.19531362492004192</v>
      </c>
      <c r="AU64" s="19">
        <f t="shared" si="88"/>
        <v>0.19650312889498484</v>
      </c>
      <c r="AV64" s="19">
        <f t="shared" si="88"/>
        <v>0.19849977478426259</v>
      </c>
      <c r="AW64" s="107">
        <f t="shared" si="88"/>
        <v>0.2000007393995811</v>
      </c>
      <c r="AX64" s="19">
        <f t="shared" si="88"/>
        <v>0.10452991842793295</v>
      </c>
      <c r="AY64" s="19">
        <f t="shared" si="88"/>
        <v>0.10447490878018886</v>
      </c>
      <c r="AZ64" s="19">
        <f t="shared" si="88"/>
        <v>0.20442436596199112</v>
      </c>
      <c r="BA64" s="19">
        <f t="shared" si="88"/>
        <v>0.19698437165849353</v>
      </c>
      <c r="BB64" s="19">
        <f t="shared" si="88"/>
        <v>0.19699184815120982</v>
      </c>
      <c r="BC64" s="19">
        <f t="shared" si="88"/>
        <v>0.19886570065198053</v>
      </c>
      <c r="BD64" s="19">
        <f t="shared" si="88"/>
        <v>0.20012363725796073</v>
      </c>
      <c r="BE64" s="19">
        <f t="shared" si="88"/>
        <v>0.20214192155742722</v>
      </c>
      <c r="BF64" s="19">
        <f t="shared" si="88"/>
        <v>0.20400832151299347</v>
      </c>
      <c r="BG64" s="19">
        <f t="shared" si="88"/>
        <v>0.20526767842832436</v>
      </c>
      <c r="BH64" s="19">
        <f t="shared" si="88"/>
        <v>0.20730819552264559</v>
      </c>
      <c r="BI64" s="107">
        <f t="shared" si="88"/>
        <v>0.20909824777420646</v>
      </c>
      <c r="BJ64" s="19">
        <f t="shared" si="88"/>
        <v>0.10452812984614017</v>
      </c>
      <c r="BK64" s="19">
        <f t="shared" si="88"/>
        <v>0.10447924064724742</v>
      </c>
      <c r="BL64" s="19">
        <f t="shared" si="88"/>
        <v>0.20452311128503484</v>
      </c>
      <c r="BM64" s="19">
        <f t="shared" si="88"/>
        <v>0.19878788454851143</v>
      </c>
      <c r="BN64" s="19">
        <f t="shared" si="88"/>
        <v>0.19882201221138321</v>
      </c>
      <c r="BO64" s="19">
        <f t="shared" si="88"/>
        <v>0.20081727222860118</v>
      </c>
      <c r="BP64" s="19">
        <f t="shared" si="88"/>
        <v>0.20397471523232605</v>
      </c>
      <c r="BQ64" s="19">
        <f t="shared" si="88"/>
        <v>0.20607323494117485</v>
      </c>
      <c r="BR64" s="19">
        <f t="shared" si="88"/>
        <v>0.20995249868087823</v>
      </c>
      <c r="BS64" s="19">
        <f t="shared" si="88"/>
        <v>0.21109059913161204</v>
      </c>
      <c r="BT64" s="19">
        <f t="shared" si="88"/>
        <v>0.21316857537501865</v>
      </c>
      <c r="BU64" s="107">
        <f t="shared" si="88"/>
        <v>0.21500938127245367</v>
      </c>
      <c r="BV64" s="19">
        <f t="shared" si="88"/>
        <v>0.10718225452952766</v>
      </c>
      <c r="BW64" s="19">
        <f t="shared" si="88"/>
        <v>0.10708021367025944</v>
      </c>
      <c r="BX64" s="19">
        <f t="shared" si="88"/>
        <v>0.20925491560849258</v>
      </c>
      <c r="BY64" s="19">
        <f t="shared" si="88"/>
        <v>0.20334319093045275</v>
      </c>
      <c r="BZ64" s="19">
        <f t="shared" si="88"/>
        <v>0.20339707690921444</v>
      </c>
      <c r="CA64" s="19">
        <f t="shared" si="88"/>
        <v>0.20542292864115513</v>
      </c>
      <c r="CB64" s="19">
        <f t="shared" si="88"/>
        <v>0.2086023020914082</v>
      </c>
      <c r="CC64" s="19">
        <f t="shared" si="88"/>
        <v>0.21301863396118603</v>
      </c>
      <c r="CD64" s="19">
        <f t="shared" si="88"/>
        <v>0.21702656221454</v>
      </c>
      <c r="CE64" s="19">
        <f t="shared" si="88"/>
        <v>0.21818674690698994</v>
      </c>
      <c r="CF64" s="19">
        <f t="shared" si="88"/>
        <v>0.2215271254266519</v>
      </c>
      <c r="CG64" s="107">
        <f t="shared" si="88"/>
        <v>0.22346678456120361</v>
      </c>
      <c r="CH64" s="19">
        <f t="shared" si="88"/>
        <v>0.10718168579215724</v>
      </c>
      <c r="CI64" s="19">
        <f t="shared" si="88"/>
        <v>0.10707883792163959</v>
      </c>
      <c r="CJ64" s="19">
        <f t="shared" si="88"/>
        <v>0.20925741836666545</v>
      </c>
      <c r="CK64" s="19">
        <f t="shared" si="88"/>
        <v>0.20334571250961722</v>
      </c>
      <c r="CL64" s="19">
        <f t="shared" ref="CL64:CS64" si="89">IFERROR(CL53/CL38,"")</f>
        <v>0.20339877926980604</v>
      </c>
      <c r="CM64" s="19">
        <f t="shared" si="89"/>
        <v>0.20542598014526578</v>
      </c>
      <c r="CN64" s="19">
        <f t="shared" si="89"/>
        <v>0.20860611065586815</v>
      </c>
      <c r="CO64" s="19">
        <f t="shared" si="89"/>
        <v>0.21302378095229194</v>
      </c>
      <c r="CP64" s="19">
        <f t="shared" si="89"/>
        <v>0.21703445115920555</v>
      </c>
      <c r="CQ64" s="19">
        <f t="shared" si="89"/>
        <v>0.22055207680987193</v>
      </c>
      <c r="CR64" s="19">
        <f t="shared" si="89"/>
        <v>0.22596784957943242</v>
      </c>
      <c r="CS64" s="107">
        <f t="shared" si="89"/>
        <v>0.22793883438895174</v>
      </c>
    </row>
    <row r="65" spans="1:97" s="19" customFormat="1" x14ac:dyDescent="0.25">
      <c r="A65" s="19" t="s">
        <v>2</v>
      </c>
      <c r="B65" s="19">
        <f t="shared" si="71"/>
        <v>0.1419753086419753</v>
      </c>
      <c r="C65" s="19">
        <f t="shared" ref="C65:Y65" si="90">IFERROR(C54/C39,"")</f>
        <v>0.10119047619047619</v>
      </c>
      <c r="D65" s="19">
        <f t="shared" si="90"/>
        <v>0.11976047904191617</v>
      </c>
      <c r="E65" s="19">
        <f t="shared" si="90"/>
        <v>0.12650602409638553</v>
      </c>
      <c r="F65" s="19">
        <f t="shared" si="90"/>
        <v>0.21243523316062177</v>
      </c>
      <c r="G65" s="19">
        <f t="shared" si="90"/>
        <v>0.16949152542372881</v>
      </c>
      <c r="H65" s="19">
        <f t="shared" si="90"/>
        <v>0.19130434782608696</v>
      </c>
      <c r="I65" s="19">
        <f t="shared" si="90"/>
        <v>0.21224489795918366</v>
      </c>
      <c r="J65" s="19">
        <f t="shared" si="90"/>
        <v>0.40357142857142858</v>
      </c>
      <c r="K65" s="19">
        <f t="shared" si="90"/>
        <v>0.25</v>
      </c>
      <c r="L65" s="19">
        <f t="shared" si="90"/>
        <v>0.38109756097560976</v>
      </c>
      <c r="M65" s="107">
        <f t="shared" si="90"/>
        <v>0.36269430051813473</v>
      </c>
      <c r="N65" s="278">
        <f t="shared" si="90"/>
        <v>0.12337662337662338</v>
      </c>
      <c r="O65" s="278">
        <f t="shared" si="90"/>
        <v>9.7014925373134331E-2</v>
      </c>
      <c r="P65" s="278">
        <f t="shared" si="90"/>
        <v>0.19343065693430658</v>
      </c>
      <c r="Q65" s="278">
        <f t="shared" si="90"/>
        <v>0.13665594855305466</v>
      </c>
      <c r="R65" s="278">
        <f t="shared" si="90"/>
        <v>0.14650537634408603</v>
      </c>
      <c r="S65" s="278">
        <f t="shared" si="90"/>
        <v>0.22493573264781491</v>
      </c>
      <c r="T65" s="278">
        <f t="shared" si="90"/>
        <v>0.1425233644859813</v>
      </c>
      <c r="U65" s="278">
        <f t="shared" si="90"/>
        <v>0.14558979808714134</v>
      </c>
      <c r="V65" s="19">
        <f t="shared" si="90"/>
        <v>0.17510448278851989</v>
      </c>
      <c r="W65" s="19">
        <f t="shared" si="90"/>
        <v>0.16511790606241739</v>
      </c>
      <c r="X65" s="19">
        <f t="shared" si="90"/>
        <v>0.19468056013956339</v>
      </c>
      <c r="Y65" s="107">
        <f t="shared" si="90"/>
        <v>0.21997992415792994</v>
      </c>
      <c r="Z65" s="19">
        <f t="shared" ref="Z65:CK65" si="91">IFERROR(Z54/Z39,"")</f>
        <v>0.1</v>
      </c>
      <c r="AA65" s="19">
        <f t="shared" si="91"/>
        <v>9.9999999999999992E-2</v>
      </c>
      <c r="AB65" s="19">
        <f t="shared" si="91"/>
        <v>0.19120386710657561</v>
      </c>
      <c r="AC65" s="19">
        <f t="shared" si="91"/>
        <v>0.18583849874250336</v>
      </c>
      <c r="AD65" s="19">
        <f t="shared" si="91"/>
        <v>0.18825112350597611</v>
      </c>
      <c r="AE65" s="19">
        <f t="shared" si="91"/>
        <v>0.19119522335397382</v>
      </c>
      <c r="AF65" s="19">
        <f t="shared" si="91"/>
        <v>0.1937313536964296</v>
      </c>
      <c r="AG65" s="19">
        <f t="shared" si="91"/>
        <v>0.19612841261709291</v>
      </c>
      <c r="AH65" s="19">
        <f t="shared" si="91"/>
        <v>0.19830750317516754</v>
      </c>
      <c r="AI65" s="19">
        <f t="shared" si="91"/>
        <v>0.2006478266618465</v>
      </c>
      <c r="AJ65" s="19">
        <f t="shared" si="91"/>
        <v>0.20267168363271099</v>
      </c>
      <c r="AK65" s="107">
        <f t="shared" si="91"/>
        <v>0.20463103384874959</v>
      </c>
      <c r="AL65" s="19">
        <f t="shared" si="91"/>
        <v>0.10199999999999999</v>
      </c>
      <c r="AM65" s="19">
        <f t="shared" si="91"/>
        <v>0.10200000000000001</v>
      </c>
      <c r="AN65" s="19">
        <f t="shared" si="91"/>
        <v>0.19455601156918489</v>
      </c>
      <c r="AO65" s="19">
        <f t="shared" si="91"/>
        <v>0.19046618462277889</v>
      </c>
      <c r="AP65" s="19">
        <f t="shared" si="91"/>
        <v>0.191646849807035</v>
      </c>
      <c r="AQ65" s="19">
        <f t="shared" si="91"/>
        <v>0.19353807267517614</v>
      </c>
      <c r="AR65" s="19">
        <f t="shared" si="91"/>
        <v>0.19462373192924759</v>
      </c>
      <c r="AS65" s="19">
        <f t="shared" si="91"/>
        <v>0.19660281260718682</v>
      </c>
      <c r="AT65" s="19">
        <f t="shared" si="91"/>
        <v>0.19853805029568253</v>
      </c>
      <c r="AU65" s="19">
        <f t="shared" si="91"/>
        <v>0.1997944918724551</v>
      </c>
      <c r="AV65" s="19">
        <f t="shared" si="91"/>
        <v>0.20175359115543509</v>
      </c>
      <c r="AW65" s="107">
        <f t="shared" si="91"/>
        <v>0.2036896161289313</v>
      </c>
      <c r="AX65" s="19">
        <f t="shared" si="91"/>
        <v>0.10391621050975186</v>
      </c>
      <c r="AY65" s="19">
        <f t="shared" si="91"/>
        <v>0.10393511559746953</v>
      </c>
      <c r="AZ65" s="19">
        <f t="shared" si="91"/>
        <v>0.20657380434198722</v>
      </c>
      <c r="BA65" s="19">
        <f t="shared" si="91"/>
        <v>0.19946778734796958</v>
      </c>
      <c r="BB65" s="19">
        <f t="shared" si="91"/>
        <v>0.19942147867722043</v>
      </c>
      <c r="BC65" s="19">
        <f t="shared" si="91"/>
        <v>0.20112198481687063</v>
      </c>
      <c r="BD65" s="19">
        <f t="shared" si="91"/>
        <v>0.20201088846220036</v>
      </c>
      <c r="BE65" s="19">
        <f t="shared" si="91"/>
        <v>0.20406685481313785</v>
      </c>
      <c r="BF65" s="19">
        <f t="shared" si="91"/>
        <v>0.20603087914822832</v>
      </c>
      <c r="BG65" s="19">
        <f t="shared" si="91"/>
        <v>0.20699131015650626</v>
      </c>
      <c r="BH65" s="19">
        <f t="shared" si="91"/>
        <v>0.20915047921836086</v>
      </c>
      <c r="BI65" s="107">
        <f t="shared" si="91"/>
        <v>0.21118275749866658</v>
      </c>
      <c r="BJ65" s="19">
        <f t="shared" si="91"/>
        <v>0.10418673086289264</v>
      </c>
      <c r="BK65" s="19">
        <f t="shared" si="91"/>
        <v>0.10416062134488181</v>
      </c>
      <c r="BL65" s="19">
        <f t="shared" si="91"/>
        <v>0.20587292617402475</v>
      </c>
      <c r="BM65" s="19">
        <f t="shared" si="91"/>
        <v>0.20056077057801849</v>
      </c>
      <c r="BN65" s="19">
        <f t="shared" si="91"/>
        <v>0.20087182784010468</v>
      </c>
      <c r="BO65" s="19">
        <f t="shared" si="91"/>
        <v>0.20295481049838529</v>
      </c>
      <c r="BP65" s="19">
        <f t="shared" si="91"/>
        <v>0.20642724148915961</v>
      </c>
      <c r="BQ65" s="19">
        <f t="shared" si="91"/>
        <v>0.20850094657386156</v>
      </c>
      <c r="BR65" s="19">
        <f t="shared" si="91"/>
        <v>0.21201302227788377</v>
      </c>
      <c r="BS65" s="19">
        <f t="shared" si="91"/>
        <v>0.21336516452295362</v>
      </c>
      <c r="BT65" s="19">
        <f t="shared" si="91"/>
        <v>0.21548754451987495</v>
      </c>
      <c r="BU65" s="107">
        <f t="shared" si="91"/>
        <v>0.21758551877967094</v>
      </c>
      <c r="BV65" s="19">
        <f t="shared" si="91"/>
        <v>0.10608509997571677</v>
      </c>
      <c r="BW65" s="19">
        <f t="shared" si="91"/>
        <v>0.10609834545534079</v>
      </c>
      <c r="BX65" s="19">
        <f t="shared" si="91"/>
        <v>0.21019954309072572</v>
      </c>
      <c r="BY65" s="19">
        <f t="shared" si="91"/>
        <v>0.20463891894365413</v>
      </c>
      <c r="BZ65" s="19">
        <f t="shared" si="91"/>
        <v>0.20469939465993431</v>
      </c>
      <c r="CA65" s="19">
        <f t="shared" si="91"/>
        <v>0.20674665684052293</v>
      </c>
      <c r="CB65" s="19">
        <f t="shared" si="91"/>
        <v>0.21015746059132118</v>
      </c>
      <c r="CC65" s="19">
        <f t="shared" si="91"/>
        <v>0.21495784688785563</v>
      </c>
      <c r="CD65" s="19">
        <f t="shared" si="91"/>
        <v>0.21864694727097475</v>
      </c>
      <c r="CE65" s="19">
        <f t="shared" si="91"/>
        <v>0.22005077445967072</v>
      </c>
      <c r="CF65" s="19">
        <f t="shared" si="91"/>
        <v>0.22364708440736483</v>
      </c>
      <c r="CG65" s="107">
        <f t="shared" si="91"/>
        <v>0.22589372023152474</v>
      </c>
      <c r="CH65" s="19">
        <f t="shared" si="91"/>
        <v>0.10599831121291593</v>
      </c>
      <c r="CI65" s="19">
        <f t="shared" si="91"/>
        <v>0.10600230434737408</v>
      </c>
      <c r="CJ65" s="19">
        <f t="shared" si="91"/>
        <v>0.21029544661905095</v>
      </c>
      <c r="CK65" s="19">
        <f t="shared" si="91"/>
        <v>0.20474257236747723</v>
      </c>
      <c r="CL65" s="19">
        <f t="shared" ref="CL65:CS65" si="92">IFERROR(CL54/CL39,"")</f>
        <v>0.20480343602983409</v>
      </c>
      <c r="CM65" s="19">
        <f t="shared" si="92"/>
        <v>0.20684938880471451</v>
      </c>
      <c r="CN65" s="19">
        <f t="shared" si="92"/>
        <v>0.21023782642505037</v>
      </c>
      <c r="CO65" s="19">
        <f t="shared" si="92"/>
        <v>0.21505924829446185</v>
      </c>
      <c r="CP65" s="19">
        <f t="shared" si="92"/>
        <v>0.21872821536106909</v>
      </c>
      <c r="CQ65" s="19">
        <f t="shared" si="92"/>
        <v>0.22296386319618597</v>
      </c>
      <c r="CR65" s="19">
        <f t="shared" si="92"/>
        <v>0.22822138008818221</v>
      </c>
      <c r="CS65" s="107">
        <f t="shared" si="92"/>
        <v>0.23051206853807477</v>
      </c>
    </row>
    <row r="66" spans="1:97" s="20" customFormat="1" x14ac:dyDescent="0.25">
      <c r="A66" s="20" t="s">
        <v>3</v>
      </c>
      <c r="B66" s="20">
        <f t="shared" si="71"/>
        <v>0.22315705128205129</v>
      </c>
      <c r="C66" s="20">
        <f t="shared" ref="C66:Y66" si="93">IFERROR(C55/C40,"")</f>
        <v>0.17981438515081208</v>
      </c>
      <c r="D66" s="20">
        <f t="shared" si="93"/>
        <v>0.22887700534759359</v>
      </c>
      <c r="E66" s="20">
        <f t="shared" si="93"/>
        <v>0.23747207149696775</v>
      </c>
      <c r="F66" s="20">
        <f t="shared" si="93"/>
        <v>0.28923177938279709</v>
      </c>
      <c r="G66" s="20">
        <f t="shared" si="93"/>
        <v>0.3218316672041277</v>
      </c>
      <c r="H66" s="20">
        <f t="shared" si="93"/>
        <v>0.32555164694595456</v>
      </c>
      <c r="I66" s="20">
        <f t="shared" si="93"/>
        <v>0.25098039215686274</v>
      </c>
      <c r="J66" s="20">
        <f t="shared" si="93"/>
        <v>0.3941057497832996</v>
      </c>
      <c r="K66" s="20">
        <f t="shared" si="93"/>
        <v>0.30958904109589042</v>
      </c>
      <c r="L66" s="20">
        <f t="shared" si="93"/>
        <v>0.34125</v>
      </c>
      <c r="M66" s="189">
        <f t="shared" si="93"/>
        <v>0.38085984940490647</v>
      </c>
      <c r="N66" s="289">
        <f t="shared" si="93"/>
        <v>0.15279114533205004</v>
      </c>
      <c r="O66" s="289">
        <f t="shared" si="93"/>
        <v>0.15244652077698551</v>
      </c>
      <c r="P66" s="289">
        <f t="shared" si="93"/>
        <v>0.2579750346740638</v>
      </c>
      <c r="Q66" s="289">
        <f t="shared" si="93"/>
        <v>0.21731409544950056</v>
      </c>
      <c r="R66" s="289">
        <f t="shared" si="93"/>
        <v>0.22068965517241379</v>
      </c>
      <c r="S66" s="289">
        <f t="shared" si="93"/>
        <v>0.28303832273586527</v>
      </c>
      <c r="T66" s="289">
        <f t="shared" si="93"/>
        <v>0.20678768745067089</v>
      </c>
      <c r="U66" s="289">
        <f t="shared" si="93"/>
        <v>0.20373027259684362</v>
      </c>
      <c r="V66" s="20">
        <f t="shared" si="93"/>
        <v>0.26279019478661403</v>
      </c>
      <c r="W66" s="20">
        <f t="shared" si="93"/>
        <v>0.24953401788762281</v>
      </c>
      <c r="X66" s="20">
        <f t="shared" si="93"/>
        <v>0.26767924978026625</v>
      </c>
      <c r="Y66" s="189">
        <f t="shared" si="93"/>
        <v>0.28308565378501083</v>
      </c>
      <c r="Z66" s="20">
        <f t="shared" ref="Z66:CK66" si="94">IFERROR(Z55/Z40,"")</f>
        <v>0.1163110765238462</v>
      </c>
      <c r="AA66" s="20">
        <f t="shared" si="94"/>
        <v>0.1108499200903021</v>
      </c>
      <c r="AB66" s="20">
        <f t="shared" si="94"/>
        <v>0.21660677365364228</v>
      </c>
      <c r="AC66" s="20">
        <f t="shared" si="94"/>
        <v>0.21297719442999291</v>
      </c>
      <c r="AD66" s="20">
        <f t="shared" si="94"/>
        <v>0.21852285210790925</v>
      </c>
      <c r="AE66" s="20">
        <f t="shared" si="94"/>
        <v>0.22427019321874275</v>
      </c>
      <c r="AF66" s="20">
        <f t="shared" si="94"/>
        <v>0.22191097122424244</v>
      </c>
      <c r="AG66" s="20">
        <f t="shared" si="94"/>
        <v>0.22516587802067153</v>
      </c>
      <c r="AH66" s="20">
        <f t="shared" si="94"/>
        <v>0.22885091488747689</v>
      </c>
      <c r="AI66" s="20">
        <f t="shared" si="94"/>
        <v>0.22755298381384678</v>
      </c>
      <c r="AJ66" s="20">
        <f t="shared" si="94"/>
        <v>0.23034291405032553</v>
      </c>
      <c r="AK66" s="189">
        <f t="shared" si="94"/>
        <v>0.23337304215618998</v>
      </c>
      <c r="AL66" s="20">
        <f t="shared" si="94"/>
        <v>0.11560687881592462</v>
      </c>
      <c r="AM66" s="20">
        <f t="shared" si="94"/>
        <v>0.1117314440940881</v>
      </c>
      <c r="AN66" s="20">
        <f t="shared" si="94"/>
        <v>0.21848456123120286</v>
      </c>
      <c r="AO66" s="20">
        <f t="shared" si="94"/>
        <v>0.21640124814452941</v>
      </c>
      <c r="AP66" s="20">
        <f t="shared" si="94"/>
        <v>0.22064892951495449</v>
      </c>
      <c r="AQ66" s="20">
        <f t="shared" si="94"/>
        <v>0.22349019017619942</v>
      </c>
      <c r="AR66" s="20">
        <f t="shared" si="94"/>
        <v>0.22272977754293297</v>
      </c>
      <c r="AS66" s="20">
        <f t="shared" si="94"/>
        <v>0.22583356628096268</v>
      </c>
      <c r="AT66" s="20">
        <f t="shared" si="94"/>
        <v>0.22821227863526541</v>
      </c>
      <c r="AU66" s="20">
        <f t="shared" si="94"/>
        <v>0.22710763015645474</v>
      </c>
      <c r="AV66" s="20">
        <f t="shared" si="94"/>
        <v>0.23016160993806639</v>
      </c>
      <c r="AW66" s="189">
        <f t="shared" si="94"/>
        <v>0.23254052299911751</v>
      </c>
      <c r="AX66" s="20">
        <f t="shared" si="94"/>
        <v>0.11766701679727613</v>
      </c>
      <c r="AY66" s="20">
        <f t="shared" si="94"/>
        <v>0.11398279555915804</v>
      </c>
      <c r="AZ66" s="20">
        <f t="shared" si="94"/>
        <v>0.23408747974901487</v>
      </c>
      <c r="BA66" s="20">
        <f t="shared" si="94"/>
        <v>0.23013493316089997</v>
      </c>
      <c r="BB66" s="20">
        <f t="shared" si="94"/>
        <v>0.23215260061970006</v>
      </c>
      <c r="BC66" s="20">
        <f t="shared" si="94"/>
        <v>0.2337871676666109</v>
      </c>
      <c r="BD66" s="20">
        <f t="shared" si="94"/>
        <v>0.23444779049232131</v>
      </c>
      <c r="BE66" s="20">
        <f t="shared" si="94"/>
        <v>0.23635413158410706</v>
      </c>
      <c r="BF66" s="20">
        <f t="shared" si="94"/>
        <v>0.23805565917612342</v>
      </c>
      <c r="BG66" s="20">
        <f t="shared" si="94"/>
        <v>0.2383256282761641</v>
      </c>
      <c r="BH66" s="20">
        <f t="shared" si="94"/>
        <v>0.24044232919296563</v>
      </c>
      <c r="BI66" s="189">
        <f t="shared" si="94"/>
        <v>0.24296914559815636</v>
      </c>
      <c r="BJ66" s="20">
        <f t="shared" si="94"/>
        <v>0.11721045836780773</v>
      </c>
      <c r="BK66" s="20">
        <f t="shared" si="94"/>
        <v>0.11363436040356525</v>
      </c>
      <c r="BL66" s="20">
        <f t="shared" si="94"/>
        <v>0.23278291014159219</v>
      </c>
      <c r="BM66" s="20">
        <f t="shared" si="94"/>
        <v>0.23006700549241343</v>
      </c>
      <c r="BN66" s="20">
        <f t="shared" si="94"/>
        <v>0.23210665056737162</v>
      </c>
      <c r="BO66" s="20">
        <f t="shared" si="94"/>
        <v>0.23379062404437415</v>
      </c>
      <c r="BP66" s="20">
        <f t="shared" si="94"/>
        <v>0.23695690936290914</v>
      </c>
      <c r="BQ66" s="20">
        <f t="shared" si="94"/>
        <v>0.23908752085145654</v>
      </c>
      <c r="BR66" s="20">
        <f t="shared" si="94"/>
        <v>0.24265523872100686</v>
      </c>
      <c r="BS66" s="20">
        <f t="shared" si="94"/>
        <v>0.24315427364507983</v>
      </c>
      <c r="BT66" s="20">
        <f t="shared" si="94"/>
        <v>0.24548973755881418</v>
      </c>
      <c r="BU66" s="189">
        <f t="shared" si="94"/>
        <v>0.24786247932732083</v>
      </c>
      <c r="BV66" s="20">
        <f t="shared" si="94"/>
        <v>0.11908495976435271</v>
      </c>
      <c r="BW66" s="20">
        <f t="shared" si="94"/>
        <v>0.11577127678973191</v>
      </c>
      <c r="BX66" s="20">
        <f t="shared" si="94"/>
        <v>0.23711465290943903</v>
      </c>
      <c r="BY66" s="20">
        <f t="shared" si="94"/>
        <v>0.2345367566586061</v>
      </c>
      <c r="BZ66" s="20">
        <f t="shared" si="94"/>
        <v>0.23687489763898495</v>
      </c>
      <c r="CA66" s="20">
        <f t="shared" si="94"/>
        <v>0.23854468361641959</v>
      </c>
      <c r="CB66" s="20">
        <f t="shared" si="94"/>
        <v>0.24188719501621564</v>
      </c>
      <c r="CC66" s="20">
        <f t="shared" si="94"/>
        <v>0.24705866039698865</v>
      </c>
      <c r="CD66" s="20">
        <f t="shared" si="94"/>
        <v>0.25070624956594068</v>
      </c>
      <c r="CE66" s="20">
        <f t="shared" si="94"/>
        <v>0.25139225881718263</v>
      </c>
      <c r="CF66" s="20">
        <f t="shared" si="94"/>
        <v>0.25537924029458525</v>
      </c>
      <c r="CG66" s="189">
        <f t="shared" si="94"/>
        <v>0.25789249266938286</v>
      </c>
      <c r="CH66" s="20">
        <f t="shared" si="94"/>
        <v>0.119214544346587</v>
      </c>
      <c r="CI66" s="20">
        <f t="shared" si="94"/>
        <v>0.11582290931432473</v>
      </c>
      <c r="CJ66" s="20">
        <f t="shared" si="94"/>
        <v>0.23737657095289555</v>
      </c>
      <c r="CK66" s="20">
        <f t="shared" si="94"/>
        <v>0.23474152265050469</v>
      </c>
      <c r="CL66" s="20">
        <f t="shared" ref="CL66:CS66" si="95">IFERROR(CL55/CL40,"")</f>
        <v>0.23700320424827687</v>
      </c>
      <c r="CM66" s="20">
        <f t="shared" si="95"/>
        <v>0.23859261713763183</v>
      </c>
      <c r="CN66" s="20">
        <f t="shared" si="95"/>
        <v>0.24186432205277625</v>
      </c>
      <c r="CO66" s="20">
        <f t="shared" si="95"/>
        <v>0.24705224443416776</v>
      </c>
      <c r="CP66" s="20">
        <f t="shared" si="95"/>
        <v>0.2506736946740698</v>
      </c>
      <c r="CQ66" s="20">
        <f t="shared" si="95"/>
        <v>0.25450142124410158</v>
      </c>
      <c r="CR66" s="20">
        <f t="shared" si="95"/>
        <v>0.26042735895903835</v>
      </c>
      <c r="CS66" s="189">
        <f t="shared" si="95"/>
        <v>0.26296799670050336</v>
      </c>
    </row>
    <row r="68" spans="1:97" s="4" customFormat="1" x14ac:dyDescent="0.25">
      <c r="A68"/>
      <c r="B68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12">
        <v>12</v>
      </c>
      <c r="N68" s="274">
        <v>13</v>
      </c>
      <c r="O68" s="274">
        <v>14</v>
      </c>
      <c r="P68" s="274">
        <v>15</v>
      </c>
      <c r="Q68" s="274">
        <v>16</v>
      </c>
      <c r="R68" s="274">
        <v>17</v>
      </c>
      <c r="S68" s="274">
        <v>18</v>
      </c>
      <c r="T68" s="274">
        <v>19</v>
      </c>
      <c r="U68" s="274">
        <v>20</v>
      </c>
      <c r="V68" s="12">
        <v>21</v>
      </c>
      <c r="W68" s="12">
        <v>22</v>
      </c>
      <c r="X68" s="12">
        <v>23</v>
      </c>
      <c r="Y68" s="112">
        <v>24</v>
      </c>
      <c r="Z68" s="12">
        <v>25</v>
      </c>
      <c r="AA68" s="12">
        <v>26</v>
      </c>
      <c r="AB68" s="12">
        <v>27</v>
      </c>
      <c r="AC68" s="12">
        <v>28</v>
      </c>
      <c r="AD68" s="12">
        <v>29</v>
      </c>
      <c r="AE68" s="12">
        <v>30</v>
      </c>
      <c r="AF68" s="12">
        <v>31</v>
      </c>
      <c r="AG68" s="12">
        <v>32</v>
      </c>
      <c r="AH68" s="12">
        <v>33</v>
      </c>
      <c r="AI68" s="12">
        <v>34</v>
      </c>
      <c r="AJ68" s="12">
        <v>35</v>
      </c>
      <c r="AK68" s="112">
        <v>36</v>
      </c>
      <c r="AL68" s="12">
        <v>37</v>
      </c>
      <c r="AM68" s="12">
        <v>38</v>
      </c>
      <c r="AN68" s="12">
        <v>39</v>
      </c>
      <c r="AO68" s="12">
        <v>40</v>
      </c>
      <c r="AP68" s="12">
        <v>41</v>
      </c>
      <c r="AQ68" s="12">
        <v>42</v>
      </c>
      <c r="AR68" s="12">
        <v>43</v>
      </c>
      <c r="AS68" s="12">
        <v>44</v>
      </c>
      <c r="AT68" s="12">
        <v>45</v>
      </c>
      <c r="AU68" s="12">
        <v>46</v>
      </c>
      <c r="AV68" s="12">
        <v>47</v>
      </c>
      <c r="AW68" s="112">
        <v>48</v>
      </c>
      <c r="AX68" s="12">
        <v>49</v>
      </c>
      <c r="AY68" s="12">
        <v>50</v>
      </c>
      <c r="AZ68" s="12">
        <v>51</v>
      </c>
      <c r="BA68" s="12">
        <v>52</v>
      </c>
      <c r="BB68" s="12">
        <v>53</v>
      </c>
      <c r="BC68" s="12">
        <v>54</v>
      </c>
      <c r="BD68" s="12">
        <v>55</v>
      </c>
      <c r="BE68" s="12">
        <v>56</v>
      </c>
      <c r="BF68" s="12">
        <v>57</v>
      </c>
      <c r="BG68" s="12">
        <v>58</v>
      </c>
      <c r="BH68" s="12">
        <v>59</v>
      </c>
      <c r="BI68" s="112">
        <v>60</v>
      </c>
      <c r="BJ68" s="12">
        <v>61</v>
      </c>
      <c r="BK68" s="12">
        <v>62</v>
      </c>
      <c r="BL68" s="12">
        <v>63</v>
      </c>
      <c r="BM68" s="12">
        <v>64</v>
      </c>
      <c r="BN68" s="12">
        <v>65</v>
      </c>
      <c r="BO68" s="12">
        <v>66</v>
      </c>
      <c r="BP68" s="12">
        <v>67</v>
      </c>
      <c r="BQ68" s="12">
        <v>68</v>
      </c>
      <c r="BR68" s="12">
        <v>69</v>
      </c>
      <c r="BS68" s="12">
        <v>70</v>
      </c>
      <c r="BT68" s="12">
        <v>71</v>
      </c>
      <c r="BU68" s="112">
        <v>72</v>
      </c>
      <c r="BV68" s="12">
        <v>73</v>
      </c>
      <c r="BW68" s="12">
        <v>74</v>
      </c>
      <c r="BX68" s="12">
        <v>75</v>
      </c>
      <c r="BY68" s="12">
        <v>76</v>
      </c>
      <c r="BZ68" s="12">
        <v>77</v>
      </c>
      <c r="CA68" s="12">
        <v>78</v>
      </c>
      <c r="CB68" s="12">
        <v>79</v>
      </c>
      <c r="CC68" s="12">
        <v>80</v>
      </c>
      <c r="CD68" s="12">
        <v>81</v>
      </c>
      <c r="CE68" s="12">
        <v>82</v>
      </c>
      <c r="CF68" s="12">
        <v>83</v>
      </c>
      <c r="CG68" s="112">
        <v>84</v>
      </c>
      <c r="CH68" s="12">
        <v>85</v>
      </c>
      <c r="CI68" s="12">
        <v>86</v>
      </c>
      <c r="CJ68" s="12">
        <v>87</v>
      </c>
      <c r="CK68" s="12">
        <v>88</v>
      </c>
      <c r="CL68" s="12">
        <v>89</v>
      </c>
      <c r="CM68" s="12">
        <v>90</v>
      </c>
      <c r="CN68" s="12">
        <v>91</v>
      </c>
      <c r="CO68" s="12">
        <v>92</v>
      </c>
      <c r="CP68" s="12">
        <v>93</v>
      </c>
      <c r="CQ68" s="12">
        <v>94</v>
      </c>
      <c r="CR68" s="12">
        <v>95</v>
      </c>
      <c r="CS68" s="112">
        <v>96</v>
      </c>
    </row>
    <row r="69" spans="1:97" s="2" customFormat="1" x14ac:dyDescent="0.25">
      <c r="A69" s="2" t="s">
        <v>12</v>
      </c>
      <c r="B69" s="3">
        <f t="shared" ref="B69:BM69" si="96">B32</f>
        <v>42005</v>
      </c>
      <c r="C69" s="3">
        <f t="shared" si="96"/>
        <v>42036</v>
      </c>
      <c r="D69" s="3">
        <f t="shared" si="96"/>
        <v>42064</v>
      </c>
      <c r="E69" s="3">
        <f t="shared" si="96"/>
        <v>42095</v>
      </c>
      <c r="F69" s="3">
        <f t="shared" si="96"/>
        <v>42125</v>
      </c>
      <c r="G69" s="3">
        <f t="shared" si="96"/>
        <v>42156</v>
      </c>
      <c r="H69" s="3">
        <f t="shared" si="96"/>
        <v>42186</v>
      </c>
      <c r="I69" s="3">
        <f t="shared" si="96"/>
        <v>42217</v>
      </c>
      <c r="J69" s="3">
        <f t="shared" si="96"/>
        <v>42248</v>
      </c>
      <c r="K69" s="3">
        <f t="shared" si="96"/>
        <v>42278</v>
      </c>
      <c r="L69" s="3">
        <f t="shared" si="96"/>
        <v>42309</v>
      </c>
      <c r="M69" s="95">
        <f t="shared" si="96"/>
        <v>42339</v>
      </c>
      <c r="N69" s="284">
        <f t="shared" si="96"/>
        <v>42370</v>
      </c>
      <c r="O69" s="284">
        <f t="shared" si="96"/>
        <v>42401</v>
      </c>
      <c r="P69" s="284">
        <f t="shared" si="96"/>
        <v>42430</v>
      </c>
      <c r="Q69" s="284">
        <f t="shared" si="96"/>
        <v>42461</v>
      </c>
      <c r="R69" s="284">
        <f t="shared" si="96"/>
        <v>42491</v>
      </c>
      <c r="S69" s="284">
        <f t="shared" si="96"/>
        <v>42522</v>
      </c>
      <c r="T69" s="284">
        <f t="shared" si="96"/>
        <v>42552</v>
      </c>
      <c r="U69" s="284">
        <f t="shared" si="96"/>
        <v>42583</v>
      </c>
      <c r="V69" s="3">
        <f t="shared" si="96"/>
        <v>42614</v>
      </c>
      <c r="W69" s="3">
        <f t="shared" si="96"/>
        <v>42644</v>
      </c>
      <c r="X69" s="3">
        <f t="shared" si="96"/>
        <v>42675</v>
      </c>
      <c r="Y69" s="95">
        <f t="shared" si="96"/>
        <v>42705</v>
      </c>
      <c r="Z69" s="3">
        <f t="shared" si="96"/>
        <v>42752</v>
      </c>
      <c r="AA69" s="3">
        <f t="shared" si="96"/>
        <v>42783</v>
      </c>
      <c r="AB69" s="3">
        <f t="shared" si="96"/>
        <v>42811</v>
      </c>
      <c r="AC69" s="3">
        <f t="shared" si="96"/>
        <v>42842</v>
      </c>
      <c r="AD69" s="3">
        <f t="shared" si="96"/>
        <v>42872</v>
      </c>
      <c r="AE69" s="3">
        <f t="shared" si="96"/>
        <v>42903</v>
      </c>
      <c r="AF69" s="3">
        <f t="shared" si="96"/>
        <v>42933</v>
      </c>
      <c r="AG69" s="3">
        <f t="shared" si="96"/>
        <v>42964</v>
      </c>
      <c r="AH69" s="3">
        <f t="shared" si="96"/>
        <v>42995</v>
      </c>
      <c r="AI69" s="3">
        <f t="shared" si="96"/>
        <v>43025</v>
      </c>
      <c r="AJ69" s="3">
        <f t="shared" si="96"/>
        <v>43056</v>
      </c>
      <c r="AK69" s="95">
        <f t="shared" si="96"/>
        <v>43086</v>
      </c>
      <c r="AL69" s="3">
        <f t="shared" si="96"/>
        <v>43118</v>
      </c>
      <c r="AM69" s="3">
        <f t="shared" si="96"/>
        <v>43149</v>
      </c>
      <c r="AN69" s="3">
        <f t="shared" si="96"/>
        <v>43177</v>
      </c>
      <c r="AO69" s="3">
        <f t="shared" si="96"/>
        <v>43208</v>
      </c>
      <c r="AP69" s="3">
        <f t="shared" si="96"/>
        <v>43238</v>
      </c>
      <c r="AQ69" s="3">
        <f t="shared" si="96"/>
        <v>43269</v>
      </c>
      <c r="AR69" s="3">
        <f t="shared" si="96"/>
        <v>43299</v>
      </c>
      <c r="AS69" s="3">
        <f t="shared" si="96"/>
        <v>43330</v>
      </c>
      <c r="AT69" s="3">
        <f t="shared" si="96"/>
        <v>43361</v>
      </c>
      <c r="AU69" s="3">
        <f t="shared" si="96"/>
        <v>43391</v>
      </c>
      <c r="AV69" s="3">
        <f t="shared" si="96"/>
        <v>43422</v>
      </c>
      <c r="AW69" s="95">
        <f t="shared" si="96"/>
        <v>43452</v>
      </c>
      <c r="AX69" s="3">
        <f t="shared" si="96"/>
        <v>43483</v>
      </c>
      <c r="AY69" s="3">
        <f t="shared" si="96"/>
        <v>43514</v>
      </c>
      <c r="AZ69" s="3">
        <f t="shared" si="96"/>
        <v>43542</v>
      </c>
      <c r="BA69" s="3">
        <f t="shared" si="96"/>
        <v>43573</v>
      </c>
      <c r="BB69" s="3">
        <f t="shared" si="96"/>
        <v>43603</v>
      </c>
      <c r="BC69" s="3">
        <f t="shared" si="96"/>
        <v>43634</v>
      </c>
      <c r="BD69" s="3">
        <f t="shared" si="96"/>
        <v>43664</v>
      </c>
      <c r="BE69" s="3">
        <f t="shared" si="96"/>
        <v>43695</v>
      </c>
      <c r="BF69" s="3">
        <f t="shared" si="96"/>
        <v>43726</v>
      </c>
      <c r="BG69" s="3">
        <f t="shared" si="96"/>
        <v>43756</v>
      </c>
      <c r="BH69" s="3">
        <f t="shared" si="96"/>
        <v>43787</v>
      </c>
      <c r="BI69" s="95">
        <f t="shared" si="96"/>
        <v>43817</v>
      </c>
      <c r="BJ69" s="3">
        <f t="shared" si="96"/>
        <v>43848</v>
      </c>
      <c r="BK69" s="3">
        <f t="shared" si="96"/>
        <v>43879</v>
      </c>
      <c r="BL69" s="3">
        <f t="shared" si="96"/>
        <v>43908</v>
      </c>
      <c r="BM69" s="3">
        <f t="shared" si="96"/>
        <v>43939</v>
      </c>
      <c r="BN69" s="3">
        <f t="shared" ref="BN69:CS69" si="97">BN32</f>
        <v>43969</v>
      </c>
      <c r="BO69" s="3">
        <f t="shared" si="97"/>
        <v>44000</v>
      </c>
      <c r="BP69" s="3">
        <f t="shared" si="97"/>
        <v>44030</v>
      </c>
      <c r="BQ69" s="3">
        <f t="shared" si="97"/>
        <v>44061</v>
      </c>
      <c r="BR69" s="3">
        <f t="shared" si="97"/>
        <v>44092</v>
      </c>
      <c r="BS69" s="3">
        <f t="shared" si="97"/>
        <v>44122</v>
      </c>
      <c r="BT69" s="3">
        <f t="shared" si="97"/>
        <v>44153</v>
      </c>
      <c r="BU69" s="95">
        <f t="shared" si="97"/>
        <v>44183</v>
      </c>
      <c r="BV69" s="3">
        <f t="shared" si="97"/>
        <v>44214</v>
      </c>
      <c r="BW69" s="3">
        <f t="shared" si="97"/>
        <v>44245</v>
      </c>
      <c r="BX69" s="3">
        <f t="shared" si="97"/>
        <v>44273</v>
      </c>
      <c r="BY69" s="3">
        <f t="shared" si="97"/>
        <v>44304</v>
      </c>
      <c r="BZ69" s="3">
        <f t="shared" si="97"/>
        <v>44334</v>
      </c>
      <c r="CA69" s="3">
        <f t="shared" si="97"/>
        <v>44365</v>
      </c>
      <c r="CB69" s="3">
        <f t="shared" si="97"/>
        <v>44395</v>
      </c>
      <c r="CC69" s="3">
        <f t="shared" si="97"/>
        <v>44426</v>
      </c>
      <c r="CD69" s="3">
        <f t="shared" si="97"/>
        <v>44457</v>
      </c>
      <c r="CE69" s="3">
        <f t="shared" si="97"/>
        <v>44487</v>
      </c>
      <c r="CF69" s="3">
        <f t="shared" si="97"/>
        <v>44518</v>
      </c>
      <c r="CG69" s="95">
        <f t="shared" si="97"/>
        <v>44548</v>
      </c>
      <c r="CH69" s="3">
        <f t="shared" si="97"/>
        <v>44579</v>
      </c>
      <c r="CI69" s="3">
        <f t="shared" si="97"/>
        <v>44610</v>
      </c>
      <c r="CJ69" s="3">
        <f t="shared" si="97"/>
        <v>44638</v>
      </c>
      <c r="CK69" s="3">
        <f t="shared" si="97"/>
        <v>44669</v>
      </c>
      <c r="CL69" s="3">
        <f t="shared" si="97"/>
        <v>44699</v>
      </c>
      <c r="CM69" s="3">
        <f t="shared" si="97"/>
        <v>44730</v>
      </c>
      <c r="CN69" s="3">
        <f t="shared" si="97"/>
        <v>44760</v>
      </c>
      <c r="CO69" s="3">
        <f t="shared" si="97"/>
        <v>44791</v>
      </c>
      <c r="CP69" s="3">
        <f t="shared" si="97"/>
        <v>44822</v>
      </c>
      <c r="CQ69" s="3">
        <f t="shared" si="97"/>
        <v>44852</v>
      </c>
      <c r="CR69" s="3">
        <f t="shared" si="97"/>
        <v>44883</v>
      </c>
      <c r="CS69" s="95">
        <f t="shared" si="97"/>
        <v>44913</v>
      </c>
    </row>
    <row r="70" spans="1:97" s="15" customFormat="1" x14ac:dyDescent="0.25">
      <c r="A70" s="15" t="s">
        <v>4</v>
      </c>
      <c r="B70" s="15">
        <f>'Agency North'!C70+'Agency South'!C70</f>
        <v>82</v>
      </c>
      <c r="C70" s="15">
        <f>'Agency North'!D70+'Agency South'!D70</f>
        <v>66</v>
      </c>
      <c r="D70" s="15">
        <f>'Agency North'!E70+'Agency South'!E70</f>
        <v>156</v>
      </c>
      <c r="E70" s="15">
        <f>'Agency North'!F70+'Agency South'!F70</f>
        <v>169</v>
      </c>
      <c r="F70" s="15">
        <f>'Agency North'!G70+'Agency South'!G70</f>
        <v>118.5</v>
      </c>
      <c r="G70" s="15">
        <f>'Agency North'!H70+'Agency South'!H70</f>
        <v>147.5</v>
      </c>
      <c r="H70" s="15">
        <f>'Agency North'!I70+'Agency South'!I70</f>
        <v>172</v>
      </c>
      <c r="I70" s="15">
        <f>'Agency North'!J70+'Agency South'!J70</f>
        <v>93.5</v>
      </c>
      <c r="J70" s="15">
        <f>'Agency North'!K70+'Agency South'!K70</f>
        <v>193.5</v>
      </c>
      <c r="K70" s="15">
        <f>'Agency North'!L70+'Agency South'!L70</f>
        <v>175.5</v>
      </c>
      <c r="L70" s="15">
        <f>'Agency North'!M70+'Agency South'!M70</f>
        <v>178</v>
      </c>
      <c r="M70" s="96">
        <f>'Agency North'!N70+'Agency South'!N70</f>
        <v>292.5</v>
      </c>
      <c r="N70" s="277">
        <f>'Agency North'!O70+'Agency South'!O70</f>
        <v>64</v>
      </c>
      <c r="O70" s="277">
        <f>'Agency North'!P70+'Agency South'!P70</f>
        <v>67</v>
      </c>
      <c r="P70" s="277">
        <f>'Agency North'!Q70+'Agency South'!Q70</f>
        <v>164</v>
      </c>
      <c r="Q70" s="277">
        <f>'Agency North'!R70+'Agency South'!R70</f>
        <v>177</v>
      </c>
      <c r="R70" s="277">
        <f>'Agency North'!S70+'Agency South'!S70</f>
        <v>112</v>
      </c>
      <c r="S70" s="277">
        <f>'Agency North'!T70+'Agency South'!T70</f>
        <v>134</v>
      </c>
      <c r="T70" s="277">
        <f>'Agency North'!U70+'Agency South'!U70</f>
        <v>110</v>
      </c>
      <c r="U70" s="277">
        <f>'Agency North'!V70+'Agency South'!V70</f>
        <v>103.5</v>
      </c>
      <c r="V70" s="15">
        <f>'Agency North'!W70+'Agency South'!W70</f>
        <v>178.65600000000001</v>
      </c>
      <c r="W70" s="15">
        <f>'Agency North'!X70+'Agency South'!X70</f>
        <v>147.22399999999999</v>
      </c>
      <c r="X70" s="15">
        <f>'Agency North'!Y70+'Agency South'!Y70</f>
        <v>182.78</v>
      </c>
      <c r="Y70" s="96">
        <f>'Agency North'!Z70+'Agency South'!Z70</f>
        <v>191.69800000000001</v>
      </c>
      <c r="Z70" s="15">
        <f>'Agency North'!AA70+'Agency South'!AA70</f>
        <v>63.93333333333333</v>
      </c>
      <c r="AA70" s="15">
        <f>'Agency North'!AB70+'Agency South'!AB70</f>
        <v>65.099999999999994</v>
      </c>
      <c r="AB70" s="15">
        <f>'Agency North'!AC70+'Agency South'!AC70</f>
        <v>122.85</v>
      </c>
      <c r="AC70" s="15">
        <f>'Agency North'!AD70+'Agency South'!AD70</f>
        <v>119.36959999999999</v>
      </c>
      <c r="AD70" s="15">
        <f>'Agency North'!AE70+'Agency South'!AE70</f>
        <v>153.37456</v>
      </c>
      <c r="AE70" s="15">
        <f>'Agency North'!AF70+'Agency South'!AF70</f>
        <v>156.30788280000002</v>
      </c>
      <c r="AF70" s="15">
        <f>'Agency North'!AG70+'Agency South'!AG70</f>
        <v>148.493161926</v>
      </c>
      <c r="AG70" s="15">
        <f>'Agency North'!AH70+'Agency South'!AH70</f>
        <v>159.44967124428001</v>
      </c>
      <c r="AH70" s="15">
        <f>'Agency North'!AI70+'Agency South'!AI70</f>
        <v>163.92813953419719</v>
      </c>
      <c r="AI70" s="15">
        <f>'Agency North'!AJ70+'Agency South'!AJ70</f>
        <v>155.61418338944395</v>
      </c>
      <c r="AJ70" s="15">
        <f>'Agency North'!AK70+'Agency South'!AK70</f>
        <v>165.75212543574378</v>
      </c>
      <c r="AK70" s="96">
        <f>'Agency North'!AL70+'Agency South'!AL70</f>
        <v>168.89532609022291</v>
      </c>
      <c r="AL70" s="15">
        <f>'Agency North'!AM70+'Agency South'!AM70</f>
        <v>88.186139999999995</v>
      </c>
      <c r="AM70" s="15">
        <f>'Agency North'!AN70+'Agency South'!AN70</f>
        <v>89.171459999999996</v>
      </c>
      <c r="AN70" s="15">
        <f>'Agency North'!AO70+'Agency South'!AO70</f>
        <v>160.07192249999997</v>
      </c>
      <c r="AO70" s="15">
        <f>'Agency North'!AP70+'Agency South'!AP70</f>
        <v>159.81193200000001</v>
      </c>
      <c r="AP70" s="15">
        <f>'Agency North'!AQ70+'Agency South'!AQ70</f>
        <v>201.58357548000001</v>
      </c>
      <c r="AQ70" s="15">
        <f>'Agency North'!AR70+'Agency South'!AR70</f>
        <v>204.20001507654001</v>
      </c>
      <c r="AR70" s="15">
        <f>'Agency North'!AS70+'Agency South'!AS70</f>
        <v>195.86853477845011</v>
      </c>
      <c r="AS70" s="15">
        <f>'Agency North'!AT70+'Agency South'!AT70</f>
        <v>210.6872799624829</v>
      </c>
      <c r="AT70" s="15">
        <f>'Agency North'!AU70+'Agency South'!AU70</f>
        <v>217.38183054897513</v>
      </c>
      <c r="AU70" s="15">
        <f>'Agency North'!AV70+'Agency South'!AV70</f>
        <v>205.26312113063778</v>
      </c>
      <c r="AV70" s="15">
        <f>'Agency North'!AW70+'Agency South'!AW70</f>
        <v>218.72911097829814</v>
      </c>
      <c r="AW70" s="96">
        <f>'Agency North'!AX70+'Agency South'!AX70</f>
        <v>223.32476267964842</v>
      </c>
      <c r="AX70" s="15">
        <f>'Agency North'!AY70+'Agency South'!AY70</f>
        <v>117.96517005</v>
      </c>
      <c r="AY70" s="15">
        <f>'Agency North'!AZ70+'Agency South'!AZ70</f>
        <v>119.3979717</v>
      </c>
      <c r="AZ70" s="15">
        <f>'Agency North'!BA70+'Agency South'!BA70</f>
        <v>219.47396499000001</v>
      </c>
      <c r="BA70" s="15">
        <f>'Agency North'!BB70+'Agency South'!BB70</f>
        <v>214.52804385600001</v>
      </c>
      <c r="BB70" s="15">
        <f>'Agency North'!BC70+'Agency South'!BC70</f>
        <v>268.51908329232003</v>
      </c>
      <c r="BC70" s="15">
        <f>'Agency North'!BD70+'Agency South'!BD70</f>
        <v>271.75979240251382</v>
      </c>
      <c r="BD70" s="15">
        <f>'Agency North'!BE70+'Agency South'!BE70</f>
        <v>260.40394318032168</v>
      </c>
      <c r="BE70" s="15">
        <f>'Agency North'!BF70+'Agency South'!BF70</f>
        <v>280.46035914484986</v>
      </c>
      <c r="BF70" s="15">
        <f>'Agency North'!BG70+'Agency South'!BG70</f>
        <v>290.00884908299344</v>
      </c>
      <c r="BG70" s="15">
        <f>'Agency North'!BH70+'Agency South'!BH70</f>
        <v>273.67146832923754</v>
      </c>
      <c r="BH70" s="15">
        <f>'Agency North'!BI70+'Agency South'!BI70</f>
        <v>291.69392689585834</v>
      </c>
      <c r="BI70" s="96">
        <f>'Agency North'!BJ70+'Agency South'!BJ70</f>
        <v>299.70214045539018</v>
      </c>
      <c r="BJ70" s="15">
        <f>'Agency North'!BK70+'Agency South'!BK70</f>
        <v>144.0205374825</v>
      </c>
      <c r="BK70" s="15">
        <f>'Agency North'!BL70+'Agency South'!BL70</f>
        <v>145.909350405</v>
      </c>
      <c r="BL70" s="15">
        <f>'Agency North'!BM70+'Agency South'!BM70</f>
        <v>265.25513736225008</v>
      </c>
      <c r="BM70" s="15">
        <f>'Agency North'!BN70+'Agency South'!BN70</f>
        <v>264.046042238832</v>
      </c>
      <c r="BN70" s="15">
        <f>'Agency North'!BO70+'Agency South'!BO70</f>
        <v>329.5355269724281</v>
      </c>
      <c r="BO70" s="15">
        <f>'Agency North'!BP70+'Agency South'!BP70</f>
        <v>333.66743108792514</v>
      </c>
      <c r="BP70" s="15">
        <f>'Agency North'!BQ70+'Agency South'!BQ70</f>
        <v>322.73998193426723</v>
      </c>
      <c r="BQ70" s="15">
        <f>'Agency North'!BR70+'Agency South'!BR70</f>
        <v>347.77724480558044</v>
      </c>
      <c r="BR70" s="15">
        <f>'Agency North'!BS70+'Agency South'!BS70</f>
        <v>364.98932876072081</v>
      </c>
      <c r="BS70" s="15">
        <f>'Agency North'!BT70+'Agency South'!BT70</f>
        <v>344.37434502736687</v>
      </c>
      <c r="BT70" s="15">
        <f>'Agency North'!BU70+'Agency South'!BU70</f>
        <v>367.07459204777848</v>
      </c>
      <c r="BU70" s="96">
        <f>'Agency North'!BV70+'Agency South'!BV70</f>
        <v>377.30162643594201</v>
      </c>
      <c r="BV70" s="15">
        <f>'Agency North'!BW70+'Agency South'!BW70</f>
        <v>172.98193443804001</v>
      </c>
      <c r="BW70" s="15">
        <f>'Agency North'!BX70+'Agency South'!BX70</f>
        <v>175.36531740336002</v>
      </c>
      <c r="BX70" s="15">
        <f>'Agency North'!BY70+'Agency South'!BY70</f>
        <v>316.37997376694108</v>
      </c>
      <c r="BY70" s="15">
        <f>'Agency North'!BZ70+'Agency South'!BZ70</f>
        <v>315.8672633627092</v>
      </c>
      <c r="BZ70" s="15">
        <f>'Agency North'!CA70+'Agency South'!CA70</f>
        <v>407.70224413848223</v>
      </c>
      <c r="CA70" s="15">
        <f>'Agency North'!CB70+'Agency South'!CB70</f>
        <v>412.80927762523663</v>
      </c>
      <c r="CB70" s="15">
        <f>'Agency North'!CC70+'Agency South'!CC70</f>
        <v>399.29428021512484</v>
      </c>
      <c r="CC70" s="15">
        <f>'Agency North'!CD70+'Agency South'!CD70</f>
        <v>432.49647912952912</v>
      </c>
      <c r="CD70" s="15">
        <f>'Agency North'!CE70+'Agency South'!CE70</f>
        <v>454.0198120865374</v>
      </c>
      <c r="CE70" s="15">
        <f>'Agency North'!CF70+'Agency South'!CF70</f>
        <v>428.33656651765745</v>
      </c>
      <c r="CF70" s="15">
        <f>'Agency North'!CG70+'Agency South'!CG70</f>
        <v>457.81486135966151</v>
      </c>
      <c r="CG70" s="96">
        <f>'Agency North'!CH70+'Agency South'!CH70</f>
        <v>477.34329633008781</v>
      </c>
      <c r="CH70" s="15">
        <f>'Agency North'!CI70+'Agency South'!CI70</f>
        <v>204.95849810927405</v>
      </c>
      <c r="CI70" s="15">
        <f>'Agency North'!CJ70+'Agency South'!CJ70</f>
        <v>207.85076420988605</v>
      </c>
      <c r="CJ70" s="15">
        <f>'Agency North'!CK70+'Agency South'!CK70</f>
        <v>373.54534166982353</v>
      </c>
      <c r="CK70" s="15">
        <f>'Agency North'!CL70+'Agency South'!CL70</f>
        <v>373.49711668119954</v>
      </c>
      <c r="CL70" s="15">
        <f>'Agency North'!CM70+'Agency South'!CM70</f>
        <v>481.29634357952983</v>
      </c>
      <c r="CM70" s="15">
        <f>'Agency North'!CN70+'Agency South'!CN70</f>
        <v>487.43329548611302</v>
      </c>
      <c r="CN70" s="15">
        <f>'Agency North'!CO70+'Agency South'!CO70</f>
        <v>471.38147449907183</v>
      </c>
      <c r="CO70" s="15">
        <f>'Agency North'!CP70+'Agency South'!CP70</f>
        <v>510.74999327347638</v>
      </c>
      <c r="CP70" s="15">
        <f>'Agency North'!CQ70+'Agency South'!CQ70</f>
        <v>536.34834894737571</v>
      </c>
      <c r="CQ70" s="15">
        <f>'Agency North'!CR70+'Agency South'!CR70</f>
        <v>508.75030389912081</v>
      </c>
      <c r="CR70" s="15">
        <f>'Agency North'!CS70+'Agency South'!CS70</f>
        <v>551.63274014290994</v>
      </c>
      <c r="CS70" s="96">
        <f>'Agency North'!CT70+'Agency South'!CT70</f>
        <v>575.47363353190519</v>
      </c>
    </row>
    <row r="71" spans="1:97" s="15" customFormat="1" x14ac:dyDescent="0.25">
      <c r="A71" s="15" t="s">
        <v>5</v>
      </c>
      <c r="B71" s="15">
        <f>'Agency North'!C71+'Agency South'!C71</f>
        <v>154</v>
      </c>
      <c r="C71" s="15">
        <f>'Agency North'!D71+'Agency South'!D71</f>
        <v>85</v>
      </c>
      <c r="D71" s="15">
        <f>'Agency North'!E71+'Agency South'!E71</f>
        <v>199</v>
      </c>
      <c r="E71" s="15">
        <f>'Agency North'!F71+'Agency South'!F71</f>
        <v>240</v>
      </c>
      <c r="F71" s="15">
        <f>'Agency North'!G71+'Agency South'!G71</f>
        <v>196.5</v>
      </c>
      <c r="G71" s="15">
        <f>'Agency North'!H71+'Agency South'!H71</f>
        <v>273</v>
      </c>
      <c r="H71" s="15">
        <f>'Agency North'!I71+'Agency South'!I71</f>
        <v>350</v>
      </c>
      <c r="I71" s="15">
        <f>'Agency North'!J71+'Agency South'!J71</f>
        <v>227</v>
      </c>
      <c r="J71" s="15">
        <f>'Agency North'!K71+'Agency South'!K71</f>
        <v>406</v>
      </c>
      <c r="K71" s="15">
        <f>'Agency North'!L71+'Agency South'!L71</f>
        <v>269</v>
      </c>
      <c r="L71" s="15">
        <f>'Agency North'!M71+'Agency South'!M71</f>
        <v>631</v>
      </c>
      <c r="M71" s="96">
        <f>'Agency North'!N71+'Agency South'!N71</f>
        <v>524</v>
      </c>
      <c r="N71" s="277">
        <f>'Agency North'!O71+'Agency South'!O71</f>
        <v>82</v>
      </c>
      <c r="O71" s="277">
        <f>'Agency North'!P71+'Agency South'!P71</f>
        <v>82</v>
      </c>
      <c r="P71" s="277">
        <f>'Agency North'!Q71+'Agency South'!Q71</f>
        <v>536</v>
      </c>
      <c r="Q71" s="277">
        <f>'Agency North'!R71+'Agency South'!R71</f>
        <v>351</v>
      </c>
      <c r="R71" s="277">
        <f>'Agency North'!S71+'Agency South'!S71</f>
        <v>406</v>
      </c>
      <c r="S71" s="277">
        <f>'Agency North'!T71+'Agency South'!T71</f>
        <v>955</v>
      </c>
      <c r="T71" s="277">
        <f>'Agency North'!U71+'Agency South'!U71</f>
        <v>503</v>
      </c>
      <c r="U71" s="277">
        <f>'Agency North'!V71+'Agency South'!V71</f>
        <v>579</v>
      </c>
      <c r="V71" s="15">
        <f>'Agency North'!W71+'Agency South'!W71</f>
        <v>1085.9762866118399</v>
      </c>
      <c r="W71" s="15">
        <f>'Agency North'!X71+'Agency South'!X71</f>
        <v>1077.4252067466236</v>
      </c>
      <c r="X71" s="15">
        <f>'Agency North'!Y71+'Agency South'!Y71</f>
        <v>1206.996344212024</v>
      </c>
      <c r="Y71" s="96">
        <f>'Agency North'!Z71+'Agency South'!Z71</f>
        <v>1361.9710523192043</v>
      </c>
      <c r="Z71" s="15">
        <f>'Agency North'!AA71+'Agency South'!AA71</f>
        <v>102.75660772546325</v>
      </c>
      <c r="AA71" s="15">
        <f>'Agency North'!AB71+'Agency South'!AB71</f>
        <v>96.945073005459378</v>
      </c>
      <c r="AB71" s="15">
        <f>'Agency North'!AC71+'Agency South'!AC71</f>
        <v>630.6328607325031</v>
      </c>
      <c r="AC71" s="15">
        <f>'Agency North'!AD71+'Agency South'!AD71</f>
        <v>607.02594985540895</v>
      </c>
      <c r="AD71" s="15">
        <f>'Agency North'!AE71+'Agency South'!AE71</f>
        <v>829.05789030438291</v>
      </c>
      <c r="AE71" s="15">
        <f>'Agency North'!AF71+'Agency South'!AF71</f>
        <v>1100.1275186259622</v>
      </c>
      <c r="AF71" s="15">
        <f>'Agency North'!AG71+'Agency South'!AG71</f>
        <v>715.52292683285805</v>
      </c>
      <c r="AG71" s="15">
        <f>'Agency North'!AH71+'Agency South'!AH71</f>
        <v>920.45553102768372</v>
      </c>
      <c r="AH71" s="15">
        <f>'Agency North'!AI71+'Agency South'!AI71</f>
        <v>1137.7175728637205</v>
      </c>
      <c r="AI71" s="15">
        <f>'Agency North'!AJ71+'Agency South'!AJ71</f>
        <v>824.31637623674396</v>
      </c>
      <c r="AJ71" s="15">
        <f>'Agency North'!AK71+'Agency South'!AK71</f>
        <v>1019.8793804399452</v>
      </c>
      <c r="AK71" s="96">
        <f>'Agency North'!AL71+'Agency South'!AL71</f>
        <v>1249.5208761319332</v>
      </c>
      <c r="AL71" s="15">
        <f>'Agency North'!AM71+'Agency South'!AM71</f>
        <v>133.67880996747795</v>
      </c>
      <c r="AM71" s="15">
        <f>'Agency North'!AN71+'Agency South'!AN71</f>
        <v>125.90826536337508</v>
      </c>
      <c r="AN71" s="15">
        <f>'Agency North'!AO71+'Agency South'!AO71</f>
        <v>966.45601360491128</v>
      </c>
      <c r="AO71" s="15">
        <f>'Agency North'!AP71+'Agency South'!AP71</f>
        <v>867.06603491606347</v>
      </c>
      <c r="AP71" s="15">
        <f>'Agency North'!AQ71+'Agency South'!AQ71</f>
        <v>1113.8305961500062</v>
      </c>
      <c r="AQ71" s="15">
        <f>'Agency North'!AR71+'Agency South'!AR71</f>
        <v>1257.1224861817509</v>
      </c>
      <c r="AR71" s="15">
        <f>'Agency North'!AS71+'Agency South'!AS71</f>
        <v>1001.7663908686995</v>
      </c>
      <c r="AS71" s="15">
        <f>'Agency North'!AT71+'Agency South'!AT71</f>
        <v>1222.0097094288767</v>
      </c>
      <c r="AT71" s="15">
        <f>'Agency North'!AU71+'Agency South'!AU71</f>
        <v>1397.2641593176168</v>
      </c>
      <c r="AU71" s="15">
        <f>'Agency North'!AV71+'Agency South'!AV71</f>
        <v>1105.9699336144652</v>
      </c>
      <c r="AV71" s="15">
        <f>'Agency North'!AW71+'Agency South'!AW71</f>
        <v>1331.3911612915745</v>
      </c>
      <c r="AW71" s="96">
        <f>'Agency North'!AX71+'Agency South'!AX71</f>
        <v>1468.3035177838601</v>
      </c>
      <c r="AX71" s="15">
        <f>'Agency North'!AY71+'Agency South'!AY71</f>
        <v>161.26768644293321</v>
      </c>
      <c r="AY71" s="15">
        <f>'Agency North'!AZ71+'Agency South'!AZ71</f>
        <v>150.95099331327219</v>
      </c>
      <c r="AZ71" s="15">
        <f>'Agency North'!BA71+'Agency South'!BA71</f>
        <v>1328.124001184565</v>
      </c>
      <c r="BA71" s="15">
        <f>'Agency North'!BB71+'Agency South'!BB71</f>
        <v>1248.5882710275932</v>
      </c>
      <c r="BB71" s="15">
        <f>'Agency North'!BC71+'Agency South'!BC71</f>
        <v>1455.8271889438856</v>
      </c>
      <c r="BC71" s="15">
        <f>'Agency North'!BD71+'Agency South'!BD71</f>
        <v>1594.0436866441532</v>
      </c>
      <c r="BD71" s="15">
        <f>'Agency North'!BE71+'Agency South'!BE71</f>
        <v>1419.1075066008441</v>
      </c>
      <c r="BE71" s="15">
        <f>'Agency North'!BF71+'Agency South'!BF71</f>
        <v>1580.347854064617</v>
      </c>
      <c r="BF71" s="15">
        <f>'Agency North'!BG71+'Agency South'!BG71</f>
        <v>1767.2537680632031</v>
      </c>
      <c r="BG71" s="15">
        <f>'Agency North'!BH71+'Agency South'!BH71</f>
        <v>1570.4125735456873</v>
      </c>
      <c r="BH71" s="15">
        <f>'Agency North'!BI71+'Agency South'!BI71</f>
        <v>1726.0671346614383</v>
      </c>
      <c r="BI71" s="96">
        <f>'Agency North'!BJ71+'Agency South'!BJ71</f>
        <v>1933.4050803901391</v>
      </c>
      <c r="BJ71" s="15">
        <f>'Agency North'!BK71+'Agency South'!BK71</f>
        <v>194.93571279032659</v>
      </c>
      <c r="BK71" s="15">
        <f>'Agency North'!BL71+'Agency South'!BL71</f>
        <v>182.86344979434108</v>
      </c>
      <c r="BL71" s="15">
        <f>'Agency North'!BM71+'Agency South'!BM71</f>
        <v>1569.6547605344651</v>
      </c>
      <c r="BM71" s="15">
        <f>'Agency North'!BN71+'Agency South'!BN71</f>
        <v>1470.512409672167</v>
      </c>
      <c r="BN71" s="15">
        <f>'Agency North'!BO71+'Agency South'!BO71</f>
        <v>1710.3005543730114</v>
      </c>
      <c r="BO71" s="15">
        <f>'Agency North'!BP71+'Agency South'!BP71</f>
        <v>1829.3711577948789</v>
      </c>
      <c r="BP71" s="15">
        <f>'Agency North'!BQ71+'Agency South'!BQ71</f>
        <v>1647.9358610783888</v>
      </c>
      <c r="BQ71" s="15">
        <f>'Agency North'!BR71+'Agency South'!BR71</f>
        <v>1829.765932153588</v>
      </c>
      <c r="BR71" s="15">
        <f>'Agency North'!BS71+'Agency South'!BS71</f>
        <v>2014.6254559524798</v>
      </c>
      <c r="BS71" s="15">
        <f>'Agency North'!BT71+'Agency South'!BT71</f>
        <v>1789.6544469002292</v>
      </c>
      <c r="BT71" s="15">
        <f>'Agency North'!BU71+'Agency South'!BU71</f>
        <v>1961.6875657363557</v>
      </c>
      <c r="BU71" s="96">
        <f>'Agency North'!BV71+'Agency South'!BV71</f>
        <v>2148.6777231990213</v>
      </c>
      <c r="BV71" s="15">
        <f>'Agency North'!BW71+'Agency South'!BW71</f>
        <v>227.35409075500436</v>
      </c>
      <c r="BW71" s="15">
        <f>'Agency North'!BX71+'Agency South'!BX71</f>
        <v>213.67124184483291</v>
      </c>
      <c r="BX71" s="15">
        <f>'Agency North'!BY71+'Agency South'!BY71</f>
        <v>1837.5988679065381</v>
      </c>
      <c r="BY71" s="15">
        <f>'Agency North'!BZ71+'Agency South'!BZ71</f>
        <v>1746.6774946782825</v>
      </c>
      <c r="BZ71" s="15">
        <f>'Agency North'!CA71+'Agency South'!CA71</f>
        <v>2031.4894187470402</v>
      </c>
      <c r="CA71" s="15">
        <f>'Agency North'!CB71+'Agency South'!CB71</f>
        <v>2170.523943790763</v>
      </c>
      <c r="CB71" s="15">
        <f>'Agency North'!CC71+'Agency South'!CC71</f>
        <v>1982.9317240593755</v>
      </c>
      <c r="CC71" s="15">
        <f>'Agency North'!CD71+'Agency South'!CD71</f>
        <v>2224.4393559413938</v>
      </c>
      <c r="CD71" s="15">
        <f>'Agency North'!CE71+'Agency South'!CE71</f>
        <v>2445.3559478445313</v>
      </c>
      <c r="CE71" s="15">
        <f>'Agency North'!CF71+'Agency South'!CF71</f>
        <v>2205.4903141113664</v>
      </c>
      <c r="CF71" s="15">
        <f>'Agency North'!CG71+'Agency South'!CG71</f>
        <v>2427.2282551164167</v>
      </c>
      <c r="CG71" s="96">
        <f>'Agency North'!CH71+'Agency South'!CH71</f>
        <v>2653.5859679724781</v>
      </c>
      <c r="CH71" s="15">
        <f>'Agency North'!CI71+'Agency South'!CI71</f>
        <v>270.47666518567138</v>
      </c>
      <c r="CI71" s="15">
        <f>'Agency North'!CJ71+'Agency South'!CJ71</f>
        <v>253.89347463336088</v>
      </c>
      <c r="CJ71" s="15">
        <f>'Agency North'!CK71+'Agency South'!CK71</f>
        <v>2185.3587745303184</v>
      </c>
      <c r="CK71" s="15">
        <f>'Agency North'!CL71+'Agency South'!CL71</f>
        <v>2074.6801696030279</v>
      </c>
      <c r="CL71" s="15">
        <f>'Agency North'!CM71+'Agency South'!CM71</f>
        <v>2411.1887482704146</v>
      </c>
      <c r="CM71" s="15">
        <f>'Agency North'!CN71+'Agency South'!CN71</f>
        <v>2574.6707669510329</v>
      </c>
      <c r="CN71" s="15">
        <f>'Agency North'!CO71+'Agency South'!CO71</f>
        <v>2350.9449532872627</v>
      </c>
      <c r="CO71" s="15">
        <f>'Agency North'!CP71+'Agency South'!CP71</f>
        <v>2636.0742754683129</v>
      </c>
      <c r="CP71" s="15">
        <f>'Agency North'!CQ71+'Agency South'!CQ71</f>
        <v>2896.6544145096686</v>
      </c>
      <c r="CQ71" s="15">
        <f>'Agency North'!CR71+'Agency South'!CR71</f>
        <v>2642.9729739434865</v>
      </c>
      <c r="CR71" s="15">
        <f>'Agency North'!CS71+'Agency South'!CS71</f>
        <v>2930.7965630935905</v>
      </c>
      <c r="CS71" s="96">
        <f>'Agency North'!CT71+'Agency South'!CT71</f>
        <v>3203.249088734518</v>
      </c>
    </row>
    <row r="72" spans="1:97" s="15" customFormat="1" x14ac:dyDescent="0.25">
      <c r="A72" s="15" t="s">
        <v>6</v>
      </c>
      <c r="B72" s="15">
        <f>'Agency North'!C72+'Agency South'!C72</f>
        <v>143</v>
      </c>
      <c r="C72" s="15">
        <f>'Agency North'!D72+'Agency South'!D72</f>
        <v>130</v>
      </c>
      <c r="D72" s="15">
        <f>'Agency North'!E72+'Agency South'!E72</f>
        <v>117</v>
      </c>
      <c r="E72" s="15">
        <f>'Agency North'!F72+'Agency South'!F72</f>
        <v>198</v>
      </c>
      <c r="F72" s="15">
        <f>'Agency North'!G72+'Agency South'!G72</f>
        <v>236.5</v>
      </c>
      <c r="G72" s="15">
        <f>'Agency North'!H72+'Agency South'!H72</f>
        <v>219</v>
      </c>
      <c r="H72" s="15">
        <f>'Agency North'!I72+'Agency South'!I72</f>
        <v>241</v>
      </c>
      <c r="I72" s="15">
        <f>'Agency North'!J72+'Agency South'!J72</f>
        <v>176</v>
      </c>
      <c r="J72" s="15">
        <f>'Agency North'!K72+'Agency South'!K72</f>
        <v>299.5</v>
      </c>
      <c r="K72" s="15">
        <f>'Agency North'!L72+'Agency South'!L72</f>
        <v>288</v>
      </c>
      <c r="L72" s="15">
        <f>'Agency North'!M72+'Agency South'!M72</f>
        <v>231</v>
      </c>
      <c r="M72" s="96">
        <f>'Agency North'!N72+'Agency South'!N72</f>
        <v>613.5</v>
      </c>
      <c r="N72" s="277">
        <f>'Agency North'!O72+'Agency South'!O72</f>
        <v>135</v>
      </c>
      <c r="O72" s="277">
        <f>'Agency North'!P72+'Agency South'!P72</f>
        <v>82</v>
      </c>
      <c r="P72" s="277">
        <f>'Agency North'!Q72+'Agency South'!Q72</f>
        <v>90</v>
      </c>
      <c r="Q72" s="277">
        <f>'Agency North'!R72+'Agency South'!R72</f>
        <v>250</v>
      </c>
      <c r="R72" s="277">
        <f>'Agency North'!S72+'Agency South'!S72</f>
        <v>256</v>
      </c>
      <c r="S72" s="277">
        <f>'Agency North'!T72+'Agency South'!T72</f>
        <v>433.5</v>
      </c>
      <c r="T72" s="277">
        <f>'Agency North'!U72+'Agency South'!U72</f>
        <v>399</v>
      </c>
      <c r="U72" s="277">
        <f>'Agency North'!V72+'Agency South'!V72</f>
        <v>337</v>
      </c>
      <c r="V72" s="15">
        <f>'Agency North'!W72+'Agency South'!W72</f>
        <v>535.42399999999998</v>
      </c>
      <c r="W72" s="15">
        <f>'Agency North'!X72+'Agency South'!X72</f>
        <v>653.69962409791992</v>
      </c>
      <c r="X72" s="15">
        <f>'Agency North'!Y72+'Agency South'!Y72</f>
        <v>766.94289253478394</v>
      </c>
      <c r="Y72" s="96">
        <f>'Agency North'!Z72+'Agency South'!Z72</f>
        <v>962.54623969241584</v>
      </c>
      <c r="Z72" s="15">
        <f>'Agency North'!AA72+'Agency South'!AA72</f>
        <v>319.75054849283924</v>
      </c>
      <c r="AA72" s="15">
        <f>'Agency North'!AB72+'Agency South'!AB72</f>
        <v>106.68979899101335</v>
      </c>
      <c r="AB72" s="15">
        <f>'Agency North'!AC72+'Agency South'!AC72</f>
        <v>212.40775787134598</v>
      </c>
      <c r="AC72" s="15">
        <f>'Agency North'!AD72+'Agency South'!AD72</f>
        <v>498.76531268264927</v>
      </c>
      <c r="AD72" s="15">
        <f>'Agency North'!AE72+'Agency South'!AE72</f>
        <v>520.14252437332391</v>
      </c>
      <c r="AE72" s="15">
        <f>'Agency North'!AF72+'Agency South'!AF72</f>
        <v>657.26504930745057</v>
      </c>
      <c r="AF72" s="15">
        <f>'Agency North'!AG72+'Agency South'!AG72</f>
        <v>776.00911683294714</v>
      </c>
      <c r="AG72" s="15">
        <f>'Agency North'!AH72+'Agency South'!AH72</f>
        <v>580.71448002973511</v>
      </c>
      <c r="AH72" s="15">
        <f>'Agency North'!AI72+'Agency South'!AI72</f>
        <v>736.69289718436175</v>
      </c>
      <c r="AI72" s="15">
        <f>'Agency North'!AJ72+'Agency South'!AJ72</f>
        <v>801.2783570937529</v>
      </c>
      <c r="AJ72" s="15">
        <f>'Agency North'!AK72+'Agency South'!AK72</f>
        <v>660.76153968183462</v>
      </c>
      <c r="AK72" s="96">
        <f>'Agency North'!AL72+'Agency South'!AL72</f>
        <v>816.09679434482314</v>
      </c>
      <c r="AL72" s="15">
        <f>'Agency North'!AM72+'Agency South'!AM72</f>
        <v>400.97952716949123</v>
      </c>
      <c r="AM72" s="15">
        <f>'Agency North'!AN72+'Agency South'!AN72</f>
        <v>137.30937905475372</v>
      </c>
      <c r="AN72" s="15">
        <f>'Agency North'!AO72+'Agency South'!AO72</f>
        <v>272.24461087673751</v>
      </c>
      <c r="AO72" s="15">
        <f>'Agency North'!AP72+'Agency South'!AP72</f>
        <v>770.22614293613105</v>
      </c>
      <c r="AP72" s="15">
        <f>'Agency North'!AQ72+'Agency South'!AQ72</f>
        <v>744.51789151455228</v>
      </c>
      <c r="AQ72" s="15">
        <f>'Agency North'!AR72+'Agency South'!AR72</f>
        <v>880.43446157753715</v>
      </c>
      <c r="AR72" s="15">
        <f>'Agency North'!AS72+'Agency South'!AS72</f>
        <v>903.05474825039823</v>
      </c>
      <c r="AS72" s="15">
        <f>'Agency North'!AT72+'Agency South'!AT72</f>
        <v>815.37182983604953</v>
      </c>
      <c r="AT72" s="15">
        <f>'Agency North'!AU72+'Agency South'!AU72</f>
        <v>974.4810166222378</v>
      </c>
      <c r="AU72" s="15">
        <f>'Agency North'!AV72+'Agency South'!AV72</f>
        <v>992.53448983422732</v>
      </c>
      <c r="AV72" s="15">
        <f>'Agency North'!AW72+'Agency South'!AW72</f>
        <v>886.53145472270637</v>
      </c>
      <c r="AW72" s="96">
        <f>'Agency North'!AX72+'Agency South'!AX72</f>
        <v>1061.8171435129684</v>
      </c>
      <c r="AX72" s="15">
        <f>'Agency North'!AY72+'Agency South'!AY72</f>
        <v>477.09384131016293</v>
      </c>
      <c r="AY72" s="15">
        <f>'Agency North'!AZ72+'Agency South'!AZ72</f>
        <v>165.82361011467185</v>
      </c>
      <c r="AZ72" s="15">
        <f>'Agency North'!BA72+'Agency South'!BA72</f>
        <v>341.42294925458299</v>
      </c>
      <c r="BA72" s="15">
        <f>'Agency North'!BB72+'Agency South'!BB72</f>
        <v>1042.3087342626045</v>
      </c>
      <c r="BB72" s="15">
        <f>'Agency North'!BC72+'Agency South'!BC72</f>
        <v>1067.5820537355264</v>
      </c>
      <c r="BC72" s="15">
        <f>'Agency North'!BD72+'Agency South'!BD72</f>
        <v>1145.9112062089303</v>
      </c>
      <c r="BD72" s="15">
        <f>'Agency North'!BE72+'Agency South'!BE72</f>
        <v>1143.9732329752214</v>
      </c>
      <c r="BE72" s="15">
        <f>'Agency North'!BF72+'Agency South'!BF72</f>
        <v>1155.8764429050993</v>
      </c>
      <c r="BF72" s="15">
        <f>'Agency North'!BG72+'Agency South'!BG72</f>
        <v>1263.1967083171044</v>
      </c>
      <c r="BG72" s="15">
        <f>'Agency North'!BH72+'Agency South'!BH72</f>
        <v>1254.6296030486199</v>
      </c>
      <c r="BH72" s="15">
        <f>'Agency North'!BI72+'Agency South'!BI72</f>
        <v>1258.8227772072576</v>
      </c>
      <c r="BI72" s="96">
        <f>'Agency North'!BJ72+'Agency South'!BJ72</f>
        <v>1380.3523281379328</v>
      </c>
      <c r="BJ72" s="15">
        <f>'Agency North'!BK72+'Agency South'!BK72</f>
        <v>583.89069051478282</v>
      </c>
      <c r="BK72" s="15">
        <f>'Agency North'!BL72+'Agency South'!BL72</f>
        <v>200.36104764891513</v>
      </c>
      <c r="BL72" s="15">
        <f>'Agency North'!BM72+'Agency South'!BM72</f>
        <v>413.64338325761753</v>
      </c>
      <c r="BM72" s="15">
        <f>'Agency North'!BN72+'Agency South'!BN72</f>
        <v>1241.5966175992071</v>
      </c>
      <c r="BN72" s="15">
        <f>'Agency North'!BO72+'Agency South'!BO72</f>
        <v>1258.0152580162239</v>
      </c>
      <c r="BO72" s="15">
        <f>'Agency North'!BP72+'Agency South'!BP72</f>
        <v>1345.6839921091901</v>
      </c>
      <c r="BP72" s="15">
        <f>'Agency North'!BQ72+'Agency South'!BQ72</f>
        <v>1325.6719174711307</v>
      </c>
      <c r="BQ72" s="15">
        <f>'Agency North'!BR72+'Agency South'!BR72</f>
        <v>1342.185125088027</v>
      </c>
      <c r="BR72" s="15">
        <f>'Agency North'!BS72+'Agency South'!BS72</f>
        <v>1472.9832488865388</v>
      </c>
      <c r="BS72" s="15">
        <f>'Agency North'!BT72+'Agency South'!BT72</f>
        <v>1430.1644728265987</v>
      </c>
      <c r="BT72" s="15">
        <f>'Agency North'!BU72+'Agency South'!BU72</f>
        <v>1434.5642788644695</v>
      </c>
      <c r="BU72" s="96">
        <f>'Agency North'!BV72+'Agency South'!BV72</f>
        <v>1568.0686438663124</v>
      </c>
      <c r="BV72" s="15">
        <f>'Agency North'!BW72+'Agency South'!BW72</f>
        <v>650.68338887984919</v>
      </c>
      <c r="BW72" s="15">
        <f>'Agency North'!BX72+'Agency South'!BX72</f>
        <v>233.5653469766404</v>
      </c>
      <c r="BX72" s="15">
        <f>'Agency North'!BY72+'Agency South'!BY72</f>
        <v>483.39097370551815</v>
      </c>
      <c r="BY72" s="15">
        <f>'Agency North'!BZ72+'Agency South'!BZ72</f>
        <v>1453.1210936755217</v>
      </c>
      <c r="BZ72" s="15">
        <f>'Agency North'!CA72+'Agency South'!CA72</f>
        <v>1495.2103423919111</v>
      </c>
      <c r="CA72" s="15">
        <f>'Agency North'!CB72+'Agency South'!CB72</f>
        <v>1597.6231978819046</v>
      </c>
      <c r="CB72" s="15">
        <f>'Agency North'!CC72+'Agency South'!CC72</f>
        <v>1573.3051725923624</v>
      </c>
      <c r="CC72" s="15">
        <f>'Agency North'!CD72+'Agency South'!CD72</f>
        <v>1633.9431634604307</v>
      </c>
      <c r="CD72" s="15">
        <f>'Agency North'!CE72+'Agency South'!CE72</f>
        <v>1790.2019192043126</v>
      </c>
      <c r="CE72" s="15">
        <f>'Agency North'!CF72+'Agency South'!CF72</f>
        <v>1736.0545736175809</v>
      </c>
      <c r="CF72" s="15">
        <f>'Agency North'!CG72+'Agency South'!CG72</f>
        <v>1778.300695492439</v>
      </c>
      <c r="CG72" s="96">
        <f>'Agency North'!CH72+'Agency South'!CH72</f>
        <v>1939.8210066640718</v>
      </c>
      <c r="CH72" s="15">
        <f>'Agency North'!CI72+'Agency South'!CI72</f>
        <v>777.29764968461598</v>
      </c>
      <c r="CI72" s="15">
        <f>'Agency North'!CJ72+'Agency South'!CJ72</f>
        <v>277.86816136500721</v>
      </c>
      <c r="CJ72" s="15">
        <f>'Agency North'!CK72+'Agency South'!CK72</f>
        <v>574.38518457087503</v>
      </c>
      <c r="CK72" s="15">
        <f>'Agency North'!CL72+'Agency South'!CL72</f>
        <v>1728.1145521710387</v>
      </c>
      <c r="CL72" s="15">
        <f>'Agency North'!CM72+'Agency South'!CM72</f>
        <v>1776.0071106813916</v>
      </c>
      <c r="CM72" s="15">
        <f>'Agency North'!CN72+'Agency South'!CN72</f>
        <v>1896.2128667154439</v>
      </c>
      <c r="CN72" s="15">
        <f>'Agency North'!CO72+'Agency South'!CO72</f>
        <v>1866.2623847937705</v>
      </c>
      <c r="CO72" s="15">
        <f>'Agency North'!CP72+'Agency South'!CP72</f>
        <v>1937.1709010227821</v>
      </c>
      <c r="CP72" s="15">
        <f>'Agency North'!CQ72+'Agency South'!CQ72</f>
        <v>2121.441400699613</v>
      </c>
      <c r="CQ72" s="15">
        <f>'Agency North'!CR72+'Agency South'!CR72</f>
        <v>2081.0808980048027</v>
      </c>
      <c r="CR72" s="15">
        <f>'Agency North'!CS72+'Agency South'!CS72</f>
        <v>2147.8799919985759</v>
      </c>
      <c r="CS72" s="96">
        <f>'Agency North'!CT72+'Agency South'!CT72</f>
        <v>2342.1906699901065</v>
      </c>
    </row>
    <row r="73" spans="1:97" s="15" customFormat="1" x14ac:dyDescent="0.25">
      <c r="A73" s="15" t="s">
        <v>7</v>
      </c>
      <c r="B73" s="15">
        <f>'Agency North'!C73+'Agency South'!C73</f>
        <v>157</v>
      </c>
      <c r="C73" s="15">
        <f>'Agency North'!D73+'Agency South'!D73</f>
        <v>151</v>
      </c>
      <c r="D73" s="15">
        <f>'Agency North'!E73+'Agency South'!E73</f>
        <v>242</v>
      </c>
      <c r="E73" s="15">
        <f>'Agency North'!F73+'Agency South'!F73</f>
        <v>159</v>
      </c>
      <c r="F73" s="15">
        <f>'Agency North'!G73+'Agency South'!G73</f>
        <v>173.5</v>
      </c>
      <c r="G73" s="15">
        <f>'Agency North'!H73+'Agency South'!H73</f>
        <v>346.5</v>
      </c>
      <c r="H73" s="15">
        <f>'Agency North'!I73+'Agency South'!I73</f>
        <v>323</v>
      </c>
      <c r="I73" s="15">
        <f>'Agency North'!J73+'Agency South'!J73</f>
        <v>189</v>
      </c>
      <c r="J73" s="15">
        <f>'Agency North'!K73+'Agency South'!K73</f>
        <v>391</v>
      </c>
      <c r="K73" s="15">
        <f>'Agency North'!L73+'Agency South'!L73</f>
        <v>287</v>
      </c>
      <c r="L73" s="15">
        <f>'Agency North'!M73+'Agency South'!M73</f>
        <v>508</v>
      </c>
      <c r="M73" s="96">
        <f>'Agency North'!N73+'Agency South'!N73</f>
        <v>469.5</v>
      </c>
      <c r="N73" s="277">
        <f>'Agency North'!O73+'Agency South'!O73</f>
        <v>180.5</v>
      </c>
      <c r="O73" s="277">
        <f>'Agency North'!P73+'Agency South'!P73</f>
        <v>227</v>
      </c>
      <c r="P73" s="277">
        <f>'Agency North'!Q73+'Agency South'!Q73</f>
        <v>286</v>
      </c>
      <c r="Q73" s="277">
        <f>'Agency North'!R73+'Agency South'!R73</f>
        <v>128</v>
      </c>
      <c r="R73" s="277">
        <f>'Agency North'!S73+'Agency South'!S73</f>
        <v>263</v>
      </c>
      <c r="S73" s="277">
        <f>'Agency North'!T73+'Agency South'!T73</f>
        <v>426.5</v>
      </c>
      <c r="T73" s="277">
        <f>'Agency North'!U73+'Agency South'!U73</f>
        <v>320</v>
      </c>
      <c r="U73" s="277">
        <f>'Agency North'!V73+'Agency South'!V73</f>
        <v>454</v>
      </c>
      <c r="V73" s="15">
        <f>'Agency North'!W73+'Agency South'!W73</f>
        <v>425.82799999999997</v>
      </c>
      <c r="W73" s="15">
        <f>'Agency North'!X73+'Agency South'!X73</f>
        <v>354.68249999999995</v>
      </c>
      <c r="X73" s="15">
        <f>'Agency North'!Y73+'Agency South'!Y73</f>
        <v>548.86583599263997</v>
      </c>
      <c r="Y73" s="96">
        <f>'Agency North'!Z73+'Agency South'!Z73</f>
        <v>727.06336471635188</v>
      </c>
      <c r="Z73" s="15">
        <f>'Agency North'!AA73+'Agency South'!AA73</f>
        <v>239.2274029293124</v>
      </c>
      <c r="AA73" s="15">
        <f>'Agency North'!AB73+'Agency South'!AB73</f>
        <v>264.90563765717638</v>
      </c>
      <c r="AB73" s="15">
        <f>'Agency North'!AC73+'Agency South'!AC73</f>
        <v>160.37896691178065</v>
      </c>
      <c r="AC73" s="15">
        <f>'Agency North'!AD73+'Agency South'!AD73</f>
        <v>171.83136776961771</v>
      </c>
      <c r="AD73" s="15">
        <f>'Agency North'!AE73+'Agency South'!AE73</f>
        <v>475.70848912115315</v>
      </c>
      <c r="AE73" s="15">
        <f>'Agency North'!AF73+'Agency South'!AF73</f>
        <v>480.91358821014001</v>
      </c>
      <c r="AF73" s="15">
        <f>'Agency North'!AG73+'Agency South'!AG73</f>
        <v>540.78035514329167</v>
      </c>
      <c r="AG73" s="15">
        <f>'Agency North'!AH73+'Agency South'!AH73</f>
        <v>734.71928189126788</v>
      </c>
      <c r="AH73" s="15">
        <f>'Agency North'!AI73+'Agency South'!AI73</f>
        <v>540.53494873700492</v>
      </c>
      <c r="AI73" s="15">
        <f>'Agency North'!AJ73+'Agency South'!AJ73</f>
        <v>604.74153398268027</v>
      </c>
      <c r="AJ73" s="15">
        <f>'Agency North'!AK73+'Agency South'!AK73</f>
        <v>750.92961817839193</v>
      </c>
      <c r="AK73" s="96">
        <f>'Agency North'!AL73+'Agency South'!AL73</f>
        <v>614.48369574637945</v>
      </c>
      <c r="AL73" s="15">
        <f>'Agency North'!AM73+'Agency South'!AM73</f>
        <v>268.60403335321951</v>
      </c>
      <c r="AM73" s="15">
        <f>'Agency North'!AN73+'Agency South'!AN73</f>
        <v>326.86808394033608</v>
      </c>
      <c r="AN73" s="15">
        <f>'Agency North'!AO73+'Agency South'!AO73</f>
        <v>205.23667854635332</v>
      </c>
      <c r="AO73" s="15">
        <f>'Agency North'!AP73+'Agency South'!AP73</f>
        <v>222.17046641072989</v>
      </c>
      <c r="AP73" s="15">
        <f>'Agency North'!AQ73+'Agency South'!AQ73</f>
        <v>731.22466442779353</v>
      </c>
      <c r="AQ73" s="15">
        <f>'Agency North'!AR73+'Agency South'!AR73</f>
        <v>684.95500159948415</v>
      </c>
      <c r="AR73" s="15">
        <f>'Agency North'!AS73+'Agency South'!AS73</f>
        <v>736.85940256834601</v>
      </c>
      <c r="AS73" s="15">
        <f>'Agency North'!AT73+'Agency South'!AT73</f>
        <v>857.28802658191285</v>
      </c>
      <c r="AT73" s="15">
        <f>'Agency North'!AU73+'Agency South'!AU73</f>
        <v>754.64331372970503</v>
      </c>
      <c r="AU73" s="15">
        <f>'Agency North'!AV73+'Agency South'!AV73</f>
        <v>807.07755434557941</v>
      </c>
      <c r="AV73" s="15">
        <f>'Agency North'!AW73+'Agency South'!AW73</f>
        <v>930.04047715446154</v>
      </c>
      <c r="AW73" s="96">
        <f>'Agency North'!AX73+'Agency South'!AX73</f>
        <v>820.57736204489129</v>
      </c>
      <c r="AX73" s="15">
        <f>'Agency North'!AY73+'Agency South'!AY73</f>
        <v>353.25225368864847</v>
      </c>
      <c r="AY73" s="15">
        <f>'Agency North'!AZ73+'Agency South'!AZ73</f>
        <v>386.10490778569147</v>
      </c>
      <c r="AZ73" s="15">
        <f>'Agency North'!BA73+'Agency South'!BA73</f>
        <v>256.84264667073052</v>
      </c>
      <c r="BA73" s="15">
        <f>'Agency North'!BB73+'Agency South'!BB73</f>
        <v>274.34083117514206</v>
      </c>
      <c r="BB73" s="15">
        <f>'Agency North'!BC73+'Agency South'!BC73</f>
        <v>983.97794413870497</v>
      </c>
      <c r="BC73" s="15">
        <f>'Agency North'!BD73+'Agency South'!BD73</f>
        <v>980.06458867029892</v>
      </c>
      <c r="BD73" s="15">
        <f>'Agency North'!BE73+'Agency South'!BE73</f>
        <v>958.35461913248014</v>
      </c>
      <c r="BE73" s="15">
        <f>'Agency North'!BF73+'Agency South'!BF73</f>
        <v>1086.3180503098956</v>
      </c>
      <c r="BF73" s="15">
        <f>'Agency North'!BG73+'Agency South'!BG73</f>
        <v>1075.0172356092673</v>
      </c>
      <c r="BG73" s="15">
        <f>'Agency North'!BH73+'Agency South'!BH73</f>
        <v>1045.7067286737233</v>
      </c>
      <c r="BH73" s="15">
        <f>'Agency North'!BI73+'Agency South'!BI73</f>
        <v>1175.7604249868034</v>
      </c>
      <c r="BI73" s="96">
        <f>'Agency North'!BJ73+'Agency South'!BJ73</f>
        <v>1171.3233892442008</v>
      </c>
      <c r="BJ73" s="15">
        <f>'Agency North'!BK73+'Agency South'!BK73</f>
        <v>426.21604567862454</v>
      </c>
      <c r="BK73" s="15">
        <f>'Agency North'!BL73+'Agency South'!BL73</f>
        <v>473.63818627617724</v>
      </c>
      <c r="BL73" s="15">
        <f>'Agency North'!BM73+'Agency South'!BM73</f>
        <v>311.31461433256857</v>
      </c>
      <c r="BM73" s="15">
        <f>'Agency North'!BN73+'Agency South'!BN73</f>
        <v>335.0127809408516</v>
      </c>
      <c r="BN73" s="15">
        <f>'Agency North'!BO73+'Agency South'!BO73</f>
        <v>1171.8199014810639</v>
      </c>
      <c r="BO73" s="15">
        <f>'Agency North'!BP73+'Agency South'!BP73</f>
        <v>1154.4167719643569</v>
      </c>
      <c r="BP73" s="15">
        <f>'Agency North'!BQ73+'Agency South'!BQ73</f>
        <v>1136.8509923272056</v>
      </c>
      <c r="BQ73" s="15">
        <f>'Agency North'!BR73+'Agency South'!BR73</f>
        <v>1258.9207276984848</v>
      </c>
      <c r="BR73" s="15">
        <f>'Agency North'!BS73+'Agency South'!BS73</f>
        <v>1257.0812100159453</v>
      </c>
      <c r="BS73" s="15">
        <f>'Agency North'!BT73+'Agency South'!BT73</f>
        <v>1219.5470671332846</v>
      </c>
      <c r="BT73" s="15">
        <f>'Agency North'!BU73+'Agency South'!BU73</f>
        <v>1340.2751999922302</v>
      </c>
      <c r="BU73" s="96">
        <f>'Agency North'!BV73+'Agency South'!BV73</f>
        <v>1334.210759082818</v>
      </c>
      <c r="BV73" s="15">
        <f>'Agency North'!BW73+'Agency South'!BW73</f>
        <v>486.52313310158866</v>
      </c>
      <c r="BW73" s="15">
        <f>'Agency North'!BX73+'Agency South'!BX73</f>
        <v>528.13728084794752</v>
      </c>
      <c r="BX73" s="15">
        <f>'Agency North'!BY73+'Agency South'!BY73</f>
        <v>364.29783804314422</v>
      </c>
      <c r="BY73" s="15">
        <f>'Agency North'!BZ73+'Agency South'!BZ73</f>
        <v>391.46465331628286</v>
      </c>
      <c r="BZ73" s="15">
        <f>'Agency North'!CA73+'Agency South'!CA73</f>
        <v>1371.0864717001145</v>
      </c>
      <c r="CA73" s="15">
        <f>'Agency North'!CB73+'Agency South'!CB73</f>
        <v>1371.4324268470393</v>
      </c>
      <c r="CB73" s="15">
        <f>'Agency North'!CC73+'Agency South'!CC73</f>
        <v>1350.064546400682</v>
      </c>
      <c r="CC73" s="15">
        <f>'Agency North'!CD73+'Agency South'!CD73</f>
        <v>1511.6009697971872</v>
      </c>
      <c r="CD73" s="15">
        <f>'Agency North'!CE73+'Agency South'!CE73</f>
        <v>1529.9547211487079</v>
      </c>
      <c r="CE73" s="15">
        <f>'Agency North'!CF73+'Agency South'!CF73</f>
        <v>1482.2947176266705</v>
      </c>
      <c r="CF73" s="15">
        <f>'Agency North'!CG73+'Agency South'!CG73</f>
        <v>1636.4829186809925</v>
      </c>
      <c r="CG73" s="96">
        <f>'Agency North'!CH73+'Agency South'!CH73</f>
        <v>1653.6004581683524</v>
      </c>
      <c r="CH73" s="15">
        <f>'Agency North'!CI73+'Agency South'!CI73</f>
        <v>582.19942132252299</v>
      </c>
      <c r="CI73" s="15">
        <f>'Agency North'!CJ73+'Agency South'!CJ73</f>
        <v>630.89684698427914</v>
      </c>
      <c r="CJ73" s="15">
        <f>'Agency North'!CK73+'Agency South'!CK73</f>
        <v>433.37243363514438</v>
      </c>
      <c r="CK73" s="15">
        <f>'Agency North'!CL73+'Agency South'!CL73</f>
        <v>465.15516232422021</v>
      </c>
      <c r="CL73" s="15">
        <f>'Agency North'!CM73+'Agency South'!CM73</f>
        <v>1630.5508151860388</v>
      </c>
      <c r="CM73" s="15">
        <f>'Agency North'!CN73+'Agency South'!CN73</f>
        <v>1628.9728077546397</v>
      </c>
      <c r="CN73" s="15">
        <f>'Agency North'!CO73+'Agency South'!CO73</f>
        <v>1602.3946466182997</v>
      </c>
      <c r="CO73" s="15">
        <f>'Agency North'!CP73+'Agency South'!CP73</f>
        <v>1793.057930514854</v>
      </c>
      <c r="CP73" s="15">
        <f>'Agency North'!CQ73+'Agency South'!CQ73</f>
        <v>1813.8566724981279</v>
      </c>
      <c r="CQ73" s="15">
        <f>'Agency North'!CR73+'Agency South'!CR73</f>
        <v>1777.7048352095703</v>
      </c>
      <c r="CR73" s="15">
        <f>'Agency North'!CS73+'Agency South'!CS73</f>
        <v>1977.2727336160829</v>
      </c>
      <c r="CS73" s="96">
        <f>'Agency North'!CT73+'Agency South'!CT73</f>
        <v>1997.2067267335171</v>
      </c>
    </row>
    <row r="74" spans="1:97" s="15" customFormat="1" x14ac:dyDescent="0.25">
      <c r="A74" s="15" t="s">
        <v>8</v>
      </c>
      <c r="B74" s="15">
        <f>'Agency North'!C74+'Agency South'!C74</f>
        <v>90</v>
      </c>
      <c r="C74" s="15">
        <f>'Agency North'!D74+'Agency South'!D74</f>
        <v>77</v>
      </c>
      <c r="D74" s="15">
        <f>'Agency North'!E74+'Agency South'!E74</f>
        <v>160</v>
      </c>
      <c r="E74" s="15">
        <f>'Agency North'!F74+'Agency South'!F74</f>
        <v>209</v>
      </c>
      <c r="F74" s="15">
        <f>'Agency North'!G74+'Agency South'!G74</f>
        <v>226</v>
      </c>
      <c r="G74" s="15">
        <f>'Agency North'!H74+'Agency South'!H74</f>
        <v>177</v>
      </c>
      <c r="H74" s="15">
        <f>'Agency North'!I74+'Agency South'!I74</f>
        <v>168</v>
      </c>
      <c r="I74" s="15">
        <f>'Agency North'!J74+'Agency South'!J74</f>
        <v>178</v>
      </c>
      <c r="J74" s="15">
        <f>'Agency North'!K74+'Agency South'!K74</f>
        <v>323</v>
      </c>
      <c r="K74" s="15">
        <f>'Agency North'!L74+'Agency South'!L74</f>
        <v>235</v>
      </c>
      <c r="L74" s="15">
        <f>'Agency North'!M74+'Agency South'!M74</f>
        <v>389</v>
      </c>
      <c r="M74" s="96">
        <f>'Agency North'!N74+'Agency South'!N74</f>
        <v>406</v>
      </c>
      <c r="N74" s="277">
        <f>'Agency North'!O74+'Agency South'!O74</f>
        <v>150.5</v>
      </c>
      <c r="O74" s="277">
        <f>'Agency North'!P74+'Agency South'!P74</f>
        <v>144</v>
      </c>
      <c r="P74" s="277">
        <f>'Agency North'!Q74+'Agency South'!Q74</f>
        <v>396</v>
      </c>
      <c r="Q74" s="277">
        <f>'Agency North'!R74+'Agency South'!R74</f>
        <v>269</v>
      </c>
      <c r="R74" s="277">
        <f>'Agency North'!S74+'Agency South'!S74</f>
        <v>183</v>
      </c>
      <c r="S74" s="277">
        <f>'Agency North'!T74+'Agency South'!T74</f>
        <v>172</v>
      </c>
      <c r="T74" s="277">
        <f>'Agency North'!U74+'Agency South'!U74</f>
        <v>165</v>
      </c>
      <c r="U74" s="277">
        <f>'Agency North'!V74+'Agency South'!V74</f>
        <v>226</v>
      </c>
      <c r="V74" s="15">
        <f>'Agency North'!W74+'Agency South'!W74</f>
        <v>609.58920000000012</v>
      </c>
      <c r="W74" s="15">
        <f>'Agency North'!X74+'Agency South'!X74</f>
        <v>511.83929999999998</v>
      </c>
      <c r="X74" s="15">
        <f>'Agency North'!Y74+'Agency South'!Y74</f>
        <v>634.45360000000005</v>
      </c>
      <c r="Y74" s="96">
        <f>'Agency North'!Z74+'Agency South'!Z74</f>
        <v>886.84210497279992</v>
      </c>
      <c r="Z74" s="15">
        <f>'Agency North'!AA74+'Agency South'!AA74</f>
        <v>359.28188535988943</v>
      </c>
      <c r="AA74" s="15">
        <f>'Agency North'!AB74+'Agency South'!AB74</f>
        <v>412.82751339277263</v>
      </c>
      <c r="AB74" s="15">
        <f>'Agency North'!AC74+'Agency South'!AC74</f>
        <v>991.54217653029525</v>
      </c>
      <c r="AC74" s="15">
        <f>'Agency North'!AD74+'Agency South'!AD74</f>
        <v>711.5497861562169</v>
      </c>
      <c r="AD74" s="15">
        <f>'Agency North'!AE74+'Agency South'!AE74</f>
        <v>503.67191674054351</v>
      </c>
      <c r="AE74" s="15">
        <f>'Agency North'!AF74+'Agency South'!AF74</f>
        <v>494.85276773456195</v>
      </c>
      <c r="AF74" s="15">
        <f>'Agency North'!AG74+'Agency South'!AG74</f>
        <v>605.96777438528397</v>
      </c>
      <c r="AG74" s="15">
        <f>'Agency North'!AH74+'Agency South'!AH74</f>
        <v>838.99223559490076</v>
      </c>
      <c r="AH74" s="15">
        <f>'Agency North'!AI74+'Agency South'!AI74</f>
        <v>1041.8445861601979</v>
      </c>
      <c r="AI74" s="15">
        <f>'Agency North'!AJ74+'Agency South'!AJ74</f>
        <v>964.81840758081307</v>
      </c>
      <c r="AJ74" s="15">
        <f>'Agency North'!AK74+'Agency South'!AK74</f>
        <v>1031.4007197132723</v>
      </c>
      <c r="AK74" s="96">
        <f>'Agency North'!AL74+'Agency South'!AL74</f>
        <v>1118.146070055928</v>
      </c>
      <c r="AL74" s="15">
        <f>'Agency North'!AM74+'Agency South'!AM74</f>
        <v>475.29152688262934</v>
      </c>
      <c r="AM74" s="15">
        <f>'Agency North'!AN74+'Agency South'!AN74</f>
        <v>479.83524193706523</v>
      </c>
      <c r="AN74" s="15">
        <f>'Agency North'!AO74+'Agency South'!AO74</f>
        <v>1120.8383186615479</v>
      </c>
      <c r="AO74" s="15">
        <f>'Agency North'!AP74+'Agency South'!AP74</f>
        <v>852.29161090146067</v>
      </c>
      <c r="AP74" s="15">
        <f>'Agency North'!AQ74+'Agency South'!AQ74</f>
        <v>634.40787699075281</v>
      </c>
      <c r="AQ74" s="15">
        <f>'Agency North'!AR74+'Agency South'!AR74</f>
        <v>714.53513958534381</v>
      </c>
      <c r="AR74" s="15">
        <f>'Agency North'!AS74+'Agency South'!AS74</f>
        <v>902.25509093941923</v>
      </c>
      <c r="AS74" s="15">
        <f>'Agency North'!AT74+'Agency South'!AT74</f>
        <v>1226.7942545868993</v>
      </c>
      <c r="AT74" s="15">
        <f>'Agency North'!AU74+'Agency South'!AU74</f>
        <v>1359.462362461476</v>
      </c>
      <c r="AU74" s="15">
        <f>'Agency North'!AV74+'Agency South'!AV74</f>
        <v>1273.1367865441957</v>
      </c>
      <c r="AV74" s="15">
        <f>'Agency North'!AW74+'Agency South'!AW74</f>
        <v>1357.5550271331713</v>
      </c>
      <c r="AW74" s="96">
        <f>'Agency North'!AX74+'Agency South'!AX74</f>
        <v>1472.7591776060788</v>
      </c>
      <c r="AX74" s="15">
        <f>'Agency North'!AY74+'Agency South'!AY74</f>
        <v>623.62628883508523</v>
      </c>
      <c r="AY74" s="15">
        <f>'Agency North'!AZ74+'Agency South'!AZ74</f>
        <v>626.75126592289234</v>
      </c>
      <c r="AZ74" s="15">
        <f>'Agency North'!BA74+'Agency South'!BA74</f>
        <v>1505.4311519676648</v>
      </c>
      <c r="BA74" s="15">
        <f>'Agency North'!BB74+'Agency South'!BB74</f>
        <v>1088.2164444192529</v>
      </c>
      <c r="BB74" s="15">
        <f>'Agency North'!BC74+'Agency South'!BC74</f>
        <v>776.38460897910295</v>
      </c>
      <c r="BC74" s="15">
        <f>'Agency North'!BD74+'Agency South'!BD74</f>
        <v>932.02321325412868</v>
      </c>
      <c r="BD74" s="15">
        <f>'Agency North'!BE74+'Agency South'!BE74</f>
        <v>1227.3301956103164</v>
      </c>
      <c r="BE74" s="15">
        <f>'Agency North'!BF74+'Agency South'!BF74</f>
        <v>1650.8183596919307</v>
      </c>
      <c r="BF74" s="15">
        <f>'Agency North'!BG74+'Agency South'!BG74</f>
        <v>1785.6239090280351</v>
      </c>
      <c r="BG74" s="15">
        <f>'Agency North'!BH74+'Agency South'!BH74</f>
        <v>1683.8713889486419</v>
      </c>
      <c r="BH74" s="15">
        <f>'Agency North'!BI74+'Agency South'!BI74</f>
        <v>1785.095796721193</v>
      </c>
      <c r="BI74" s="96">
        <f>'Agency North'!BJ74+'Agency South'!BJ74</f>
        <v>1926.8096747926693</v>
      </c>
      <c r="BJ74" s="15">
        <f>'Agency North'!BK74+'Agency South'!BK74</f>
        <v>769.70423487960261</v>
      </c>
      <c r="BK74" s="15">
        <f>'Agency North'!BL74+'Agency South'!BL74</f>
        <v>771.29970778950985</v>
      </c>
      <c r="BL74" s="15">
        <f>'Agency North'!BM74+'Agency South'!BM74</f>
        <v>1858.965370503166</v>
      </c>
      <c r="BM74" s="15">
        <f>'Agency North'!BN74+'Agency South'!BN74</f>
        <v>1332.7123157813669</v>
      </c>
      <c r="BN74" s="15">
        <f>'Agency North'!BO74+'Agency South'!BO74</f>
        <v>954.06712181120724</v>
      </c>
      <c r="BO74" s="15">
        <f>'Agency North'!BP74+'Agency South'!BP74</f>
        <v>1120.1461802142651</v>
      </c>
      <c r="BP74" s="15">
        <f>'Agency North'!BQ74+'Agency South'!BQ74</f>
        <v>1475.1024102732008</v>
      </c>
      <c r="BQ74" s="15">
        <f>'Agency North'!BR74+'Agency South'!BR74</f>
        <v>1971.0031428105981</v>
      </c>
      <c r="BR74" s="15">
        <f>'Agency North'!BS74+'Agency South'!BS74</f>
        <v>2118.3857126622352</v>
      </c>
      <c r="BS74" s="15">
        <f>'Agency North'!BT74+'Agency South'!BT74</f>
        <v>1982.6770239486646</v>
      </c>
      <c r="BT74" s="15">
        <f>'Agency North'!BU74+'Agency South'!BU74</f>
        <v>2087.2458611579823</v>
      </c>
      <c r="BU74" s="96">
        <f>'Agency North'!BV74+'Agency South'!BV74</f>
        <v>2229.6567227838868</v>
      </c>
      <c r="BV74" s="15">
        <f>'Agency North'!BW74+'Agency South'!BW74</f>
        <v>886.71965959115937</v>
      </c>
      <c r="BW74" s="15">
        <f>'Agency North'!BX74+'Agency South'!BX74</f>
        <v>881.78823788134991</v>
      </c>
      <c r="BX74" s="15">
        <f>'Agency North'!BY74+'Agency South'!BY74</f>
        <v>2104.7860735793492</v>
      </c>
      <c r="BY74" s="15">
        <f>'Agency North'!BZ74+'Agency South'!BZ74</f>
        <v>1510.3633072166322</v>
      </c>
      <c r="BZ74" s="15">
        <f>'Agency North'!CA74+'Agency South'!CA74</f>
        <v>1085.524546212054</v>
      </c>
      <c r="CA74" s="15">
        <f>'Agency North'!CB74+'Agency South'!CB74</f>
        <v>1311.4322956891019</v>
      </c>
      <c r="CB74" s="15">
        <f>'Agency North'!CC74+'Agency South'!CC74</f>
        <v>1740.9922667096405</v>
      </c>
      <c r="CC74" s="15">
        <f>'Agency North'!CD74+'Agency South'!CD74</f>
        <v>2360.5725976576596</v>
      </c>
      <c r="CD74" s="15">
        <f>'Agency North'!CE74+'Agency South'!CE74</f>
        <v>2546.6572193585489</v>
      </c>
      <c r="CE74" s="15">
        <f>'Agency North'!CF74+'Agency South'!CF74</f>
        <v>2394.9217839589874</v>
      </c>
      <c r="CF74" s="15">
        <f>'Agency North'!CG74+'Agency South'!CG74</f>
        <v>2545.017534782251</v>
      </c>
      <c r="CG74" s="96">
        <f>'Agency North'!CH74+'Agency South'!CH74</f>
        <v>2726.3588510626105</v>
      </c>
      <c r="CH74" s="15">
        <f>'Agency North'!CI74+'Agency South'!CI74</f>
        <v>1053.4840595852847</v>
      </c>
      <c r="CI74" s="15">
        <f>'Agency North'!CJ74+'Agency South'!CJ74</f>
        <v>1051.7864475742424</v>
      </c>
      <c r="CJ74" s="15">
        <f>'Agency North'!CK74+'Agency South'!CK74</f>
        <v>2518.3473541226285</v>
      </c>
      <c r="CK74" s="15">
        <f>'Agency North'!CL74+'Agency South'!CL74</f>
        <v>1804.2528174199924</v>
      </c>
      <c r="CL74" s="15">
        <f>'Agency North'!CM74+'Agency South'!CM74</f>
        <v>1294.0352409165989</v>
      </c>
      <c r="CM74" s="15">
        <f>'Agency North'!CN74+'Agency South'!CN74</f>
        <v>1559.4571714121157</v>
      </c>
      <c r="CN74" s="15">
        <f>'Agency North'!CO74+'Agency South'!CO74</f>
        <v>2069.1282798081756</v>
      </c>
      <c r="CO74" s="15">
        <f>'Agency North'!CP74+'Agency South'!CP74</f>
        <v>2804.1192496854833</v>
      </c>
      <c r="CP74" s="15">
        <f>'Agency North'!CQ74+'Agency South'!CQ74</f>
        <v>3022.6158584980221</v>
      </c>
      <c r="CQ74" s="15">
        <f>'Agency North'!CR74+'Agency South'!CR74</f>
        <v>2872.7289224700435</v>
      </c>
      <c r="CR74" s="15">
        <f>'Agency North'!CS74+'Agency South'!CS74</f>
        <v>3077.729496009938</v>
      </c>
      <c r="CS74" s="96">
        <f>'Agency North'!CT74+'Agency South'!CT74</f>
        <v>3295.4344733475928</v>
      </c>
    </row>
    <row r="75" spans="1:97" s="15" customFormat="1" x14ac:dyDescent="0.25">
      <c r="A75" s="15" t="s">
        <v>1</v>
      </c>
      <c r="B75" s="15">
        <f>'Agency North'!C75+'Agency South'!C75</f>
        <v>63</v>
      </c>
      <c r="C75" s="15">
        <f>'Agency North'!D75+'Agency South'!D75</f>
        <v>70</v>
      </c>
      <c r="D75" s="15">
        <f>'Agency North'!E75+'Agency South'!E75</f>
        <v>101</v>
      </c>
      <c r="E75" s="15">
        <f>'Agency North'!F75+'Agency South'!F75</f>
        <v>154</v>
      </c>
      <c r="F75" s="15">
        <f>'Agency North'!G75+'Agency South'!G75</f>
        <v>169</v>
      </c>
      <c r="G75" s="15">
        <f>'Agency North'!H75+'Agency South'!H75</f>
        <v>172.5</v>
      </c>
      <c r="H75" s="15">
        <f>'Agency North'!I75+'Agency South'!I75</f>
        <v>204</v>
      </c>
      <c r="I75" s="15">
        <f>'Agency North'!J75+'Agency South'!J75</f>
        <v>152</v>
      </c>
      <c r="J75" s="15">
        <f>'Agency North'!K75+'Agency South'!K75</f>
        <v>302</v>
      </c>
      <c r="K75" s="15">
        <f>'Agency North'!L75+'Agency South'!L75</f>
        <v>231</v>
      </c>
      <c r="L75" s="15">
        <f>'Agency North'!M75+'Agency South'!M75</f>
        <v>455</v>
      </c>
      <c r="M75" s="96">
        <f>'Agency North'!N75+'Agency South'!N75</f>
        <v>450</v>
      </c>
      <c r="N75" s="277">
        <f>'Agency North'!O75+'Agency South'!O75</f>
        <v>116</v>
      </c>
      <c r="O75" s="277">
        <f>'Agency North'!P75+'Agency South'!P75</f>
        <v>139</v>
      </c>
      <c r="P75" s="277">
        <f>'Agency North'!Q75+'Agency South'!Q75</f>
        <v>298</v>
      </c>
      <c r="Q75" s="277">
        <f>'Agency North'!R75+'Agency South'!R75</f>
        <v>217</v>
      </c>
      <c r="R75" s="277">
        <f>'Agency North'!S75+'Agency South'!S75</f>
        <v>266</v>
      </c>
      <c r="S75" s="277">
        <f>'Agency North'!T75+'Agency South'!T75</f>
        <v>396</v>
      </c>
      <c r="T75" s="277">
        <f>'Agency North'!U75+'Agency South'!U75</f>
        <v>225</v>
      </c>
      <c r="U75" s="277">
        <f>'Agency North'!V75+'Agency South'!V75</f>
        <v>206.5</v>
      </c>
      <c r="V75" s="15">
        <f>'Agency North'!W75+'Agency South'!W75</f>
        <v>425.76690000000002</v>
      </c>
      <c r="W75" s="15">
        <f>'Agency North'!X75+'Agency South'!X75</f>
        <v>372.86969999999997</v>
      </c>
      <c r="X75" s="15">
        <f>'Agency North'!Y75+'Agency South'!Y75</f>
        <v>505.91999999999996</v>
      </c>
      <c r="Y75" s="96">
        <f>'Agency North'!Z75+'Agency South'!Z75</f>
        <v>906.28320000000008</v>
      </c>
      <c r="Z75" s="15">
        <f>'Agency North'!AA75+'Agency South'!AA75</f>
        <v>340.75325925925927</v>
      </c>
      <c r="AA75" s="15">
        <f>'Agency North'!AB75+'Agency South'!AB75</f>
        <v>442.67354545454549</v>
      </c>
      <c r="AB75" s="15">
        <f>'Agency North'!AC75+'Agency South'!AC75</f>
        <v>1046.0418795164119</v>
      </c>
      <c r="AC75" s="15">
        <f>'Agency North'!AD75+'Agency South'!AD75</f>
        <v>1131.1507450543154</v>
      </c>
      <c r="AD75" s="15">
        <f>'Agency North'!AE75+'Agency South'!AE75</f>
        <v>1333.693098334016</v>
      </c>
      <c r="AE75" s="15">
        <f>'Agency North'!AF75+'Agency South'!AF75</f>
        <v>1492.6452102672442</v>
      </c>
      <c r="AF75" s="15">
        <f>'Agency North'!AG75+'Agency South'!AG75</f>
        <v>1221.8137308600803</v>
      </c>
      <c r="AG75" s="15">
        <f>'Agency North'!AH75+'Agency South'!AH75</f>
        <v>1119.0713361355065</v>
      </c>
      <c r="AH75" s="15">
        <f>'Agency North'!AI75+'Agency South'!AI75</f>
        <v>1152.5682326384863</v>
      </c>
      <c r="AI75" s="15">
        <f>'Agency North'!AJ75+'Agency South'!AJ75</f>
        <v>1040.5610341053953</v>
      </c>
      <c r="AJ75" s="15">
        <f>'Agency North'!AK75+'Agency South'!AK75</f>
        <v>1114.5461578457348</v>
      </c>
      <c r="AK75" s="96">
        <f>'Agency North'!AL75+'Agency South'!AL75</f>
        <v>1344.7774491101427</v>
      </c>
      <c r="AL75" s="15">
        <f>'Agency North'!AM75+'Agency South'!AM75</f>
        <v>625.23341083006221</v>
      </c>
      <c r="AM75" s="15">
        <f>'Agency North'!AN75+'Agency South'!AN75</f>
        <v>736.52880018241581</v>
      </c>
      <c r="AN75" s="15">
        <f>'Agency North'!AO75+'Agency South'!AO75</f>
        <v>1550.3795367526423</v>
      </c>
      <c r="AO75" s="15">
        <f>'Agency North'!AP75+'Agency South'!AP75</f>
        <v>1470.6443085954288</v>
      </c>
      <c r="AP75" s="15">
        <f>'Agency North'!AQ75+'Agency South'!AQ75</f>
        <v>1591.5504590093924</v>
      </c>
      <c r="AQ75" s="15">
        <f>'Agency North'!AR75+'Agency South'!AR75</f>
        <v>1715.1533835058576</v>
      </c>
      <c r="AR75" s="15">
        <f>'Agency North'!AS75+'Agency South'!AS75</f>
        <v>1407.5840840739722</v>
      </c>
      <c r="AS75" s="15">
        <f>'Agency North'!AT75+'Agency South'!AT75</f>
        <v>1274.0519848785266</v>
      </c>
      <c r="AT75" s="15">
        <f>'Agency North'!AU75+'Agency South'!AU75</f>
        <v>1408.159667282036</v>
      </c>
      <c r="AU75" s="15">
        <f>'Agency North'!AV75+'Agency South'!AV75</f>
        <v>1334.2306265249258</v>
      </c>
      <c r="AV75" s="15">
        <f>'Agency North'!AW75+'Agency South'!AW75</f>
        <v>1469.1164984857655</v>
      </c>
      <c r="AW75" s="96">
        <f>'Agency North'!AX75+'Agency South'!AX75</f>
        <v>1647.3151899101094</v>
      </c>
      <c r="AX75" s="15">
        <f>'Agency North'!AY75+'Agency South'!AY75</f>
        <v>777.36952297378548</v>
      </c>
      <c r="AY75" s="15">
        <f>'Agency North'!AZ75+'Agency South'!AZ75</f>
        <v>908.06638391319689</v>
      </c>
      <c r="AZ75" s="15">
        <f>'Agency North'!BA75+'Agency South'!BA75</f>
        <v>1933.9660023306158</v>
      </c>
      <c r="BA75" s="15">
        <f>'Agency North'!BB75+'Agency South'!BB75</f>
        <v>1783.7005229229776</v>
      </c>
      <c r="BB75" s="15">
        <f>'Agency North'!BC75+'Agency South'!BC75</f>
        <v>1941.7990734944356</v>
      </c>
      <c r="BC75" s="15">
        <f>'Agency North'!BD75+'Agency South'!BD75</f>
        <v>2073.4126652604159</v>
      </c>
      <c r="BD75" s="15">
        <f>'Agency North'!BE75+'Agency South'!BE75</f>
        <v>1698.2705540343738</v>
      </c>
      <c r="BE75" s="15">
        <f>'Agency North'!BF75+'Agency South'!BF75</f>
        <v>1548.8725916937474</v>
      </c>
      <c r="BF75" s="15">
        <f>'Agency North'!BG75+'Agency South'!BG75</f>
        <v>1779.4483060699256</v>
      </c>
      <c r="BG75" s="15">
        <f>'Agency North'!BH75+'Agency South'!BH75</f>
        <v>1795.5796873310924</v>
      </c>
      <c r="BH75" s="15">
        <f>'Agency North'!BI75+'Agency South'!BI75</f>
        <v>2011.0016084915123</v>
      </c>
      <c r="BI75" s="96">
        <f>'Agency North'!BJ75+'Agency South'!BJ75</f>
        <v>2269.1984518299964</v>
      </c>
      <c r="BJ75" s="15">
        <f>'Agency North'!BK75+'Agency South'!BK75</f>
        <v>1034.4345514501917</v>
      </c>
      <c r="BK75" s="15">
        <f>'Agency North'!BL75+'Agency South'!BL75</f>
        <v>1201.1232662866287</v>
      </c>
      <c r="BL75" s="15">
        <f>'Agency North'!BM75+'Agency South'!BM75</f>
        <v>2512.109470669749</v>
      </c>
      <c r="BM75" s="15">
        <f>'Agency North'!BN75+'Agency South'!BN75</f>
        <v>2398.2266037599811</v>
      </c>
      <c r="BN75" s="15">
        <f>'Agency North'!BO75+'Agency South'!BO75</f>
        <v>2597.672278013164</v>
      </c>
      <c r="BO75" s="15">
        <f>'Agency North'!BP75+'Agency South'!BP75</f>
        <v>2741.765432926592</v>
      </c>
      <c r="BP75" s="15">
        <f>'Agency North'!BQ75+'Agency South'!BQ75</f>
        <v>2238.8224454216952</v>
      </c>
      <c r="BQ75" s="15">
        <f>'Agency North'!BR75+'Agency South'!BR75</f>
        <v>2026.620227137143</v>
      </c>
      <c r="BR75" s="15">
        <f>'Agency North'!BS75+'Agency South'!BS75</f>
        <v>2268.5141419967422</v>
      </c>
      <c r="BS75" s="15">
        <f>'Agency North'!BT75+'Agency South'!BT75</f>
        <v>2216.4214375705551</v>
      </c>
      <c r="BT75" s="15">
        <f>'Agency North'!BU75+'Agency South'!BU75</f>
        <v>2444.4635539210294</v>
      </c>
      <c r="BU75" s="96">
        <f>'Agency North'!BV75+'Agency South'!BV75</f>
        <v>2733.7079774150161</v>
      </c>
      <c r="BV75" s="15">
        <f>'Agency North'!BW75+'Agency South'!BW75</f>
        <v>1253.182743559757</v>
      </c>
      <c r="BW75" s="15">
        <f>'Agency North'!BX75+'Agency South'!BX75</f>
        <v>1442.1868153196419</v>
      </c>
      <c r="BX75" s="15">
        <f>'Agency North'!BY75+'Agency South'!BY75</f>
        <v>2995.2472866303274</v>
      </c>
      <c r="BY75" s="15">
        <f>'Agency North'!BZ75+'Agency South'!BZ75</f>
        <v>2835.2364435092127</v>
      </c>
      <c r="BZ75" s="15">
        <f>'Agency North'!CA75+'Agency South'!CA75</f>
        <v>3043.5903823142971</v>
      </c>
      <c r="CA75" s="15">
        <f>'Agency North'!CB75+'Agency South'!CB75</f>
        <v>3195.9628259124929</v>
      </c>
      <c r="CB75" s="15">
        <f>'Agency North'!CC75+'Agency South'!CC75</f>
        <v>2608.515181632923</v>
      </c>
      <c r="CC75" s="15">
        <f>'Agency North'!CD75+'Agency South'!CD75</f>
        <v>2378.0870620619198</v>
      </c>
      <c r="CD75" s="15">
        <f>'Agency North'!CE75+'Agency South'!CE75</f>
        <v>2678.5471614362959</v>
      </c>
      <c r="CE75" s="15">
        <f>'Agency North'!CF75+'Agency South'!CF75</f>
        <v>2642.8521085000916</v>
      </c>
      <c r="CF75" s="15">
        <f>'Agency North'!CG75+'Agency South'!CG75</f>
        <v>2947.6200940376393</v>
      </c>
      <c r="CG75" s="96">
        <f>'Agency North'!CH75+'Agency South'!CH75</f>
        <v>3323.9779766747124</v>
      </c>
      <c r="CH75" s="15">
        <f>'Agency North'!CI75+'Agency South'!CI75</f>
        <v>1482.842469856964</v>
      </c>
      <c r="CI75" s="15">
        <f>'Agency North'!CJ75+'Agency South'!CJ75</f>
        <v>1709.4478658666962</v>
      </c>
      <c r="CJ75" s="15">
        <f>'Agency North'!CK75+'Agency South'!CK75</f>
        <v>3559.3539598133025</v>
      </c>
      <c r="CK75" s="15">
        <f>'Agency North'!CL75+'Agency South'!CL75</f>
        <v>3383.7570019187997</v>
      </c>
      <c r="CL75" s="15">
        <f>'Agency North'!CM75+'Agency South'!CM75</f>
        <v>3646.1520540620972</v>
      </c>
      <c r="CM75" s="15">
        <f>'Agency North'!CN75+'Agency South'!CN75</f>
        <v>3838.8482831220476</v>
      </c>
      <c r="CN75" s="15">
        <f>'Agency North'!CO75+'Agency South'!CO75</f>
        <v>3135.6481934825879</v>
      </c>
      <c r="CO75" s="15">
        <f>'Agency North'!CP75+'Agency South'!CP75</f>
        <v>2860.6161696024737</v>
      </c>
      <c r="CP75" s="15">
        <f>'Agency North'!CQ75+'Agency South'!CQ75</f>
        <v>3221.3853768501413</v>
      </c>
      <c r="CQ75" s="15">
        <f>'Agency North'!CR75+'Agency South'!CR75</f>
        <v>3205.8868151978522</v>
      </c>
      <c r="CR75" s="15">
        <f>'Agency North'!CS75+'Agency South'!CS75</f>
        <v>3603.910895808428</v>
      </c>
      <c r="CS75" s="96">
        <f>'Agency North'!CT75+'Agency South'!CT75</f>
        <v>4061.2733199757849</v>
      </c>
    </row>
    <row r="76" spans="1:97" s="15" customFormat="1" x14ac:dyDescent="0.25">
      <c r="A76" s="15" t="s">
        <v>2</v>
      </c>
      <c r="B76" s="15">
        <f>'Agency North'!C76+'Agency South'!C76</f>
        <v>26</v>
      </c>
      <c r="C76" s="15">
        <f>'Agency North'!D76+'Agency South'!D76</f>
        <v>20</v>
      </c>
      <c r="D76" s="15">
        <f>'Agency North'!E76+'Agency South'!E76</f>
        <v>26</v>
      </c>
      <c r="E76" s="15">
        <f>'Agency North'!F76+'Agency South'!F76</f>
        <v>21</v>
      </c>
      <c r="F76" s="15">
        <f>'Agency North'!G76+'Agency South'!G76</f>
        <v>43</v>
      </c>
      <c r="G76" s="15">
        <f>'Agency North'!H76+'Agency South'!H76</f>
        <v>48.5</v>
      </c>
      <c r="H76" s="15">
        <f>'Agency North'!I76+'Agency South'!I76</f>
        <v>53</v>
      </c>
      <c r="I76" s="15">
        <f>'Agency North'!J76+'Agency South'!J76</f>
        <v>60.5</v>
      </c>
      <c r="J76" s="15">
        <f>'Agency North'!K76+'Agency South'!K76</f>
        <v>140</v>
      </c>
      <c r="K76" s="15">
        <f>'Agency North'!L76+'Agency South'!L76</f>
        <v>89.5</v>
      </c>
      <c r="L76" s="15">
        <f>'Agency North'!M76+'Agency South'!M76</f>
        <v>250</v>
      </c>
      <c r="M76" s="96">
        <f>'Agency North'!N76+'Agency South'!N76</f>
        <v>281.5</v>
      </c>
      <c r="N76" s="277">
        <f>'Agency North'!O76+'Agency South'!O76</f>
        <v>89</v>
      </c>
      <c r="O76" s="277">
        <f>'Agency North'!P76+'Agency South'!P76</f>
        <v>76</v>
      </c>
      <c r="P76" s="277">
        <f>'Agency North'!Q76+'Agency South'!Q76</f>
        <v>184</v>
      </c>
      <c r="Q76" s="277">
        <f>'Agency North'!R76+'Agency South'!R76</f>
        <v>113</v>
      </c>
      <c r="R76" s="277">
        <f>'Agency North'!S76+'Agency South'!S76</f>
        <v>143</v>
      </c>
      <c r="S76" s="277">
        <f>'Agency North'!T76+'Agency South'!T76</f>
        <v>271</v>
      </c>
      <c r="T76" s="277">
        <f>'Agency North'!U76+'Agency South'!U76</f>
        <v>157</v>
      </c>
      <c r="U76" s="277">
        <f>'Agency North'!V76+'Agency South'!V76</f>
        <v>186</v>
      </c>
      <c r="V76" s="15">
        <f>'Agency North'!W76+'Agency South'!W76</f>
        <v>312.52019999999999</v>
      </c>
      <c r="W76" s="15">
        <f>'Agency North'!X76+'Agency South'!X76</f>
        <v>283.85857999999996</v>
      </c>
      <c r="X76" s="15">
        <f>'Agency North'!Y76+'Agency South'!Y76</f>
        <v>371.60820000000001</v>
      </c>
      <c r="Y76" s="96">
        <f>'Agency North'!Z76+'Agency South'!Z76</f>
        <v>486.14670000000001</v>
      </c>
      <c r="Z76" s="15">
        <f>'Agency North'!AA76+'Agency South'!AA76</f>
        <v>186.00800000000001</v>
      </c>
      <c r="AA76" s="15">
        <f>'Agency North'!AB76+'Agency South'!AB76</f>
        <v>167.62666666666667</v>
      </c>
      <c r="AB76" s="15">
        <f>'Agency North'!AC76+'Agency South'!AC76</f>
        <v>357.24506666666662</v>
      </c>
      <c r="AC76" s="15">
        <f>'Agency North'!AD76+'Agency South'!AD76</f>
        <v>338.65483999999992</v>
      </c>
      <c r="AD76" s="15">
        <f>'Agency North'!AE76+'Agency South'!AE76</f>
        <v>409.51540800000004</v>
      </c>
      <c r="AE76" s="15">
        <f>'Agency North'!AF76+'Agency South'!AF76</f>
        <v>484.80743780160003</v>
      </c>
      <c r="AF76" s="15">
        <f>'Agency North'!AG76+'Agency South'!AG76</f>
        <v>484.12255842826562</v>
      </c>
      <c r="AG76" s="15">
        <f>'Agency North'!AH76+'Agency South'!AH76</f>
        <v>612.2820756720705</v>
      </c>
      <c r="AH76" s="15">
        <f>'Agency North'!AI76+'Agency South'!AI76</f>
        <v>797.94639512503011</v>
      </c>
      <c r="AI76" s="15">
        <f>'Agency North'!AJ76+'Agency South'!AJ76</f>
        <v>838.80598315542147</v>
      </c>
      <c r="AJ76" s="15">
        <f>'Agency North'!AK76+'Agency South'!AK76</f>
        <v>1024.577113522887</v>
      </c>
      <c r="AK76" s="96">
        <f>'Agency North'!AL76+'Agency South'!AL76</f>
        <v>1211.8208408752289</v>
      </c>
      <c r="AL76" s="15">
        <f>'Agency North'!AM76+'Agency South'!AM76</f>
        <v>464.54733353996778</v>
      </c>
      <c r="AM76" s="15">
        <f>'Agency North'!AN76+'Agency South'!AN76</f>
        <v>387.57349295001092</v>
      </c>
      <c r="AN76" s="15">
        <f>'Agency North'!AO76+'Agency South'!AO76</f>
        <v>803.23961855400853</v>
      </c>
      <c r="AO76" s="15">
        <f>'Agency North'!AP76+'Agency South'!AP76</f>
        <v>764.88430150104625</v>
      </c>
      <c r="AP76" s="15">
        <f>'Agency North'!AQ76+'Agency South'!AQ76</f>
        <v>853.75764237536737</v>
      </c>
      <c r="AQ76" s="15">
        <f>'Agency North'!AR76+'Agency South'!AR76</f>
        <v>921.23693914051603</v>
      </c>
      <c r="AR76" s="15">
        <f>'Agency North'!AS76+'Agency South'!AS76</f>
        <v>826.55715161292756</v>
      </c>
      <c r="AS76" s="15">
        <f>'Agency North'!AT76+'Agency South'!AT76</f>
        <v>1007.4799075734435</v>
      </c>
      <c r="AT76" s="15">
        <f>'Agency North'!AU76+'Agency South'!AU76</f>
        <v>1219.3822226147865</v>
      </c>
      <c r="AU76" s="15">
        <f>'Agency North'!AV76+'Agency South'!AV76</f>
        <v>1159.1600328722907</v>
      </c>
      <c r="AV76" s="15">
        <f>'Agency North'!AW76+'Agency South'!AW76</f>
        <v>1282.3748215332639</v>
      </c>
      <c r="AW76" s="96">
        <f>'Agency North'!AX76+'Agency South'!AX76</f>
        <v>1410.6098440719275</v>
      </c>
      <c r="AX76" s="15">
        <f>'Agency North'!AY76+'Agency South'!AY76</f>
        <v>610.53414205866704</v>
      </c>
      <c r="AY76" s="15">
        <f>'Agency North'!AZ76+'Agency South'!AZ76</f>
        <v>502.85552974716222</v>
      </c>
      <c r="AZ76" s="15">
        <f>'Agency North'!BA76+'Agency South'!BA76</f>
        <v>1078.4635618929374</v>
      </c>
      <c r="BA76" s="15">
        <f>'Agency North'!BB76+'Agency South'!BB76</f>
        <v>1008.554992638695</v>
      </c>
      <c r="BB76" s="15">
        <f>'Agency North'!BC76+'Agency South'!BC76</f>
        <v>1170.3551358605944</v>
      </c>
      <c r="BC76" s="15">
        <f>'Agency North'!BD76+'Agency South'!BD76</f>
        <v>1259.7877960551546</v>
      </c>
      <c r="BD76" s="15">
        <f>'Agency North'!BE76+'Agency South'!BE76</f>
        <v>1155.7282276103592</v>
      </c>
      <c r="BE76" s="15">
        <f>'Agency North'!BF76+'Agency South'!BF76</f>
        <v>1405.2975485336351</v>
      </c>
      <c r="BF76" s="15">
        <f>'Agency North'!BG76+'Agency South'!BG76</f>
        <v>1669.044265480851</v>
      </c>
      <c r="BG76" s="15">
        <f>'Agency North'!BH76+'Agency South'!BH76</f>
        <v>1553.3906343069905</v>
      </c>
      <c r="BH76" s="15">
        <f>'Agency North'!BI76+'Agency South'!BI76</f>
        <v>1697.2293619725276</v>
      </c>
      <c r="BI76" s="96">
        <f>'Agency North'!BJ76+'Agency South'!BJ76</f>
        <v>1817.5957046385643</v>
      </c>
      <c r="BJ76" s="15">
        <f>'Agency North'!BK76+'Agency South'!BK76</f>
        <v>750.42113117067277</v>
      </c>
      <c r="BK76" s="15">
        <f>'Agency North'!BL76+'Agency South'!BL76</f>
        <v>612.93688122436242</v>
      </c>
      <c r="BL76" s="15">
        <f>'Agency North'!BM76+'Agency South'!BM76</f>
        <v>1304.1333416953698</v>
      </c>
      <c r="BM76" s="15">
        <f>'Agency North'!BN76+'Agency South'!BN76</f>
        <v>1252.3361504584523</v>
      </c>
      <c r="BN76" s="15">
        <f>'Agency North'!BO76+'Agency South'!BO76</f>
        <v>1441.1329886829253</v>
      </c>
      <c r="BO76" s="15">
        <f>'Agency North'!BP76+'Agency South'!BP76</f>
        <v>1540.1859696698782</v>
      </c>
      <c r="BP76" s="15">
        <f>'Agency North'!BQ76+'Agency South'!BQ76</f>
        <v>1472.7939510519436</v>
      </c>
      <c r="BQ76" s="15">
        <f>'Agency North'!BR76+'Agency South'!BR76</f>
        <v>1787.8629029192457</v>
      </c>
      <c r="BR76" s="15">
        <f>'Agency North'!BS76+'Agency South'!BS76</f>
        <v>2130.3464305498132</v>
      </c>
      <c r="BS76" s="15">
        <f>'Agency North'!BT76+'Agency South'!BT76</f>
        <v>2001.9404965183223</v>
      </c>
      <c r="BT76" s="15">
        <f>'Agency North'!BU76+'Agency South'!BU76</f>
        <v>2157.200100294368</v>
      </c>
      <c r="BU76" s="96">
        <f>'Agency North'!BV76+'Agency South'!BV76</f>
        <v>2317.0413616792912</v>
      </c>
      <c r="BV76" s="15">
        <f>'Agency North'!BW76+'Agency South'!BW76</f>
        <v>959.98156738984846</v>
      </c>
      <c r="BW76" s="15">
        <f>'Agency North'!BX76+'Agency South'!BX76</f>
        <v>772.00810474669652</v>
      </c>
      <c r="BX76" s="15">
        <f>'Agency North'!BY76+'Agency South'!BY76</f>
        <v>1638.443114537472</v>
      </c>
      <c r="BY76" s="15">
        <f>'Agency North'!BZ76+'Agency South'!BZ76</f>
        <v>1571.1572321688095</v>
      </c>
      <c r="BZ76" s="15">
        <f>'Agency North'!CA76+'Agency South'!CA76</f>
        <v>1767.2348302281027</v>
      </c>
      <c r="CA76" s="15">
        <f>'Agency North'!CB76+'Agency South'!CB76</f>
        <v>1866.1609826006652</v>
      </c>
      <c r="CB76" s="15">
        <f>'Agency North'!CC76+'Agency South'!CC76</f>
        <v>1761.089938868115</v>
      </c>
      <c r="CC76" s="15">
        <f>'Agency North'!CD76+'Agency South'!CD76</f>
        <v>2153.5795869560666</v>
      </c>
      <c r="CD76" s="15">
        <f>'Agency North'!CE76+'Agency South'!CE76</f>
        <v>2546.0319194960712</v>
      </c>
      <c r="CE76" s="15">
        <f>'Agency North'!CF76+'Agency South'!CF76</f>
        <v>2372.3265909337933</v>
      </c>
      <c r="CF76" s="15">
        <f>'Agency North'!CG76+'Agency South'!CG76</f>
        <v>2553.840384025988</v>
      </c>
      <c r="CG76" s="96">
        <f>'Agency North'!CH76+'Agency South'!CH76</f>
        <v>2715.8641780179332</v>
      </c>
      <c r="CH76" s="15">
        <f>'Agency North'!CI76+'Agency South'!CI76</f>
        <v>1085.493175336813</v>
      </c>
      <c r="CI76" s="15">
        <f>'Agency North'!CJ76+'Agency South'!CJ76</f>
        <v>869.85598907377948</v>
      </c>
      <c r="CJ76" s="15">
        <f>'Agency North'!CK76+'Agency South'!CK76</f>
        <v>1847.5665635478504</v>
      </c>
      <c r="CK76" s="15">
        <f>'Agency North'!CL76+'Agency South'!CL76</f>
        <v>1784.234616101332</v>
      </c>
      <c r="CL76" s="15">
        <f>'Agency North'!CM76+'Agency South'!CM76</f>
        <v>2020.6933919095909</v>
      </c>
      <c r="CM76" s="15">
        <f>'Agency North'!CN76+'Agency South'!CN76</f>
        <v>2148.903168871293</v>
      </c>
      <c r="CN76" s="15">
        <f>'Agency North'!CO76+'Agency South'!CO76</f>
        <v>2054.186813583322</v>
      </c>
      <c r="CO76" s="15">
        <f>'Agency North'!CP76+'Agency South'!CP76</f>
        <v>2519.3148614244906</v>
      </c>
      <c r="CP76" s="15">
        <f>'Agency North'!CQ76+'Agency South'!CQ76</f>
        <v>2984.8931427216357</v>
      </c>
      <c r="CQ76" s="15">
        <f>'Agency North'!CR76+'Agency South'!CR76</f>
        <v>2833.7379430095311</v>
      </c>
      <c r="CR76" s="15">
        <f>'Agency North'!CS76+'Agency South'!CS76</f>
        <v>3081.3248653718592</v>
      </c>
      <c r="CS76" s="96">
        <f>'Agency North'!CT76+'Agency South'!CT76</f>
        <v>3286.9833733044552</v>
      </c>
    </row>
    <row r="77" spans="1:97" s="16" customFormat="1" x14ac:dyDescent="0.25">
      <c r="A77" s="16" t="s">
        <v>3</v>
      </c>
      <c r="B77" s="16">
        <f>'Agency North'!C77+'Agency South'!C77</f>
        <v>693</v>
      </c>
      <c r="C77" s="16">
        <f>'Agency North'!D77+'Agency South'!D77</f>
        <v>591</v>
      </c>
      <c r="D77" s="16">
        <f>'Agency North'!E77+'Agency South'!E77</f>
        <v>960</v>
      </c>
      <c r="E77" s="16">
        <f>'Agency North'!F77+'Agency South'!F77</f>
        <v>1131</v>
      </c>
      <c r="F77" s="16">
        <f>'Agency North'!G77+'Agency South'!G77</f>
        <v>1144</v>
      </c>
      <c r="G77" s="16">
        <f>'Agency North'!H77+'Agency South'!H77</f>
        <v>1358</v>
      </c>
      <c r="H77" s="16">
        <f>'Agency North'!I77+'Agency South'!I77</f>
        <v>1465</v>
      </c>
      <c r="I77" s="16">
        <f>'Agency North'!J77+'Agency South'!J77</f>
        <v>1053</v>
      </c>
      <c r="J77" s="16">
        <f>'Agency North'!K77+'Agency South'!K77</f>
        <v>2003</v>
      </c>
      <c r="K77" s="16">
        <f>'Agency North'!L77+'Agency South'!L77</f>
        <v>1541</v>
      </c>
      <c r="L77" s="16">
        <f>'Agency North'!M77+'Agency South'!M77</f>
        <v>2588</v>
      </c>
      <c r="M77" s="97">
        <f>'Agency North'!N77+'Agency South'!N77</f>
        <v>2937</v>
      </c>
      <c r="N77" s="281">
        <f>'Agency North'!O77+'Agency South'!O77</f>
        <v>800</v>
      </c>
      <c r="O77" s="281">
        <f>'Agency North'!P77+'Agency South'!P77</f>
        <v>805</v>
      </c>
      <c r="P77" s="281">
        <f>'Agency North'!Q77+'Agency South'!Q77</f>
        <v>1910</v>
      </c>
      <c r="Q77" s="281">
        <f>'Agency North'!R77+'Agency South'!R77</f>
        <v>1480</v>
      </c>
      <c r="R77" s="281">
        <f>'Agency North'!S77+'Agency South'!S77</f>
        <v>1605</v>
      </c>
      <c r="S77" s="281">
        <f>'Agency North'!T77+'Agency South'!T77</f>
        <v>2754</v>
      </c>
      <c r="T77" s="281">
        <f>'Agency North'!U77+'Agency South'!U77</f>
        <v>1769</v>
      </c>
      <c r="U77" s="281">
        <f>'Agency North'!V77+'Agency South'!V77</f>
        <v>1988.5</v>
      </c>
      <c r="V77" s="16">
        <f>'Agency North'!W77+'Agency South'!W77</f>
        <v>3395.1045866118397</v>
      </c>
      <c r="W77" s="16">
        <f>'Agency North'!X77+'Agency South'!X77</f>
        <v>3254.3749108445436</v>
      </c>
      <c r="X77" s="16">
        <f>'Agency North'!Y77+'Agency South'!Y77</f>
        <v>4034.786872739448</v>
      </c>
      <c r="Y77" s="97">
        <f>'Agency North'!Z77+'Agency South'!Z77</f>
        <v>5330.8526617007719</v>
      </c>
      <c r="Z77" s="16">
        <f>'Agency North'!AA77+'Agency South'!AA77</f>
        <v>1547.7777037667638</v>
      </c>
      <c r="AA77" s="16">
        <f>'Agency North'!AB77+'Agency South'!AB77</f>
        <v>1491.6682351676338</v>
      </c>
      <c r="AB77" s="16">
        <f>'Agency North'!AC77+'Agency South'!AC77</f>
        <v>3398.2487082290036</v>
      </c>
      <c r="AC77" s="16">
        <f>'Agency North'!AD77+'Agency South'!AD77</f>
        <v>3458.9780015182087</v>
      </c>
      <c r="AD77" s="16">
        <f>'Agency North'!AE77+'Agency South'!AE77</f>
        <v>4071.7893268734192</v>
      </c>
      <c r="AE77" s="16">
        <f>'Agency North'!AF77+'Agency South'!AF77</f>
        <v>4710.611571946959</v>
      </c>
      <c r="AF77" s="16">
        <f>'Agency North'!AG77+'Agency South'!AG77</f>
        <v>4344.2164624827274</v>
      </c>
      <c r="AG77" s="16">
        <f>'Agency North'!AH77+'Agency South'!AH77</f>
        <v>4806.2349403511644</v>
      </c>
      <c r="AH77" s="16">
        <f>'Agency North'!AI77+'Agency South'!AI77</f>
        <v>5407.3046327088014</v>
      </c>
      <c r="AI77" s="16">
        <f>'Agency North'!AJ77+'Agency South'!AJ77</f>
        <v>5074.5216921548072</v>
      </c>
      <c r="AJ77" s="16">
        <f>'Agency North'!AK77+'Agency South'!AK77</f>
        <v>5602.094529382066</v>
      </c>
      <c r="AK77" s="97">
        <f>'Agency North'!AL77+'Agency South'!AL77</f>
        <v>6354.8457262644351</v>
      </c>
      <c r="AL77" s="16">
        <f>'Agency North'!AM77+'Agency South'!AM77</f>
        <v>2368.3346417428484</v>
      </c>
      <c r="AM77" s="16">
        <f>'Agency North'!AN77+'Agency South'!AN77</f>
        <v>2194.0232634279569</v>
      </c>
      <c r="AN77" s="16">
        <f>'Agency North'!AO77+'Agency South'!AO77</f>
        <v>4918.3947769962006</v>
      </c>
      <c r="AO77" s="16">
        <f>'Agency North'!AP77+'Agency South'!AP77</f>
        <v>4947.2828652608605</v>
      </c>
      <c r="AP77" s="16">
        <f>'Agency North'!AQ77+'Agency South'!AQ77</f>
        <v>5669.2891304678651</v>
      </c>
      <c r="AQ77" s="16">
        <f>'Agency North'!AR77+'Agency South'!AR77</f>
        <v>6173.4374115904893</v>
      </c>
      <c r="AR77" s="16">
        <f>'Agency North'!AS77+'Agency South'!AS77</f>
        <v>5778.076868313763</v>
      </c>
      <c r="AS77" s="16">
        <f>'Agency North'!AT77+'Agency South'!AT77</f>
        <v>6402.9957128857086</v>
      </c>
      <c r="AT77" s="16">
        <f>'Agency North'!AU77+'Agency South'!AU77</f>
        <v>7113.3927420278578</v>
      </c>
      <c r="AU77" s="16">
        <f>'Agency North'!AV77+'Agency South'!AV77</f>
        <v>6672.1094237356838</v>
      </c>
      <c r="AV77" s="16">
        <f>'Agency North'!AW77+'Agency South'!AW77</f>
        <v>7257.0094403209423</v>
      </c>
      <c r="AW77" s="97">
        <f>'Agency North'!AX77+'Agency South'!AX77</f>
        <v>7881.3822349298352</v>
      </c>
      <c r="AX77" s="16">
        <f>'Agency North'!AY77+'Agency South'!AY77</f>
        <v>3003.1437353092824</v>
      </c>
      <c r="AY77" s="16">
        <f>'Agency North'!AZ77+'Agency South'!AZ77</f>
        <v>2740.552690796887</v>
      </c>
      <c r="AZ77" s="16">
        <f>'Agency North'!BA77+'Agency South'!BA77</f>
        <v>6444.250313301096</v>
      </c>
      <c r="BA77" s="16">
        <f>'Agency North'!BB77+'Agency South'!BB77</f>
        <v>6445.7097964462646</v>
      </c>
      <c r="BB77" s="16">
        <f>'Agency North'!BC77+'Agency South'!BC77</f>
        <v>7395.9260051522506</v>
      </c>
      <c r="BC77" s="16">
        <f>'Agency North'!BD77+'Agency South'!BD77</f>
        <v>7985.2431560930818</v>
      </c>
      <c r="BD77" s="16">
        <f>'Agency North'!BE77+'Agency South'!BE77</f>
        <v>7602.7643359635949</v>
      </c>
      <c r="BE77" s="16">
        <f>'Agency North'!BF77+'Agency South'!BF77</f>
        <v>8427.5308471989265</v>
      </c>
      <c r="BF77" s="16">
        <f>'Agency North'!BG77+'Agency South'!BG77</f>
        <v>9339.5841925683853</v>
      </c>
      <c r="BG77" s="16">
        <f>'Agency North'!BH77+'Agency South'!BH77</f>
        <v>8903.590615854755</v>
      </c>
      <c r="BH77" s="16">
        <f>'Agency North'!BI77+'Agency South'!BI77</f>
        <v>9653.9771040407322</v>
      </c>
      <c r="BI77" s="97">
        <f>'Agency North'!BJ77+'Agency South'!BJ77</f>
        <v>10498.684629033503</v>
      </c>
      <c r="BJ77" s="16">
        <f>'Agency North'!BK77+'Agency South'!BK77</f>
        <v>3759.6023664842005</v>
      </c>
      <c r="BK77" s="16">
        <f>'Agency North'!BL77+'Agency South'!BL77</f>
        <v>3442.2225390199346</v>
      </c>
      <c r="BL77" s="16">
        <f>'Agency North'!BM77+'Agency South'!BM77</f>
        <v>7969.8209409929359</v>
      </c>
      <c r="BM77" s="16">
        <f>'Agency North'!BN77+'Agency South'!BN77</f>
        <v>8030.3968782120264</v>
      </c>
      <c r="BN77" s="16">
        <f>'Agency North'!BO77+'Agency South'!BO77</f>
        <v>9133.0081023775965</v>
      </c>
      <c r="BO77" s="16">
        <f>'Agency North'!BP77+'Agency South'!BP77</f>
        <v>9731.5695046791625</v>
      </c>
      <c r="BP77" s="16">
        <f>'Agency North'!BQ77+'Agency South'!BQ77</f>
        <v>9297.1775776235645</v>
      </c>
      <c r="BQ77" s="16">
        <f>'Agency North'!BR77+'Agency South'!BR77</f>
        <v>10216.358057807087</v>
      </c>
      <c r="BR77" s="16">
        <f>'Agency North'!BS77+'Agency South'!BS77</f>
        <v>11261.936200063756</v>
      </c>
      <c r="BS77" s="16">
        <f>'Agency North'!BT77+'Agency South'!BT77</f>
        <v>10640.404944897655</v>
      </c>
      <c r="BT77" s="16">
        <f>'Agency North'!BU77+'Agency South'!BU77</f>
        <v>11425.436559966434</v>
      </c>
      <c r="BU77" s="97">
        <f>'Agency North'!BV77+'Agency South'!BV77</f>
        <v>12331.363188026346</v>
      </c>
      <c r="BV77" s="16">
        <f>'Agency North'!BW77+'Agency South'!BW77</f>
        <v>4464.4445832772071</v>
      </c>
      <c r="BW77" s="16">
        <f>'Agency North'!BX77+'Agency South'!BX77</f>
        <v>4071.3570276171085</v>
      </c>
      <c r="BX77" s="16">
        <f>'Agency North'!BY77+'Agency South'!BY77</f>
        <v>9423.76415440235</v>
      </c>
      <c r="BY77" s="16">
        <f>'Agency North'!BZ77+'Agency South'!BZ77</f>
        <v>9508.0202245647415</v>
      </c>
      <c r="BZ77" s="16">
        <f>'Agency North'!CA77+'Agency South'!CA77</f>
        <v>10794.135991593521</v>
      </c>
      <c r="CA77" s="16">
        <f>'Agency North'!CB77+'Agency South'!CB77</f>
        <v>11513.135672721968</v>
      </c>
      <c r="CB77" s="16">
        <f>'Agency North'!CC77+'Agency South'!CC77</f>
        <v>11016.898830263099</v>
      </c>
      <c r="CC77" s="16">
        <f>'Agency North'!CD77+'Agency South'!CD77</f>
        <v>12262.222735874657</v>
      </c>
      <c r="CD77" s="16">
        <f>'Agency North'!CE77+'Agency South'!CE77</f>
        <v>13536.74888848847</v>
      </c>
      <c r="CE77" s="16">
        <f>'Agency North'!CF77+'Agency South'!CF77</f>
        <v>12833.94008874849</v>
      </c>
      <c r="CF77" s="16">
        <f>'Agency North'!CG77+'Agency South'!CG77</f>
        <v>13888.489882135727</v>
      </c>
      <c r="CG77" s="97">
        <f>'Agency North'!CH77+'Agency South'!CH77</f>
        <v>15013.208438560159</v>
      </c>
      <c r="CH77" s="16">
        <f>'Agency North'!CI77+'Agency South'!CI77</f>
        <v>5251.7934409718719</v>
      </c>
      <c r="CI77" s="16">
        <f>'Agency North'!CJ77+'Agency South'!CJ77</f>
        <v>4793.7487854973651</v>
      </c>
      <c r="CJ77" s="16">
        <f>'Agency North'!CK77+'Agency South'!CK77</f>
        <v>11118.384270220118</v>
      </c>
      <c r="CK77" s="16">
        <f>'Agency North'!CL77+'Agency South'!CL77</f>
        <v>11240.194319538412</v>
      </c>
      <c r="CL77" s="16">
        <f>'Agency North'!CM77+'Agency South'!CM77</f>
        <v>12778.627361026132</v>
      </c>
      <c r="CM77" s="16">
        <f>'Agency North'!CN77+'Agency South'!CN77</f>
        <v>13647.065064826573</v>
      </c>
      <c r="CN77" s="16">
        <f>'Agency North'!CO77+'Agency South'!CO77</f>
        <v>13078.565271573418</v>
      </c>
      <c r="CO77" s="16">
        <f>'Agency North'!CP77+'Agency South'!CP77</f>
        <v>14550.353387718398</v>
      </c>
      <c r="CP77" s="16">
        <f>'Agency North'!CQ77+'Agency South'!CQ77</f>
        <v>16060.846865777208</v>
      </c>
      <c r="CQ77" s="16">
        <f>'Agency North'!CR77+'Agency South'!CR77</f>
        <v>15414.112387835286</v>
      </c>
      <c r="CR77" s="16">
        <f>'Agency North'!CS77+'Agency South'!CS77</f>
        <v>16818.914545898475</v>
      </c>
      <c r="CS77" s="97">
        <f>'Agency North'!CT77+'Agency South'!CT77</f>
        <v>18186.337652085975</v>
      </c>
    </row>
    <row r="79" spans="1:97" s="4" customFormat="1" x14ac:dyDescent="0.25">
      <c r="A79"/>
      <c r="B79">
        <v>1</v>
      </c>
      <c r="C79" s="12">
        <v>2</v>
      </c>
      <c r="D79" s="12">
        <v>3</v>
      </c>
      <c r="E79" s="12">
        <v>4</v>
      </c>
      <c r="F79" s="12">
        <v>5</v>
      </c>
      <c r="G79" s="12">
        <v>6</v>
      </c>
      <c r="H79" s="12">
        <v>7</v>
      </c>
      <c r="I79" s="12">
        <v>8</v>
      </c>
      <c r="J79" s="12">
        <v>9</v>
      </c>
      <c r="K79" s="12">
        <v>10</v>
      </c>
      <c r="L79" s="12">
        <v>11</v>
      </c>
      <c r="M79" s="112">
        <v>12</v>
      </c>
      <c r="N79" s="274">
        <v>13</v>
      </c>
      <c r="O79" s="274">
        <v>14</v>
      </c>
      <c r="P79" s="274">
        <v>15</v>
      </c>
      <c r="Q79" s="274">
        <v>16</v>
      </c>
      <c r="R79" s="274">
        <v>17</v>
      </c>
      <c r="S79" s="274">
        <v>18</v>
      </c>
      <c r="T79" s="274">
        <v>19</v>
      </c>
      <c r="U79" s="274">
        <v>20</v>
      </c>
      <c r="V79" s="12">
        <v>21</v>
      </c>
      <c r="W79" s="12">
        <v>22</v>
      </c>
      <c r="X79" s="12">
        <v>23</v>
      </c>
      <c r="Y79" s="112">
        <v>24</v>
      </c>
      <c r="Z79" s="12">
        <v>25</v>
      </c>
      <c r="AA79" s="12">
        <v>26</v>
      </c>
      <c r="AB79" s="12">
        <v>27</v>
      </c>
      <c r="AC79" s="12">
        <v>28</v>
      </c>
      <c r="AD79" s="12">
        <v>29</v>
      </c>
      <c r="AE79" s="12">
        <v>30</v>
      </c>
      <c r="AF79" s="12">
        <v>31</v>
      </c>
      <c r="AG79" s="12">
        <v>32</v>
      </c>
      <c r="AH79" s="12">
        <v>33</v>
      </c>
      <c r="AI79" s="12">
        <v>34</v>
      </c>
      <c r="AJ79" s="12">
        <v>35</v>
      </c>
      <c r="AK79" s="112">
        <v>36</v>
      </c>
      <c r="AL79" s="12">
        <v>37</v>
      </c>
      <c r="AM79" s="12">
        <v>38</v>
      </c>
      <c r="AN79" s="12">
        <v>39</v>
      </c>
      <c r="AO79" s="12">
        <v>40</v>
      </c>
      <c r="AP79" s="12">
        <v>41</v>
      </c>
      <c r="AQ79" s="12">
        <v>42</v>
      </c>
      <c r="AR79" s="12">
        <v>43</v>
      </c>
      <c r="AS79" s="12">
        <v>44</v>
      </c>
      <c r="AT79" s="12">
        <v>45</v>
      </c>
      <c r="AU79" s="12">
        <v>46</v>
      </c>
      <c r="AV79" s="12">
        <v>47</v>
      </c>
      <c r="AW79" s="112">
        <v>48</v>
      </c>
      <c r="AX79" s="12">
        <v>49</v>
      </c>
      <c r="AY79" s="12">
        <v>50</v>
      </c>
      <c r="AZ79" s="12">
        <v>51</v>
      </c>
      <c r="BA79" s="12">
        <v>52</v>
      </c>
      <c r="BB79" s="12">
        <v>53</v>
      </c>
      <c r="BC79" s="12">
        <v>54</v>
      </c>
      <c r="BD79" s="12">
        <v>55</v>
      </c>
      <c r="BE79" s="12">
        <v>56</v>
      </c>
      <c r="BF79" s="12">
        <v>57</v>
      </c>
      <c r="BG79" s="12">
        <v>58</v>
      </c>
      <c r="BH79" s="12">
        <v>59</v>
      </c>
      <c r="BI79" s="112">
        <v>60</v>
      </c>
      <c r="BJ79" s="12">
        <v>61</v>
      </c>
      <c r="BK79" s="12">
        <v>62</v>
      </c>
      <c r="BL79" s="12">
        <v>63</v>
      </c>
      <c r="BM79" s="12">
        <v>64</v>
      </c>
      <c r="BN79" s="12">
        <v>65</v>
      </c>
      <c r="BO79" s="12">
        <v>66</v>
      </c>
      <c r="BP79" s="12">
        <v>67</v>
      </c>
      <c r="BQ79" s="12">
        <v>68</v>
      </c>
      <c r="BR79" s="12">
        <v>69</v>
      </c>
      <c r="BS79" s="12">
        <v>70</v>
      </c>
      <c r="BT79" s="12">
        <v>71</v>
      </c>
      <c r="BU79" s="112">
        <v>72</v>
      </c>
      <c r="BV79" s="12">
        <v>73</v>
      </c>
      <c r="BW79" s="12">
        <v>74</v>
      </c>
      <c r="BX79" s="12">
        <v>75</v>
      </c>
      <c r="BY79" s="12">
        <v>76</v>
      </c>
      <c r="BZ79" s="12">
        <v>77</v>
      </c>
      <c r="CA79" s="12">
        <v>78</v>
      </c>
      <c r="CB79" s="12">
        <v>79</v>
      </c>
      <c r="CC79" s="12">
        <v>80</v>
      </c>
      <c r="CD79" s="12">
        <v>81</v>
      </c>
      <c r="CE79" s="12">
        <v>82</v>
      </c>
      <c r="CF79" s="12">
        <v>83</v>
      </c>
      <c r="CG79" s="112">
        <v>84</v>
      </c>
      <c r="CH79" s="12">
        <v>85</v>
      </c>
      <c r="CI79" s="12">
        <v>86</v>
      </c>
      <c r="CJ79" s="12">
        <v>87</v>
      </c>
      <c r="CK79" s="12">
        <v>88</v>
      </c>
      <c r="CL79" s="12">
        <v>89</v>
      </c>
      <c r="CM79" s="12">
        <v>90</v>
      </c>
      <c r="CN79" s="12">
        <v>91</v>
      </c>
      <c r="CO79" s="12">
        <v>92</v>
      </c>
      <c r="CP79" s="12">
        <v>93</v>
      </c>
      <c r="CQ79" s="12">
        <v>94</v>
      </c>
      <c r="CR79" s="12">
        <v>95</v>
      </c>
      <c r="CS79" s="112">
        <v>96</v>
      </c>
    </row>
    <row r="80" spans="1:97" s="2" customFormat="1" x14ac:dyDescent="0.25">
      <c r="A80" s="2" t="s">
        <v>13</v>
      </c>
      <c r="B80" s="3">
        <f t="shared" ref="B80:BM80" si="98">B47</f>
        <v>42005</v>
      </c>
      <c r="C80" s="3">
        <f t="shared" si="98"/>
        <v>42036</v>
      </c>
      <c r="D80" s="3">
        <f t="shared" si="98"/>
        <v>42064</v>
      </c>
      <c r="E80" s="3">
        <f t="shared" si="98"/>
        <v>42095</v>
      </c>
      <c r="F80" s="3">
        <f t="shared" si="98"/>
        <v>42125</v>
      </c>
      <c r="G80" s="3">
        <f t="shared" si="98"/>
        <v>42156</v>
      </c>
      <c r="H80" s="3">
        <f t="shared" si="98"/>
        <v>42186</v>
      </c>
      <c r="I80" s="3">
        <f t="shared" si="98"/>
        <v>42217</v>
      </c>
      <c r="J80" s="3">
        <f t="shared" si="98"/>
        <v>42248</v>
      </c>
      <c r="K80" s="3">
        <f t="shared" si="98"/>
        <v>42278</v>
      </c>
      <c r="L80" s="3">
        <f t="shared" si="98"/>
        <v>42309</v>
      </c>
      <c r="M80" s="95">
        <f t="shared" si="98"/>
        <v>42339</v>
      </c>
      <c r="N80" s="284">
        <f t="shared" si="98"/>
        <v>42370</v>
      </c>
      <c r="O80" s="284">
        <f t="shared" si="98"/>
        <v>42401</v>
      </c>
      <c r="P80" s="284">
        <f t="shared" si="98"/>
        <v>42430</v>
      </c>
      <c r="Q80" s="284">
        <f t="shared" si="98"/>
        <v>42461</v>
      </c>
      <c r="R80" s="284">
        <f t="shared" si="98"/>
        <v>42491</v>
      </c>
      <c r="S80" s="284">
        <f t="shared" si="98"/>
        <v>42522</v>
      </c>
      <c r="T80" s="284">
        <f t="shared" si="98"/>
        <v>42552</v>
      </c>
      <c r="U80" s="284">
        <f t="shared" si="98"/>
        <v>42583</v>
      </c>
      <c r="V80" s="3">
        <f t="shared" si="98"/>
        <v>42614</v>
      </c>
      <c r="W80" s="3">
        <f t="shared" si="98"/>
        <v>42644</v>
      </c>
      <c r="X80" s="3">
        <f t="shared" si="98"/>
        <v>42675</v>
      </c>
      <c r="Y80" s="95">
        <f t="shared" si="98"/>
        <v>42705</v>
      </c>
      <c r="Z80" s="3">
        <f t="shared" si="98"/>
        <v>42752</v>
      </c>
      <c r="AA80" s="3">
        <f t="shared" si="98"/>
        <v>42783</v>
      </c>
      <c r="AB80" s="3">
        <f t="shared" si="98"/>
        <v>42811</v>
      </c>
      <c r="AC80" s="3">
        <f t="shared" si="98"/>
        <v>42842</v>
      </c>
      <c r="AD80" s="3">
        <f t="shared" si="98"/>
        <v>42872</v>
      </c>
      <c r="AE80" s="3">
        <f t="shared" si="98"/>
        <v>42903</v>
      </c>
      <c r="AF80" s="3">
        <f t="shared" si="98"/>
        <v>42933</v>
      </c>
      <c r="AG80" s="3">
        <f t="shared" si="98"/>
        <v>42964</v>
      </c>
      <c r="AH80" s="3">
        <f t="shared" si="98"/>
        <v>42995</v>
      </c>
      <c r="AI80" s="3">
        <f t="shared" si="98"/>
        <v>43025</v>
      </c>
      <c r="AJ80" s="3">
        <f t="shared" si="98"/>
        <v>43056</v>
      </c>
      <c r="AK80" s="95">
        <f t="shared" si="98"/>
        <v>43086</v>
      </c>
      <c r="AL80" s="3">
        <f t="shared" si="98"/>
        <v>43118</v>
      </c>
      <c r="AM80" s="3">
        <f t="shared" si="98"/>
        <v>43149</v>
      </c>
      <c r="AN80" s="3">
        <f t="shared" si="98"/>
        <v>43177</v>
      </c>
      <c r="AO80" s="3">
        <f t="shared" si="98"/>
        <v>43208</v>
      </c>
      <c r="AP80" s="3">
        <f t="shared" si="98"/>
        <v>43238</v>
      </c>
      <c r="AQ80" s="3">
        <f t="shared" si="98"/>
        <v>43269</v>
      </c>
      <c r="AR80" s="3">
        <f t="shared" si="98"/>
        <v>43299</v>
      </c>
      <c r="AS80" s="3">
        <f t="shared" si="98"/>
        <v>43330</v>
      </c>
      <c r="AT80" s="3">
        <f t="shared" si="98"/>
        <v>43361</v>
      </c>
      <c r="AU80" s="3">
        <f t="shared" si="98"/>
        <v>43391</v>
      </c>
      <c r="AV80" s="3">
        <f t="shared" si="98"/>
        <v>43422</v>
      </c>
      <c r="AW80" s="95">
        <f t="shared" si="98"/>
        <v>43452</v>
      </c>
      <c r="AX80" s="3">
        <f t="shared" si="98"/>
        <v>43483</v>
      </c>
      <c r="AY80" s="3">
        <f t="shared" si="98"/>
        <v>43514</v>
      </c>
      <c r="AZ80" s="3">
        <f t="shared" si="98"/>
        <v>43542</v>
      </c>
      <c r="BA80" s="3">
        <f t="shared" si="98"/>
        <v>43573</v>
      </c>
      <c r="BB80" s="3">
        <f t="shared" si="98"/>
        <v>43603</v>
      </c>
      <c r="BC80" s="3">
        <f t="shared" si="98"/>
        <v>43634</v>
      </c>
      <c r="BD80" s="3">
        <f t="shared" si="98"/>
        <v>43664</v>
      </c>
      <c r="BE80" s="3">
        <f t="shared" si="98"/>
        <v>43695</v>
      </c>
      <c r="BF80" s="3">
        <f t="shared" si="98"/>
        <v>43726</v>
      </c>
      <c r="BG80" s="3">
        <f t="shared" si="98"/>
        <v>43756</v>
      </c>
      <c r="BH80" s="3">
        <f t="shared" si="98"/>
        <v>43787</v>
      </c>
      <c r="BI80" s="95">
        <f t="shared" si="98"/>
        <v>43817</v>
      </c>
      <c r="BJ80" s="3">
        <f t="shared" si="98"/>
        <v>43848</v>
      </c>
      <c r="BK80" s="3">
        <f t="shared" si="98"/>
        <v>43879</v>
      </c>
      <c r="BL80" s="3">
        <f t="shared" si="98"/>
        <v>43908</v>
      </c>
      <c r="BM80" s="3">
        <f t="shared" si="98"/>
        <v>43939</v>
      </c>
      <c r="BN80" s="3">
        <f t="shared" ref="BN80:CS80" si="99">BN47</f>
        <v>43969</v>
      </c>
      <c r="BO80" s="3">
        <f t="shared" si="99"/>
        <v>44000</v>
      </c>
      <c r="BP80" s="3">
        <f t="shared" si="99"/>
        <v>44030</v>
      </c>
      <c r="BQ80" s="3">
        <f t="shared" si="99"/>
        <v>44061</v>
      </c>
      <c r="BR80" s="3">
        <f t="shared" si="99"/>
        <v>44092</v>
      </c>
      <c r="BS80" s="3">
        <f t="shared" si="99"/>
        <v>44122</v>
      </c>
      <c r="BT80" s="3">
        <f t="shared" si="99"/>
        <v>44153</v>
      </c>
      <c r="BU80" s="95">
        <f t="shared" si="99"/>
        <v>44183</v>
      </c>
      <c r="BV80" s="3">
        <f t="shared" si="99"/>
        <v>44214</v>
      </c>
      <c r="BW80" s="3">
        <f t="shared" si="99"/>
        <v>44245</v>
      </c>
      <c r="BX80" s="3">
        <f t="shared" si="99"/>
        <v>44273</v>
      </c>
      <c r="BY80" s="3">
        <f t="shared" si="99"/>
        <v>44304</v>
      </c>
      <c r="BZ80" s="3">
        <f t="shared" si="99"/>
        <v>44334</v>
      </c>
      <c r="CA80" s="3">
        <f t="shared" si="99"/>
        <v>44365</v>
      </c>
      <c r="CB80" s="3">
        <f t="shared" si="99"/>
        <v>44395</v>
      </c>
      <c r="CC80" s="3">
        <f t="shared" si="99"/>
        <v>44426</v>
      </c>
      <c r="CD80" s="3">
        <f t="shared" si="99"/>
        <v>44457</v>
      </c>
      <c r="CE80" s="3">
        <f t="shared" si="99"/>
        <v>44487</v>
      </c>
      <c r="CF80" s="3">
        <f t="shared" si="99"/>
        <v>44518</v>
      </c>
      <c r="CG80" s="95">
        <f t="shared" si="99"/>
        <v>44548</v>
      </c>
      <c r="CH80" s="3">
        <f t="shared" si="99"/>
        <v>44579</v>
      </c>
      <c r="CI80" s="3">
        <f t="shared" si="99"/>
        <v>44610</v>
      </c>
      <c r="CJ80" s="3">
        <f t="shared" si="99"/>
        <v>44638</v>
      </c>
      <c r="CK80" s="3">
        <f t="shared" si="99"/>
        <v>44669</v>
      </c>
      <c r="CL80" s="3">
        <f t="shared" si="99"/>
        <v>44699</v>
      </c>
      <c r="CM80" s="3">
        <f t="shared" si="99"/>
        <v>44730</v>
      </c>
      <c r="CN80" s="3">
        <f t="shared" si="99"/>
        <v>44760</v>
      </c>
      <c r="CO80" s="3">
        <f t="shared" si="99"/>
        <v>44791</v>
      </c>
      <c r="CP80" s="3">
        <f t="shared" si="99"/>
        <v>44822</v>
      </c>
      <c r="CQ80" s="3">
        <f t="shared" si="99"/>
        <v>44852</v>
      </c>
      <c r="CR80" s="3">
        <f t="shared" si="99"/>
        <v>44883</v>
      </c>
      <c r="CS80" s="95">
        <f t="shared" si="99"/>
        <v>44913</v>
      </c>
    </row>
    <row r="81" spans="1:99" s="93" customFormat="1" x14ac:dyDescent="0.25">
      <c r="A81" s="93" t="s">
        <v>4</v>
      </c>
      <c r="B81" s="93">
        <f>IFERROR(B70/B48,"")</f>
        <v>2.1578947368421053</v>
      </c>
      <c r="C81" s="93">
        <f t="shared" ref="C81:Y81" si="100">IFERROR(C70/C48,"")</f>
        <v>2.2000000000000002</v>
      </c>
      <c r="D81" s="93">
        <f t="shared" si="100"/>
        <v>3.8048780487804876</v>
      </c>
      <c r="E81" s="93">
        <f t="shared" si="100"/>
        <v>3.1886792452830188</v>
      </c>
      <c r="F81" s="93">
        <f t="shared" si="100"/>
        <v>2.0084745762711864</v>
      </c>
      <c r="G81" s="93">
        <f t="shared" si="100"/>
        <v>2.7314814814814814</v>
      </c>
      <c r="H81" s="93">
        <f t="shared" si="100"/>
        <v>3.3076923076923075</v>
      </c>
      <c r="I81" s="93">
        <f t="shared" si="100"/>
        <v>1.9893617021276595</v>
      </c>
      <c r="J81" s="93">
        <f t="shared" si="100"/>
        <v>2.976923076923077</v>
      </c>
      <c r="K81" s="93">
        <f t="shared" si="100"/>
        <v>2.877049180327869</v>
      </c>
      <c r="L81" s="93">
        <f t="shared" si="100"/>
        <v>3.2962962962962963</v>
      </c>
      <c r="M81" s="132">
        <f t="shared" si="100"/>
        <v>5.1315789473684212</v>
      </c>
      <c r="N81" s="290">
        <f t="shared" si="100"/>
        <v>1.4222222222222223</v>
      </c>
      <c r="O81" s="290">
        <f t="shared" si="100"/>
        <v>1.6341463414634145</v>
      </c>
      <c r="P81" s="290">
        <f t="shared" si="100"/>
        <v>2.523076923076923</v>
      </c>
      <c r="Q81" s="290">
        <f t="shared" si="100"/>
        <v>3.4705882352941178</v>
      </c>
      <c r="R81" s="290">
        <f t="shared" si="100"/>
        <v>2.2400000000000002</v>
      </c>
      <c r="S81" s="290">
        <f t="shared" si="100"/>
        <v>2.09375</v>
      </c>
      <c r="T81" s="290">
        <f t="shared" si="100"/>
        <v>2.3913043478260869</v>
      </c>
      <c r="U81" s="290">
        <f t="shared" si="100"/>
        <v>2.2021276595744679</v>
      </c>
      <c r="V81" s="93">
        <f t="shared" si="100"/>
        <v>3.3431137724550899</v>
      </c>
      <c r="W81" s="93">
        <f t="shared" si="100"/>
        <v>2.979036827195467</v>
      </c>
      <c r="X81" s="93">
        <f t="shared" si="100"/>
        <v>3.1954545454545453</v>
      </c>
      <c r="Y81" s="132">
        <f t="shared" si="100"/>
        <v>3.3062780269058294</v>
      </c>
      <c r="Z81" s="93">
        <f t="shared" ref="Z81:CK81" si="101">IFERROR(Z70/Z48,"")</f>
        <v>1.405128205128205</v>
      </c>
      <c r="AA81" s="93">
        <f t="shared" si="101"/>
        <v>1.4307692307692306</v>
      </c>
      <c r="AB81" s="93">
        <f t="shared" si="101"/>
        <v>2.4569999999999999</v>
      </c>
      <c r="AC81" s="93">
        <f t="shared" si="101"/>
        <v>2.4724440762220379</v>
      </c>
      <c r="AD81" s="93">
        <f t="shared" si="101"/>
        <v>3.1453189726594863</v>
      </c>
      <c r="AE81" s="93">
        <f t="shared" si="101"/>
        <v>3.1737365368682688</v>
      </c>
      <c r="AF81" s="93">
        <f t="shared" si="101"/>
        <v>2.9852112676056333</v>
      </c>
      <c r="AG81" s="93">
        <f t="shared" si="101"/>
        <v>3.1737365368682688</v>
      </c>
      <c r="AH81" s="93">
        <f t="shared" si="101"/>
        <v>3.2305716652858325</v>
      </c>
      <c r="AI81" s="93">
        <f t="shared" si="101"/>
        <v>3.0363628831814413</v>
      </c>
      <c r="AJ81" s="93">
        <f t="shared" si="101"/>
        <v>3.2021541010770509</v>
      </c>
      <c r="AK81" s="132">
        <f t="shared" si="101"/>
        <v>3.2305716652858329</v>
      </c>
      <c r="AL81" s="93">
        <f t="shared" si="101"/>
        <v>1.4530588235294117</v>
      </c>
      <c r="AM81" s="93">
        <f t="shared" si="101"/>
        <v>1.4692941176470589</v>
      </c>
      <c r="AN81" s="93">
        <f t="shared" si="101"/>
        <v>2.4547143459592085</v>
      </c>
      <c r="AO81" s="93">
        <f t="shared" si="101"/>
        <v>2.5007422174513114</v>
      </c>
      <c r="AP81" s="93">
        <f t="shared" si="101"/>
        <v>3.1441596341297515</v>
      </c>
      <c r="AQ81" s="93">
        <f t="shared" si="101"/>
        <v>3.1745740643050371</v>
      </c>
      <c r="AR81" s="93">
        <f t="shared" si="101"/>
        <v>3.0350448764910718</v>
      </c>
      <c r="AS81" s="93">
        <f t="shared" si="101"/>
        <v>3.2538683179328127</v>
      </c>
      <c r="AT81" s="93">
        <f t="shared" si="101"/>
        <v>3.3240192088751046</v>
      </c>
      <c r="AU81" s="93">
        <f t="shared" si="101"/>
        <v>3.1282601366710763</v>
      </c>
      <c r="AV81" s="93">
        <f t="shared" si="101"/>
        <v>3.3004803102194282</v>
      </c>
      <c r="AW81" s="132">
        <f t="shared" si="101"/>
        <v>3.3364611004063289</v>
      </c>
      <c r="AX81" s="93">
        <f t="shared" si="101"/>
        <v>1.5262570438799077</v>
      </c>
      <c r="AY81" s="93">
        <f t="shared" si="101"/>
        <v>1.5447949191685912</v>
      </c>
      <c r="AZ81" s="93">
        <f t="shared" si="101"/>
        <v>2.547969799087034</v>
      </c>
      <c r="BA81" s="93">
        <f t="shared" si="101"/>
        <v>2.604264820930609</v>
      </c>
      <c r="BB81" s="93">
        <f t="shared" si="101"/>
        <v>3.2481058805521821</v>
      </c>
      <c r="BC81" s="93">
        <f t="shared" si="101"/>
        <v>3.2867502530418999</v>
      </c>
      <c r="BD81" s="93">
        <f t="shared" si="101"/>
        <v>3.1381423947230291</v>
      </c>
      <c r="BE81" s="93">
        <f t="shared" si="101"/>
        <v>3.367675517675321</v>
      </c>
      <c r="BF81" s="93">
        <f t="shared" si="101"/>
        <v>3.4478521153186117</v>
      </c>
      <c r="BG81" s="93">
        <f t="shared" si="101"/>
        <v>3.241832834234514</v>
      </c>
      <c r="BH81" s="93">
        <f t="shared" si="101"/>
        <v>3.4211105454679296</v>
      </c>
      <c r="BI81" s="132">
        <f t="shared" si="101"/>
        <v>3.4561430879190644</v>
      </c>
      <c r="BJ81" s="93">
        <f t="shared" si="101"/>
        <v>1.5666752330097089</v>
      </c>
      <c r="BK81" s="93">
        <f t="shared" si="101"/>
        <v>1.5872220000000001</v>
      </c>
      <c r="BL81" s="93">
        <f t="shared" si="101"/>
        <v>2.5936495914017663</v>
      </c>
      <c r="BM81" s="93">
        <f t="shared" si="101"/>
        <v>2.6645312649294395</v>
      </c>
      <c r="BN81" s="93">
        <f t="shared" si="101"/>
        <v>3.3131190278550275</v>
      </c>
      <c r="BO81" s="93">
        <f t="shared" si="101"/>
        <v>3.3540708528985155</v>
      </c>
      <c r="BP81" s="93">
        <f t="shared" si="101"/>
        <v>3.2005571639421269</v>
      </c>
      <c r="BQ81" s="93">
        <f t="shared" si="101"/>
        <v>3.4359497847074425</v>
      </c>
      <c r="BR81" s="93">
        <f t="shared" si="101"/>
        <v>3.5276717822919417</v>
      </c>
      <c r="BS81" s="93">
        <f t="shared" si="101"/>
        <v>3.3160496646029882</v>
      </c>
      <c r="BT81" s="93">
        <f t="shared" si="101"/>
        <v>3.4996385126835188</v>
      </c>
      <c r="BU81" s="132">
        <f t="shared" si="101"/>
        <v>3.536231884843998</v>
      </c>
      <c r="BV81" s="93">
        <f t="shared" si="101"/>
        <v>1.6232604144723617</v>
      </c>
      <c r="BW81" s="93">
        <f t="shared" si="101"/>
        <v>1.6456260518592967</v>
      </c>
      <c r="BX81" s="93">
        <f t="shared" si="101"/>
        <v>2.672010804989486</v>
      </c>
      <c r="BY81" s="93">
        <f t="shared" si="101"/>
        <v>2.7524733990857424</v>
      </c>
      <c r="BZ81" s="93">
        <f t="shared" si="101"/>
        <v>3.4337778916956077</v>
      </c>
      <c r="CA81" s="93">
        <f t="shared" si="101"/>
        <v>3.4761760631098233</v>
      </c>
      <c r="CB81" s="93">
        <f t="shared" si="101"/>
        <v>3.3170434873473593</v>
      </c>
      <c r="CC81" s="93">
        <f t="shared" si="101"/>
        <v>3.5523815010135227</v>
      </c>
      <c r="CD81" s="93">
        <f t="shared" si="101"/>
        <v>3.648627678134678</v>
      </c>
      <c r="CE81" s="93">
        <f t="shared" si="101"/>
        <v>3.4292055262135275</v>
      </c>
      <c r="CF81" s="93">
        <f t="shared" si="101"/>
        <v>3.6153701191175536</v>
      </c>
      <c r="CG81" s="132">
        <f t="shared" si="101"/>
        <v>3.6364718381240215</v>
      </c>
      <c r="CH81" s="93">
        <f t="shared" si="101"/>
        <v>1.6910557881649486</v>
      </c>
      <c r="CI81" s="93">
        <f t="shared" si="101"/>
        <v>1.7149190745154641</v>
      </c>
      <c r="CJ81" s="93">
        <f t="shared" si="101"/>
        <v>2.7764754538062717</v>
      </c>
      <c r="CK81" s="93">
        <f t="shared" si="101"/>
        <v>2.8638332886300932</v>
      </c>
      <c r="CL81" s="93">
        <f t="shared" ref="CL81:CS81" si="102">IFERROR(CL70/CL48,"")</f>
        <v>3.5682474807999185</v>
      </c>
      <c r="CM81" s="93">
        <f t="shared" si="102"/>
        <v>3.6130896972494519</v>
      </c>
      <c r="CN81" s="93">
        <f t="shared" si="102"/>
        <v>3.446650247453841</v>
      </c>
      <c r="CO81" s="93">
        <f t="shared" si="102"/>
        <v>3.6913105396564858</v>
      </c>
      <c r="CP81" s="93">
        <f t="shared" si="102"/>
        <v>3.7933414925330333</v>
      </c>
      <c r="CQ81" s="93">
        <f t="shared" si="102"/>
        <v>3.5562703868099605</v>
      </c>
      <c r="CR81" s="93">
        <f t="shared" si="102"/>
        <v>3.7579052321643354</v>
      </c>
      <c r="CS81" s="132">
        <f t="shared" si="102"/>
        <v>3.7793047078041959</v>
      </c>
    </row>
    <row r="82" spans="1:99" s="93" customFormat="1" x14ac:dyDescent="0.25">
      <c r="A82" s="93" t="s">
        <v>5</v>
      </c>
      <c r="B82" s="93">
        <f t="shared" ref="B82:Y88" si="103">IFERROR(B71/B49,"")</f>
        <v>1.2622950819672132</v>
      </c>
      <c r="C82" s="93">
        <f t="shared" si="103"/>
        <v>1.1805555555555556</v>
      </c>
      <c r="D82" s="93">
        <f t="shared" si="103"/>
        <v>1.4214285714285715</v>
      </c>
      <c r="E82" s="93">
        <f t="shared" si="103"/>
        <v>1.4457831325301205</v>
      </c>
      <c r="F82" s="93">
        <f t="shared" si="103"/>
        <v>1.2358490566037736</v>
      </c>
      <c r="G82" s="93">
        <f t="shared" si="103"/>
        <v>1.3317073170731708</v>
      </c>
      <c r="H82" s="93">
        <f t="shared" si="103"/>
        <v>1.4462809917355373</v>
      </c>
      <c r="I82" s="93">
        <f t="shared" si="103"/>
        <v>1.2971428571428572</v>
      </c>
      <c r="J82" s="93">
        <f t="shared" si="103"/>
        <v>1.5092936802973977</v>
      </c>
      <c r="K82" s="93">
        <f t="shared" si="103"/>
        <v>1.3316831683168318</v>
      </c>
      <c r="L82" s="93">
        <f t="shared" si="103"/>
        <v>1.678191489361702</v>
      </c>
      <c r="M82" s="132">
        <f t="shared" si="103"/>
        <v>1.8985507246376812</v>
      </c>
      <c r="N82" s="290">
        <f t="shared" si="103"/>
        <v>1.3898305084745763</v>
      </c>
      <c r="O82" s="290">
        <f t="shared" si="103"/>
        <v>1.3015873015873016</v>
      </c>
      <c r="P82" s="290">
        <f t="shared" si="103"/>
        <v>1.7807308970099667</v>
      </c>
      <c r="Q82" s="290">
        <f t="shared" si="103"/>
        <v>1.4385245901639345</v>
      </c>
      <c r="R82" s="290">
        <f t="shared" si="103"/>
        <v>1.3578595317725752</v>
      </c>
      <c r="S82" s="290">
        <f t="shared" si="103"/>
        <v>1.6579861111111112</v>
      </c>
      <c r="T82" s="290">
        <f t="shared" si="103"/>
        <v>1.4011142061281336</v>
      </c>
      <c r="U82" s="290">
        <f t="shared" si="103"/>
        <v>1.4156479217603912</v>
      </c>
      <c r="V82" s="93">
        <f t="shared" si="103"/>
        <v>1.7231287527028767</v>
      </c>
      <c r="W82" s="93">
        <f t="shared" si="103"/>
        <v>1.5500228488982604</v>
      </c>
      <c r="X82" s="93">
        <f t="shared" si="103"/>
        <v>1.5780558524936468</v>
      </c>
      <c r="Y82" s="132">
        <f t="shared" si="103"/>
        <v>1.6511012239184064</v>
      </c>
      <c r="Z82" s="93">
        <f t="shared" ref="Z82:CK82" si="104">IFERROR(Z71/Z49,"")</f>
        <v>1.3805797793900192</v>
      </c>
      <c r="AA82" s="93">
        <f t="shared" si="104"/>
        <v>1.2570595316376854</v>
      </c>
      <c r="AB82" s="93">
        <f t="shared" si="104"/>
        <v>1.345949830424864</v>
      </c>
      <c r="AC82" s="93">
        <f t="shared" si="104"/>
        <v>1.3698929451585036</v>
      </c>
      <c r="AD82" s="93">
        <f t="shared" si="104"/>
        <v>1.5275275160121953</v>
      </c>
      <c r="AE82" s="93">
        <f t="shared" si="104"/>
        <v>1.5707764534600146</v>
      </c>
      <c r="AF82" s="93">
        <f t="shared" si="104"/>
        <v>1.4504545133783457</v>
      </c>
      <c r="AG82" s="93">
        <f t="shared" si="104"/>
        <v>1.5303047086941559</v>
      </c>
      <c r="AH82" s="93">
        <f t="shared" si="104"/>
        <v>1.6013050526392532</v>
      </c>
      <c r="AI82" s="93">
        <f t="shared" si="104"/>
        <v>1.4727563376901625</v>
      </c>
      <c r="AJ82" s="93">
        <f t="shared" si="104"/>
        <v>1.5312929653640921</v>
      </c>
      <c r="AK82" s="132">
        <f t="shared" si="104"/>
        <v>1.6009676930421883</v>
      </c>
      <c r="AL82" s="93">
        <f t="shared" si="104"/>
        <v>1.4310984949358685</v>
      </c>
      <c r="AM82" s="93">
        <f t="shared" si="104"/>
        <v>1.2939298602187987</v>
      </c>
      <c r="AN82" s="93">
        <f t="shared" si="104"/>
        <v>1.3881120421150295</v>
      </c>
      <c r="AO82" s="93">
        <f t="shared" si="104"/>
        <v>1.4232730427402924</v>
      </c>
      <c r="AP82" s="93">
        <f t="shared" si="104"/>
        <v>1.5856576974095338</v>
      </c>
      <c r="AQ82" s="93">
        <f t="shared" si="104"/>
        <v>1.638847294928802</v>
      </c>
      <c r="AR82" s="93">
        <f t="shared" si="104"/>
        <v>1.5460861111460806</v>
      </c>
      <c r="AS82" s="93">
        <f t="shared" si="104"/>
        <v>1.6250934269307573</v>
      </c>
      <c r="AT82" s="93">
        <f t="shared" si="104"/>
        <v>1.6983371656518429</v>
      </c>
      <c r="AU82" s="93">
        <f t="shared" si="104"/>
        <v>1.5871913666097797</v>
      </c>
      <c r="AV82" s="93">
        <f t="shared" si="104"/>
        <v>1.6439859979079263</v>
      </c>
      <c r="AW82" s="132">
        <f t="shared" si="104"/>
        <v>1.7116474077695143</v>
      </c>
      <c r="AX82" s="93">
        <f t="shared" si="104"/>
        <v>1.5023170798608552</v>
      </c>
      <c r="AY82" s="93">
        <f t="shared" si="104"/>
        <v>1.3544379209716746</v>
      </c>
      <c r="AZ82" s="93">
        <f t="shared" si="104"/>
        <v>1.4596320122222892</v>
      </c>
      <c r="BA82" s="93">
        <f t="shared" si="104"/>
        <v>1.4815328372044738</v>
      </c>
      <c r="BB82" s="93">
        <f t="shared" si="104"/>
        <v>1.6549278516385333</v>
      </c>
      <c r="BC82" s="93">
        <f t="shared" si="104"/>
        <v>1.7101101842912305</v>
      </c>
      <c r="BD82" s="93">
        <f t="shared" si="104"/>
        <v>1.597510934250796</v>
      </c>
      <c r="BE82" s="93">
        <f t="shared" si="104"/>
        <v>1.6939636288985589</v>
      </c>
      <c r="BF82" s="93">
        <f t="shared" si="104"/>
        <v>1.7708480249772607</v>
      </c>
      <c r="BG82" s="93">
        <f t="shared" si="104"/>
        <v>1.6412682436543737</v>
      </c>
      <c r="BH82" s="93">
        <f t="shared" si="104"/>
        <v>1.7126610862511014</v>
      </c>
      <c r="BI82" s="132">
        <f t="shared" si="104"/>
        <v>1.7907842252217434</v>
      </c>
      <c r="BJ82" s="93">
        <f t="shared" si="104"/>
        <v>1.5380387896790362</v>
      </c>
      <c r="BK82" s="93">
        <f t="shared" si="104"/>
        <v>1.388095686295006</v>
      </c>
      <c r="BL82" s="93">
        <f t="shared" si="104"/>
        <v>1.495201221930714</v>
      </c>
      <c r="BM82" s="93">
        <f t="shared" si="104"/>
        <v>1.5179559694200013</v>
      </c>
      <c r="BN82" s="93">
        <f t="shared" si="104"/>
        <v>1.696633364472955</v>
      </c>
      <c r="BO82" s="93">
        <f t="shared" si="104"/>
        <v>1.748500282096193</v>
      </c>
      <c r="BP82" s="93">
        <f t="shared" si="104"/>
        <v>1.6369747069030127</v>
      </c>
      <c r="BQ82" s="93">
        <f t="shared" si="104"/>
        <v>1.7355354563098915</v>
      </c>
      <c r="BR82" s="93">
        <f t="shared" si="104"/>
        <v>1.8111750385148022</v>
      </c>
      <c r="BS82" s="93">
        <f t="shared" si="104"/>
        <v>1.6820292003716533</v>
      </c>
      <c r="BT82" s="93">
        <f t="shared" si="104"/>
        <v>1.7550676763741009</v>
      </c>
      <c r="BU82" s="132">
        <f t="shared" si="104"/>
        <v>1.8307344831144918</v>
      </c>
      <c r="BV82" s="93">
        <f t="shared" si="104"/>
        <v>1.5902491147324191</v>
      </c>
      <c r="BW82" s="93">
        <f t="shared" si="104"/>
        <v>1.4371016283342466</v>
      </c>
      <c r="BX82" s="93">
        <f t="shared" si="104"/>
        <v>1.5489425693871475</v>
      </c>
      <c r="BY82" s="93">
        <f t="shared" si="104"/>
        <v>1.5709744641662284</v>
      </c>
      <c r="BZ82" s="93">
        <f t="shared" si="104"/>
        <v>1.7573532341601374</v>
      </c>
      <c r="CA82" s="93">
        <f t="shared" si="104"/>
        <v>1.8103753893016876</v>
      </c>
      <c r="CB82" s="93">
        <f t="shared" si="104"/>
        <v>1.6957841800506264</v>
      </c>
      <c r="CC82" s="93">
        <f t="shared" si="104"/>
        <v>1.7957079139174357</v>
      </c>
      <c r="CD82" s="93">
        <f t="shared" si="104"/>
        <v>1.8734749126403252</v>
      </c>
      <c r="CE82" s="93">
        <f t="shared" si="104"/>
        <v>1.7401352283036995</v>
      </c>
      <c r="CF82" s="93">
        <f t="shared" si="104"/>
        <v>1.8147885087379472</v>
      </c>
      <c r="CG82" s="132">
        <f t="shared" si="104"/>
        <v>1.892720900785505</v>
      </c>
      <c r="CH82" s="93">
        <f t="shared" si="104"/>
        <v>1.649735433164994</v>
      </c>
      <c r="CI82" s="93">
        <f t="shared" si="104"/>
        <v>1.4908662195502018</v>
      </c>
      <c r="CJ82" s="93">
        <f t="shared" si="104"/>
        <v>1.6064345129632716</v>
      </c>
      <c r="CK82" s="93">
        <f t="shared" si="104"/>
        <v>1.6290632465681782</v>
      </c>
      <c r="CL82" s="93">
        <f t="shared" ref="CL82:CS82" si="105">IFERROR(CL71/CL49,"")</f>
        <v>1.8223502358217234</v>
      </c>
      <c r="CM82" s="93">
        <f t="shared" si="105"/>
        <v>1.8774654347951503</v>
      </c>
      <c r="CN82" s="93">
        <f t="shared" si="105"/>
        <v>1.7584898050125999</v>
      </c>
      <c r="CO82" s="93">
        <f t="shared" si="105"/>
        <v>1.8619869428802445</v>
      </c>
      <c r="CP82" s="93">
        <f t="shared" si="105"/>
        <v>1.9427820410639769</v>
      </c>
      <c r="CQ82" s="93">
        <f t="shared" si="105"/>
        <v>1.8022207178486496</v>
      </c>
      <c r="CR82" s="93">
        <f t="shared" si="105"/>
        <v>1.8817301498961261</v>
      </c>
      <c r="CS82" s="132">
        <f t="shared" si="105"/>
        <v>1.9625371728067444</v>
      </c>
    </row>
    <row r="83" spans="1:99" s="93" customFormat="1" x14ac:dyDescent="0.25">
      <c r="A83" s="93" t="s">
        <v>6</v>
      </c>
      <c r="B83" s="93">
        <f t="shared" si="103"/>
        <v>1.3490566037735849</v>
      </c>
      <c r="C83" s="93">
        <f t="shared" si="103"/>
        <v>1.2264150943396226</v>
      </c>
      <c r="D83" s="93">
        <f t="shared" si="103"/>
        <v>1.647887323943662</v>
      </c>
      <c r="E83" s="93">
        <f t="shared" si="103"/>
        <v>1.4142857142857144</v>
      </c>
      <c r="F83" s="93">
        <f t="shared" si="103"/>
        <v>1.4598765432098766</v>
      </c>
      <c r="G83" s="93">
        <f t="shared" si="103"/>
        <v>1.4697986577181208</v>
      </c>
      <c r="H83" s="93">
        <f t="shared" si="103"/>
        <v>1.4345238095238095</v>
      </c>
      <c r="I83" s="93">
        <f t="shared" si="103"/>
        <v>1.3333333333333333</v>
      </c>
      <c r="J83" s="93">
        <f t="shared" si="103"/>
        <v>1.7212643678160919</v>
      </c>
      <c r="K83" s="93">
        <f t="shared" si="103"/>
        <v>1.4187192118226601</v>
      </c>
      <c r="L83" s="93">
        <f t="shared" si="103"/>
        <v>1.9090909090909092</v>
      </c>
      <c r="M83" s="132">
        <f t="shared" si="103"/>
        <v>1.9171875</v>
      </c>
      <c r="N83" s="290">
        <f t="shared" si="103"/>
        <v>1.2980769230769231</v>
      </c>
      <c r="O83" s="290">
        <f t="shared" si="103"/>
        <v>1.4642857142857142</v>
      </c>
      <c r="P83" s="290">
        <f t="shared" si="103"/>
        <v>1.8367346938775511</v>
      </c>
      <c r="Q83" s="290">
        <f t="shared" si="103"/>
        <v>1.4792899408284024</v>
      </c>
      <c r="R83" s="290">
        <f t="shared" si="103"/>
        <v>1.5802469135802468</v>
      </c>
      <c r="S83" s="290">
        <f t="shared" si="103"/>
        <v>1.8685344827586208</v>
      </c>
      <c r="T83" s="290">
        <f t="shared" si="103"/>
        <v>1.33</v>
      </c>
      <c r="U83" s="290">
        <f t="shared" si="103"/>
        <v>1.4780701754385965</v>
      </c>
      <c r="V83" s="93">
        <f t="shared" si="103"/>
        <v>1.6713197652640779</v>
      </c>
      <c r="W83" s="93">
        <f t="shared" si="103"/>
        <v>1.4339492701261869</v>
      </c>
      <c r="X83" s="93">
        <f t="shared" si="103"/>
        <v>1.4558422341801518</v>
      </c>
      <c r="Y83" s="132">
        <f t="shared" si="103"/>
        <v>1.6578505217262618</v>
      </c>
      <c r="Z83" s="93">
        <f t="shared" ref="Z83:CK83" si="106">IFERROR(Z72/Z50,"")</f>
        <v>1.1801101805079328</v>
      </c>
      <c r="AA83" s="93">
        <f t="shared" si="106"/>
        <v>1.4334239171042531</v>
      </c>
      <c r="AB83" s="93">
        <f t="shared" si="106"/>
        <v>1.6525390410150826</v>
      </c>
      <c r="AC83" s="93">
        <f t="shared" si="106"/>
        <v>1.5309695691255416</v>
      </c>
      <c r="AD83" s="93">
        <f t="shared" si="106"/>
        <v>1.6270780821063702</v>
      </c>
      <c r="AE83" s="93">
        <f t="shared" si="106"/>
        <v>1.6786161067599092</v>
      </c>
      <c r="AF83" s="93">
        <f t="shared" si="106"/>
        <v>1.5358359870174412</v>
      </c>
      <c r="AG83" s="93">
        <f t="shared" si="106"/>
        <v>1.6317359311404089</v>
      </c>
      <c r="AH83" s="93">
        <f t="shared" si="106"/>
        <v>1.697728531520617</v>
      </c>
      <c r="AI83" s="93">
        <f t="shared" si="106"/>
        <v>1.5632544807110915</v>
      </c>
      <c r="AJ83" s="93">
        <f t="shared" si="106"/>
        <v>1.6363959307668468</v>
      </c>
      <c r="AK83" s="132">
        <f t="shared" si="106"/>
        <v>1.6984697240230688</v>
      </c>
      <c r="AL83" s="93">
        <f t="shared" si="106"/>
        <v>1.2385126240899818</v>
      </c>
      <c r="AM83" s="93">
        <f t="shared" si="106"/>
        <v>1.4699655521592614</v>
      </c>
      <c r="AN83" s="93">
        <f t="shared" si="106"/>
        <v>1.7017722057783575</v>
      </c>
      <c r="AO83" s="93">
        <f t="shared" si="106"/>
        <v>1.5803840735204056</v>
      </c>
      <c r="AP83" s="93">
        <f t="shared" si="106"/>
        <v>1.7007300422548577</v>
      </c>
      <c r="AQ83" s="93">
        <f t="shared" si="106"/>
        <v>1.7373766953224881</v>
      </c>
      <c r="AR83" s="93">
        <f t="shared" si="106"/>
        <v>1.6381407648154314</v>
      </c>
      <c r="AS83" s="93">
        <f t="shared" si="106"/>
        <v>1.7443337615449039</v>
      </c>
      <c r="AT83" s="93">
        <f t="shared" si="106"/>
        <v>1.7963200701980682</v>
      </c>
      <c r="AU83" s="93">
        <f t="shared" si="106"/>
        <v>1.6787443502027739</v>
      </c>
      <c r="AV83" s="93">
        <f t="shared" si="106"/>
        <v>1.7635459628997552</v>
      </c>
      <c r="AW83" s="132">
        <f t="shared" si="106"/>
        <v>1.8173929525712837</v>
      </c>
      <c r="AX83" s="93">
        <f t="shared" si="106"/>
        <v>1.3179473274563178</v>
      </c>
      <c r="AY83" s="93">
        <f t="shared" si="106"/>
        <v>1.5447585763414122</v>
      </c>
      <c r="AZ83" s="93">
        <f t="shared" si="106"/>
        <v>1.776743812031101</v>
      </c>
      <c r="BA83" s="93">
        <f t="shared" si="106"/>
        <v>1.6580759525468056</v>
      </c>
      <c r="BB83" s="93">
        <f t="shared" si="106"/>
        <v>1.7618405533264896</v>
      </c>
      <c r="BC83" s="93">
        <f t="shared" si="106"/>
        <v>1.8169280347022663</v>
      </c>
      <c r="BD83" s="93">
        <f t="shared" si="106"/>
        <v>1.7071811809201696</v>
      </c>
      <c r="BE83" s="93">
        <f t="shared" si="106"/>
        <v>1.8036265379199337</v>
      </c>
      <c r="BF83" s="93">
        <f t="shared" si="106"/>
        <v>1.8768477216739192</v>
      </c>
      <c r="BG83" s="93">
        <f t="shared" si="106"/>
        <v>1.7487574812291862</v>
      </c>
      <c r="BH83" s="93">
        <f t="shared" si="106"/>
        <v>1.8236313818381931</v>
      </c>
      <c r="BI83" s="132">
        <f t="shared" si="106"/>
        <v>1.8984989474720964</v>
      </c>
      <c r="BJ83" s="93">
        <f t="shared" si="106"/>
        <v>1.3434450904956874</v>
      </c>
      <c r="BK83" s="93">
        <f t="shared" si="106"/>
        <v>1.5808445708263945</v>
      </c>
      <c r="BL83" s="93">
        <f t="shared" si="106"/>
        <v>1.8213899423850941</v>
      </c>
      <c r="BM83" s="93">
        <f t="shared" si="106"/>
        <v>1.7002456064839746</v>
      </c>
      <c r="BN83" s="93">
        <f t="shared" si="106"/>
        <v>1.8062252348227077</v>
      </c>
      <c r="BO83" s="93">
        <f t="shared" si="106"/>
        <v>1.8619030831981507</v>
      </c>
      <c r="BP83" s="93">
        <f t="shared" si="106"/>
        <v>1.7450824345661489</v>
      </c>
      <c r="BQ83" s="93">
        <f t="shared" si="106"/>
        <v>1.8480799178375764</v>
      </c>
      <c r="BR83" s="93">
        <f t="shared" si="106"/>
        <v>1.9237926990905905</v>
      </c>
      <c r="BS83" s="93">
        <f t="shared" si="106"/>
        <v>1.788373450203208</v>
      </c>
      <c r="BT83" s="93">
        <f t="shared" si="106"/>
        <v>1.8689213337462807</v>
      </c>
      <c r="BU83" s="132">
        <f t="shared" si="106"/>
        <v>1.9446245348087388</v>
      </c>
      <c r="BV83" s="93">
        <f t="shared" si="106"/>
        <v>1.3870945574223636</v>
      </c>
      <c r="BW83" s="93">
        <f t="shared" si="106"/>
        <v>1.6336943180935357</v>
      </c>
      <c r="BX83" s="93">
        <f t="shared" si="106"/>
        <v>1.8863801273660474</v>
      </c>
      <c r="BY83" s="93">
        <f t="shared" si="106"/>
        <v>1.7610358343757246</v>
      </c>
      <c r="BZ83" s="93">
        <f t="shared" si="106"/>
        <v>1.8706022438955832</v>
      </c>
      <c r="CA83" s="93">
        <f t="shared" si="106"/>
        <v>1.9274870487144979</v>
      </c>
      <c r="CB83" s="93">
        <f t="shared" si="106"/>
        <v>1.8074274544256472</v>
      </c>
      <c r="CC83" s="93">
        <f t="shared" si="106"/>
        <v>1.9120093781339789</v>
      </c>
      <c r="CD83" s="93">
        <f t="shared" si="106"/>
        <v>1.9898553544116599</v>
      </c>
      <c r="CE83" s="93">
        <f t="shared" si="106"/>
        <v>1.8500553653980687</v>
      </c>
      <c r="CF83" s="93">
        <f t="shared" si="106"/>
        <v>1.9324426274156523</v>
      </c>
      <c r="CG83" s="132">
        <f t="shared" si="106"/>
        <v>2.0104057677884559</v>
      </c>
      <c r="CH83" s="93">
        <f t="shared" si="106"/>
        <v>1.4388533816009295</v>
      </c>
      <c r="CI83" s="93">
        <f t="shared" si="106"/>
        <v>1.6948188533660797</v>
      </c>
      <c r="CJ83" s="93">
        <f t="shared" si="106"/>
        <v>1.9565891279927738</v>
      </c>
      <c r="CK83" s="93">
        <f t="shared" si="106"/>
        <v>1.8262530934722871</v>
      </c>
      <c r="CL83" s="93">
        <f t="shared" ref="CL83:CS83" si="107">IFERROR(CL72/CL50,"")</f>
        <v>1.9397059940537822</v>
      </c>
      <c r="CM83" s="93">
        <f t="shared" si="107"/>
        <v>1.9988385193679106</v>
      </c>
      <c r="CN83" s="93">
        <f t="shared" si="107"/>
        <v>1.8743398482642681</v>
      </c>
      <c r="CO83" s="93">
        <f t="shared" si="107"/>
        <v>1.9825332170299301</v>
      </c>
      <c r="CP83" s="93">
        <f t="shared" si="107"/>
        <v>2.0634231173328645</v>
      </c>
      <c r="CQ83" s="93">
        <f t="shared" si="107"/>
        <v>1.9162563948905698</v>
      </c>
      <c r="CR83" s="93">
        <f t="shared" si="107"/>
        <v>2.0036626147920078</v>
      </c>
      <c r="CS83" s="132">
        <f t="shared" si="107"/>
        <v>2.0844936592137242</v>
      </c>
    </row>
    <row r="84" spans="1:99" s="93" customFormat="1" x14ac:dyDescent="0.25">
      <c r="A84" s="93" t="s">
        <v>7</v>
      </c>
      <c r="B84" s="93">
        <f t="shared" si="103"/>
        <v>1.2661290322580645</v>
      </c>
      <c r="C84" s="93">
        <f t="shared" si="103"/>
        <v>1.3017241379310345</v>
      </c>
      <c r="D84" s="93">
        <f t="shared" si="103"/>
        <v>1.375</v>
      </c>
      <c r="E84" s="93">
        <f t="shared" si="103"/>
        <v>1.4454545454545455</v>
      </c>
      <c r="F84" s="93">
        <f t="shared" si="103"/>
        <v>1.275735294117647</v>
      </c>
      <c r="G84" s="93">
        <f t="shared" si="103"/>
        <v>1.3482490272373542</v>
      </c>
      <c r="H84" s="93">
        <f t="shared" si="103"/>
        <v>1.3803418803418803</v>
      </c>
      <c r="I84" s="93">
        <f t="shared" si="103"/>
        <v>1.1812499999999999</v>
      </c>
      <c r="J84" s="93">
        <f t="shared" si="103"/>
        <v>1.4481481481481482</v>
      </c>
      <c r="K84" s="93">
        <f t="shared" si="103"/>
        <v>1.3666666666666667</v>
      </c>
      <c r="L84" s="93">
        <f t="shared" si="103"/>
        <v>1.9097744360902256</v>
      </c>
      <c r="M84" s="132">
        <f t="shared" si="103"/>
        <v>1.6189655172413793</v>
      </c>
      <c r="N84" s="290">
        <f t="shared" si="103"/>
        <v>1.227891156462585</v>
      </c>
      <c r="O84" s="290">
        <f t="shared" si="103"/>
        <v>1.2824858757062148</v>
      </c>
      <c r="P84" s="290">
        <f t="shared" si="103"/>
        <v>1.9066666666666667</v>
      </c>
      <c r="Q84" s="290">
        <f t="shared" si="103"/>
        <v>2.064516129032258</v>
      </c>
      <c r="R84" s="290">
        <f t="shared" si="103"/>
        <v>1.7533333333333334</v>
      </c>
      <c r="S84" s="290">
        <f t="shared" si="103"/>
        <v>1.706</v>
      </c>
      <c r="T84" s="290">
        <f t="shared" si="103"/>
        <v>1.5763546798029557</v>
      </c>
      <c r="U84" s="290">
        <f t="shared" si="103"/>
        <v>1.4788273615635179</v>
      </c>
      <c r="V84" s="93">
        <f t="shared" si="103"/>
        <v>2</v>
      </c>
      <c r="W84" s="93">
        <f t="shared" si="103"/>
        <v>1.9</v>
      </c>
      <c r="X84" s="93">
        <f t="shared" si="103"/>
        <v>1.931611235641379</v>
      </c>
      <c r="Y84" s="132">
        <f t="shared" si="103"/>
        <v>2.1336590088310134</v>
      </c>
      <c r="Z84" s="93">
        <f t="shared" ref="Z84:CK84" si="108">IFERROR(Z73/Z51,"")</f>
        <v>1.2146468041094991</v>
      </c>
      <c r="AA84" s="93">
        <f t="shared" si="108"/>
        <v>1.2864380215449027</v>
      </c>
      <c r="AB84" s="93">
        <f t="shared" si="108"/>
        <v>1.5464793817409406</v>
      </c>
      <c r="AC84" s="93">
        <f t="shared" si="108"/>
        <v>1.6439780296711555</v>
      </c>
      <c r="AD84" s="93">
        <f t="shared" si="108"/>
        <v>1.7293526608647327</v>
      </c>
      <c r="AE84" s="93">
        <f t="shared" si="108"/>
        <v>1.7816624656850963</v>
      </c>
      <c r="AF84" s="93">
        <f t="shared" si="108"/>
        <v>1.6357016905318298</v>
      </c>
      <c r="AG84" s="93">
        <f t="shared" si="108"/>
        <v>1.7221532769212298</v>
      </c>
      <c r="AH84" s="93">
        <f t="shared" si="108"/>
        <v>1.7988019483553066</v>
      </c>
      <c r="AI84" s="93">
        <f t="shared" si="108"/>
        <v>1.6505318555420943</v>
      </c>
      <c r="AJ84" s="93">
        <f t="shared" si="108"/>
        <v>1.7350734035190043</v>
      </c>
      <c r="AK84" s="132">
        <f t="shared" si="108"/>
        <v>1.802296948075135</v>
      </c>
      <c r="AL84" s="93">
        <f t="shared" si="108"/>
        <v>1.2667795540929034</v>
      </c>
      <c r="AM84" s="93">
        <f t="shared" si="108"/>
        <v>1.3284253767199492</v>
      </c>
      <c r="AN84" s="93">
        <f t="shared" si="108"/>
        <v>1.5985758191064352</v>
      </c>
      <c r="AO84" s="93">
        <f t="shared" si="108"/>
        <v>1.6951030616825458</v>
      </c>
      <c r="AP84" s="93">
        <f t="shared" si="108"/>
        <v>1.7830400548481165</v>
      </c>
      <c r="AQ84" s="93">
        <f t="shared" si="108"/>
        <v>1.8530819874862701</v>
      </c>
      <c r="AR84" s="93">
        <f t="shared" si="108"/>
        <v>1.7283217351316982</v>
      </c>
      <c r="AS84" s="93">
        <f t="shared" si="108"/>
        <v>1.841773603092602</v>
      </c>
      <c r="AT84" s="93">
        <f t="shared" si="108"/>
        <v>1.9120003211586778</v>
      </c>
      <c r="AU84" s="93">
        <f t="shared" si="108"/>
        <v>1.7684333968988049</v>
      </c>
      <c r="AV84" s="93">
        <f t="shared" si="108"/>
        <v>1.8630012918004693</v>
      </c>
      <c r="AW84" s="132">
        <f t="shared" si="108"/>
        <v>1.9332343989098237</v>
      </c>
      <c r="AX84" s="93">
        <f t="shared" si="108"/>
        <v>1.3468143356326163</v>
      </c>
      <c r="AY84" s="93">
        <f t="shared" si="108"/>
        <v>1.4034145444572974</v>
      </c>
      <c r="AZ84" s="93">
        <f t="shared" si="108"/>
        <v>1.6597962837290459</v>
      </c>
      <c r="BA84" s="93">
        <f t="shared" si="108"/>
        <v>1.7659014981093681</v>
      </c>
      <c r="BB84" s="93">
        <f t="shared" si="108"/>
        <v>1.8717708429634941</v>
      </c>
      <c r="BC84" s="93">
        <f t="shared" si="108"/>
        <v>1.927578321848052</v>
      </c>
      <c r="BD84" s="93">
        <f t="shared" si="108"/>
        <v>1.805763058334356</v>
      </c>
      <c r="BE84" s="93">
        <f t="shared" si="108"/>
        <v>1.9199640480588216</v>
      </c>
      <c r="BF84" s="93">
        <f t="shared" si="108"/>
        <v>1.9866574034399505</v>
      </c>
      <c r="BG84" s="93">
        <f t="shared" si="108"/>
        <v>1.8463323286928432</v>
      </c>
      <c r="BH84" s="93">
        <f t="shared" si="108"/>
        <v>1.940909303757721</v>
      </c>
      <c r="BI84" s="132">
        <f t="shared" si="108"/>
        <v>2.0096555597346981</v>
      </c>
      <c r="BJ84" s="93">
        <f t="shared" si="108"/>
        <v>1.370387542692729</v>
      </c>
      <c r="BK84" s="93">
        <f t="shared" si="108"/>
        <v>1.4339086569147337</v>
      </c>
      <c r="BL84" s="93">
        <f t="shared" si="108"/>
        <v>1.7042369473639207</v>
      </c>
      <c r="BM84" s="93">
        <f t="shared" si="108"/>
        <v>1.812184427228803</v>
      </c>
      <c r="BN84" s="93">
        <f t="shared" si="108"/>
        <v>1.918900098466785</v>
      </c>
      <c r="BO84" s="93">
        <f t="shared" si="108"/>
        <v>1.9752381607141949</v>
      </c>
      <c r="BP84" s="93">
        <f t="shared" si="108"/>
        <v>1.8509430446188651</v>
      </c>
      <c r="BQ84" s="93">
        <f t="shared" si="108"/>
        <v>1.9626850911264857</v>
      </c>
      <c r="BR84" s="93">
        <f t="shared" si="108"/>
        <v>2.0364089608349816</v>
      </c>
      <c r="BS84" s="93">
        <f t="shared" si="108"/>
        <v>1.8929021992870119</v>
      </c>
      <c r="BT84" s="93">
        <f t="shared" si="108"/>
        <v>1.9848996667381242</v>
      </c>
      <c r="BU84" s="132">
        <f t="shared" si="108"/>
        <v>2.0585802234279615</v>
      </c>
      <c r="BV84" s="93">
        <f t="shared" si="108"/>
        <v>1.4189473759608733</v>
      </c>
      <c r="BW84" s="93">
        <f t="shared" si="108"/>
        <v>1.4813905866139563</v>
      </c>
      <c r="BX84" s="93">
        <f t="shared" si="108"/>
        <v>1.7684025102013028</v>
      </c>
      <c r="BY84" s="93">
        <f t="shared" si="108"/>
        <v>1.8768692605522843</v>
      </c>
      <c r="BZ84" s="93">
        <f t="shared" si="108"/>
        <v>1.9869768031396999</v>
      </c>
      <c r="CA84" s="93">
        <f t="shared" si="108"/>
        <v>2.0445534428620147</v>
      </c>
      <c r="CB84" s="93">
        <f t="shared" si="108"/>
        <v>1.9167911086444982</v>
      </c>
      <c r="CC84" s="93">
        <f t="shared" si="108"/>
        <v>2.0303470340967751</v>
      </c>
      <c r="CD84" s="93">
        <f t="shared" si="108"/>
        <v>2.106235129707704</v>
      </c>
      <c r="CE84" s="93">
        <f t="shared" si="108"/>
        <v>1.9580897729810887</v>
      </c>
      <c r="CF84" s="93">
        <f t="shared" si="108"/>
        <v>2.052287035380421</v>
      </c>
      <c r="CG84" s="132">
        <f t="shared" si="108"/>
        <v>2.128160329397605</v>
      </c>
      <c r="CH84" s="93">
        <f t="shared" si="108"/>
        <v>1.4718683586032997</v>
      </c>
      <c r="CI84" s="93">
        <f t="shared" si="108"/>
        <v>1.5366464322241358</v>
      </c>
      <c r="CJ84" s="93">
        <f t="shared" si="108"/>
        <v>1.8341204388066519</v>
      </c>
      <c r="CK84" s="93">
        <f t="shared" si="108"/>
        <v>1.9465675921684051</v>
      </c>
      <c r="CL84" s="93">
        <f t="shared" ref="CL84:CS84" si="109">IFERROR(CL73/CL51,"")</f>
        <v>2.0605514289912388</v>
      </c>
      <c r="CM84" s="93">
        <f t="shared" si="109"/>
        <v>2.1201539927346627</v>
      </c>
      <c r="CN84" s="93">
        <f t="shared" si="109"/>
        <v>1.9876717225378893</v>
      </c>
      <c r="CO84" s="93">
        <f t="shared" si="109"/>
        <v>2.1053256945067922</v>
      </c>
      <c r="CP84" s="93">
        <f t="shared" si="109"/>
        <v>2.1840611861527308</v>
      </c>
      <c r="CQ84" s="93">
        <f t="shared" si="109"/>
        <v>2.0282033859603605</v>
      </c>
      <c r="CR84" s="93">
        <f t="shared" si="109"/>
        <v>2.1280415619756408</v>
      </c>
      <c r="CS84" s="132">
        <f t="shared" si="109"/>
        <v>2.2065305839689211</v>
      </c>
    </row>
    <row r="85" spans="1:99" s="93" customFormat="1" x14ac:dyDescent="0.25">
      <c r="A85" s="93" t="s">
        <v>8</v>
      </c>
      <c r="B85" s="93">
        <f t="shared" si="103"/>
        <v>1.1111111111111112</v>
      </c>
      <c r="C85" s="93">
        <f t="shared" si="103"/>
        <v>1.1846153846153846</v>
      </c>
      <c r="D85" s="93">
        <f t="shared" si="103"/>
        <v>1.2903225806451613</v>
      </c>
      <c r="E85" s="93">
        <f t="shared" si="103"/>
        <v>1.471830985915493</v>
      </c>
      <c r="F85" s="93">
        <f t="shared" si="103"/>
        <v>1.2417582417582418</v>
      </c>
      <c r="G85" s="93">
        <f t="shared" si="103"/>
        <v>1.2377622377622377</v>
      </c>
      <c r="H85" s="93">
        <f t="shared" si="103"/>
        <v>1.2727272727272727</v>
      </c>
      <c r="I85" s="93">
        <f t="shared" si="103"/>
        <v>1.2714285714285714</v>
      </c>
      <c r="J85" s="93">
        <f t="shared" si="103"/>
        <v>1.2423076923076923</v>
      </c>
      <c r="K85" s="93">
        <f t="shared" si="103"/>
        <v>1.2239583333333333</v>
      </c>
      <c r="L85" s="93">
        <f t="shared" si="103"/>
        <v>1.9547738693467336</v>
      </c>
      <c r="M85" s="132">
        <f t="shared" si="103"/>
        <v>1.742489270386266</v>
      </c>
      <c r="N85" s="290">
        <f t="shared" si="103"/>
        <v>1.2137096774193548</v>
      </c>
      <c r="O85" s="290">
        <f t="shared" si="103"/>
        <v>1.1900826446280992</v>
      </c>
      <c r="P85" s="290">
        <f t="shared" si="103"/>
        <v>1.546875</v>
      </c>
      <c r="Q85" s="290">
        <f t="shared" si="103"/>
        <v>1.4619565217391304</v>
      </c>
      <c r="R85" s="290">
        <f t="shared" si="103"/>
        <v>1.3863636363636365</v>
      </c>
      <c r="S85" s="290">
        <f t="shared" si="103"/>
        <v>1.5087719298245614</v>
      </c>
      <c r="T85" s="290">
        <f t="shared" si="103"/>
        <v>1.4601769911504425</v>
      </c>
      <c r="U85" s="290">
        <f t="shared" si="103"/>
        <v>1.4580645161290322</v>
      </c>
      <c r="V85" s="93">
        <f t="shared" si="103"/>
        <v>1.5434826203208556</v>
      </c>
      <c r="W85" s="93">
        <f t="shared" si="103"/>
        <v>1.3741500817500139</v>
      </c>
      <c r="X85" s="93">
        <f t="shared" si="103"/>
        <v>1.416791943011545</v>
      </c>
      <c r="Y85" s="132">
        <f t="shared" si="103"/>
        <v>1.6315776134745343</v>
      </c>
      <c r="Z85" s="93">
        <f t="shared" ref="Z85:CK85" si="110">IFERROR(Z74/Z52,"")</f>
        <v>1.2164802161533874</v>
      </c>
      <c r="AA85" s="93">
        <f t="shared" si="110"/>
        <v>1.2157319813229468</v>
      </c>
      <c r="AB85" s="93">
        <f t="shared" si="110"/>
        <v>1.4099305455217268</v>
      </c>
      <c r="AC85" s="93">
        <f t="shared" si="110"/>
        <v>1.3962229171746787</v>
      </c>
      <c r="AD85" s="93">
        <f t="shared" si="110"/>
        <v>1.4355243105409643</v>
      </c>
      <c r="AE85" s="93">
        <f t="shared" si="110"/>
        <v>1.4921310424620298</v>
      </c>
      <c r="AF85" s="93">
        <f t="shared" si="110"/>
        <v>1.366114610236645</v>
      </c>
      <c r="AG85" s="93">
        <f t="shared" si="110"/>
        <v>1.4377911969969064</v>
      </c>
      <c r="AH85" s="93">
        <f t="shared" si="110"/>
        <v>1.5031408157103487</v>
      </c>
      <c r="AI85" s="93">
        <f t="shared" si="110"/>
        <v>1.3849277787357543</v>
      </c>
      <c r="AJ85" s="93">
        <f t="shared" si="110"/>
        <v>1.4378725549762277</v>
      </c>
      <c r="AK85" s="132">
        <f t="shared" si="110"/>
        <v>1.5162252478032401</v>
      </c>
      <c r="AL85" s="93">
        <f t="shared" si="110"/>
        <v>1.2781021933673358</v>
      </c>
      <c r="AM85" s="93">
        <f t="shared" si="110"/>
        <v>1.2600634906359938</v>
      </c>
      <c r="AN85" s="93">
        <f t="shared" si="110"/>
        <v>1.4780511564391081</v>
      </c>
      <c r="AO85" s="93">
        <f t="shared" si="110"/>
        <v>1.4600765989233118</v>
      </c>
      <c r="AP85" s="93">
        <f t="shared" si="110"/>
        <v>1.5019811699702825</v>
      </c>
      <c r="AQ85" s="93">
        <f t="shared" si="110"/>
        <v>1.5444560418747078</v>
      </c>
      <c r="AR85" s="93">
        <f t="shared" si="110"/>
        <v>1.461783881681519</v>
      </c>
      <c r="AS85" s="93">
        <f t="shared" si="110"/>
        <v>1.5472629430463236</v>
      </c>
      <c r="AT85" s="93">
        <f t="shared" si="110"/>
        <v>1.6260796022241968</v>
      </c>
      <c r="AU85" s="93">
        <f t="shared" si="110"/>
        <v>1.517893537152927</v>
      </c>
      <c r="AV85" s="93">
        <f t="shared" si="110"/>
        <v>1.5756496295627611</v>
      </c>
      <c r="AW85" s="132">
        <f t="shared" si="110"/>
        <v>1.6462504032941114</v>
      </c>
      <c r="AX85" s="93">
        <f t="shared" si="110"/>
        <v>1.360265307157744</v>
      </c>
      <c r="AY85" s="93">
        <f t="shared" si="110"/>
        <v>1.3416066184350943</v>
      </c>
      <c r="AZ85" s="93">
        <f t="shared" si="110"/>
        <v>1.5986859441617349</v>
      </c>
      <c r="BA85" s="93">
        <f t="shared" si="110"/>
        <v>1.5536063650322753</v>
      </c>
      <c r="BB85" s="93">
        <f t="shared" si="110"/>
        <v>1.5847732912981556</v>
      </c>
      <c r="BC85" s="93">
        <f t="shared" si="110"/>
        <v>1.6130748575455158</v>
      </c>
      <c r="BD85" s="93">
        <f t="shared" si="110"/>
        <v>1.511664803054676</v>
      </c>
      <c r="BE85" s="93">
        <f t="shared" si="110"/>
        <v>1.6022895323535082</v>
      </c>
      <c r="BF85" s="93">
        <f t="shared" si="110"/>
        <v>1.6814675664685765</v>
      </c>
      <c r="BG85" s="93">
        <f t="shared" si="110"/>
        <v>1.5635437247600592</v>
      </c>
      <c r="BH85" s="93">
        <f t="shared" si="110"/>
        <v>1.621396855508149</v>
      </c>
      <c r="BI85" s="132">
        <f t="shared" si="110"/>
        <v>1.6990295295187865</v>
      </c>
      <c r="BJ85" s="93">
        <f t="shared" si="110"/>
        <v>1.3811230792560492</v>
      </c>
      <c r="BK85" s="93">
        <f t="shared" si="110"/>
        <v>1.36193490168553</v>
      </c>
      <c r="BL85" s="93">
        <f t="shared" si="110"/>
        <v>1.6073649253677225</v>
      </c>
      <c r="BM85" s="93">
        <f t="shared" si="110"/>
        <v>1.5802249090029428</v>
      </c>
      <c r="BN85" s="93">
        <f t="shared" si="110"/>
        <v>1.6198488813209506</v>
      </c>
      <c r="BO85" s="93">
        <f t="shared" si="110"/>
        <v>1.6573465434973251</v>
      </c>
      <c r="BP85" s="93">
        <f t="shared" si="110"/>
        <v>1.5531156286848153</v>
      </c>
      <c r="BQ85" s="93">
        <f t="shared" si="110"/>
        <v>1.6457141210064872</v>
      </c>
      <c r="BR85" s="93">
        <f t="shared" si="110"/>
        <v>1.7255621577434994</v>
      </c>
      <c r="BS85" s="93">
        <f t="shared" si="110"/>
        <v>1.6047257299514774</v>
      </c>
      <c r="BT85" s="93">
        <f t="shared" si="110"/>
        <v>1.6641470881652358</v>
      </c>
      <c r="BU85" s="132">
        <f t="shared" si="110"/>
        <v>1.7412918231360535</v>
      </c>
      <c r="BV85" s="93">
        <f t="shared" si="110"/>
        <v>1.429343805524099</v>
      </c>
      <c r="BW85" s="93">
        <f t="shared" si="110"/>
        <v>1.4094083918189471</v>
      </c>
      <c r="BX85" s="93">
        <f t="shared" si="110"/>
        <v>1.663745372365135</v>
      </c>
      <c r="BY85" s="93">
        <f t="shared" si="110"/>
        <v>1.6345656314101855</v>
      </c>
      <c r="BZ85" s="93">
        <f t="shared" si="110"/>
        <v>1.6748081879014551</v>
      </c>
      <c r="CA85" s="93">
        <f t="shared" si="110"/>
        <v>1.7192574102144891</v>
      </c>
      <c r="CB85" s="93">
        <f t="shared" si="110"/>
        <v>1.6119261208522238</v>
      </c>
      <c r="CC85" s="93">
        <f t="shared" si="110"/>
        <v>1.7039417202310374</v>
      </c>
      <c r="CD85" s="93">
        <f t="shared" si="110"/>
        <v>1.7862165968537433</v>
      </c>
      <c r="CE85" s="93">
        <f t="shared" si="110"/>
        <v>1.6614413338944309</v>
      </c>
      <c r="CF85" s="93">
        <f t="shared" si="110"/>
        <v>1.721256271893584</v>
      </c>
      <c r="CG85" s="132">
        <f t="shared" si="110"/>
        <v>1.8008139832983678</v>
      </c>
      <c r="CH85" s="93">
        <f t="shared" si="110"/>
        <v>1.4826549994946103</v>
      </c>
      <c r="CI85" s="93">
        <f t="shared" si="110"/>
        <v>1.4619732161752248</v>
      </c>
      <c r="CJ85" s="93">
        <f t="shared" si="110"/>
        <v>1.7247770954294452</v>
      </c>
      <c r="CK85" s="93">
        <f t="shared" si="110"/>
        <v>1.6943820454250713</v>
      </c>
      <c r="CL85" s="93">
        <f t="shared" ref="CL85:CS85" si="111">IFERROR(CL74/CL52,"")</f>
        <v>1.736106320605086</v>
      </c>
      <c r="CM85" s="93">
        <f t="shared" si="111"/>
        <v>1.7821649937644559</v>
      </c>
      <c r="CN85" s="93">
        <f t="shared" si="111"/>
        <v>1.6708079143249934</v>
      </c>
      <c r="CO85" s="93">
        <f t="shared" si="111"/>
        <v>1.7660510658810511</v>
      </c>
      <c r="CP85" s="93">
        <f t="shared" si="111"/>
        <v>1.8514977365005578</v>
      </c>
      <c r="CQ85" s="93">
        <f t="shared" si="111"/>
        <v>1.7181164752092373</v>
      </c>
      <c r="CR85" s="93">
        <f t="shared" si="111"/>
        <v>1.7840958897743062</v>
      </c>
      <c r="CS85" s="132">
        <f t="shared" si="111"/>
        <v>1.8665331173847051</v>
      </c>
    </row>
    <row r="86" spans="1:99" s="93" customFormat="1" x14ac:dyDescent="0.25">
      <c r="A86" s="93" t="s">
        <v>1</v>
      </c>
      <c r="B86" s="93">
        <f t="shared" si="103"/>
        <v>1</v>
      </c>
      <c r="C86" s="93">
        <f t="shared" si="103"/>
        <v>1.1864406779661016</v>
      </c>
      <c r="D86" s="93">
        <f t="shared" si="103"/>
        <v>1.4428571428571428</v>
      </c>
      <c r="E86" s="93">
        <f t="shared" si="103"/>
        <v>1.375</v>
      </c>
      <c r="F86" s="93">
        <f t="shared" si="103"/>
        <v>1.1901408450704225</v>
      </c>
      <c r="G86" s="93">
        <f t="shared" si="103"/>
        <v>1.1499999999999999</v>
      </c>
      <c r="H86" s="93">
        <f t="shared" si="103"/>
        <v>1.3972602739726028</v>
      </c>
      <c r="I86" s="93">
        <f t="shared" si="103"/>
        <v>1.2063492063492063</v>
      </c>
      <c r="J86" s="93">
        <f t="shared" si="103"/>
        <v>1.4178403755868545</v>
      </c>
      <c r="K86" s="93">
        <f t="shared" si="103"/>
        <v>1.2486486486486486</v>
      </c>
      <c r="L86" s="93">
        <f t="shared" si="103"/>
        <v>2.03125</v>
      </c>
      <c r="M86" s="132">
        <f t="shared" si="103"/>
        <v>1.7857142857142858</v>
      </c>
      <c r="N86" s="290">
        <f t="shared" si="103"/>
        <v>1.1717171717171717</v>
      </c>
      <c r="O86" s="290">
        <f t="shared" si="103"/>
        <v>1.2636363636363637</v>
      </c>
      <c r="P86" s="290">
        <f t="shared" si="103"/>
        <v>1.5767195767195767</v>
      </c>
      <c r="Q86" s="290">
        <f t="shared" si="103"/>
        <v>1.1793478260869565</v>
      </c>
      <c r="R86" s="290">
        <f t="shared" si="103"/>
        <v>1.4301075268817205</v>
      </c>
      <c r="S86" s="290">
        <f t="shared" si="103"/>
        <v>1.6779661016949152</v>
      </c>
      <c r="T86" s="290">
        <f t="shared" si="103"/>
        <v>1.347305389221557</v>
      </c>
      <c r="U86" s="290">
        <f t="shared" si="103"/>
        <v>1.5072992700729928</v>
      </c>
      <c r="V86" s="93">
        <f t="shared" si="103"/>
        <v>1.5548442935005891</v>
      </c>
      <c r="W86" s="93">
        <f t="shared" si="103"/>
        <v>1.3999999999999997</v>
      </c>
      <c r="X86" s="93">
        <f t="shared" si="103"/>
        <v>1.4502757679650502</v>
      </c>
      <c r="Y86" s="132">
        <f t="shared" si="103"/>
        <v>1.6</v>
      </c>
      <c r="Z86" s="93">
        <f t="shared" ref="Z86:CK86" si="112">IFERROR(Z75/Z53,"")</f>
        <v>1.2175847182850685</v>
      </c>
      <c r="AA86" s="93">
        <f t="shared" si="112"/>
        <v>1.3285121858724092</v>
      </c>
      <c r="AB86" s="93">
        <f t="shared" si="112"/>
        <v>1.3979130666010082</v>
      </c>
      <c r="AC86" s="93">
        <f t="shared" si="112"/>
        <v>1.3572377788261605</v>
      </c>
      <c r="AD86" s="93">
        <f t="shared" si="112"/>
        <v>1.4448349554070818</v>
      </c>
      <c r="AE86" s="93">
        <f t="shared" si="112"/>
        <v>1.4836926757301299</v>
      </c>
      <c r="AF86" s="93">
        <f t="shared" si="112"/>
        <v>1.3689232659581236</v>
      </c>
      <c r="AG86" s="93">
        <f t="shared" si="112"/>
        <v>1.4443287730397862</v>
      </c>
      <c r="AH86" s="93">
        <f t="shared" si="112"/>
        <v>1.5</v>
      </c>
      <c r="AI86" s="93">
        <f t="shared" si="112"/>
        <v>1.3831576878811678</v>
      </c>
      <c r="AJ86" s="93">
        <f t="shared" si="112"/>
        <v>1.4439749064706284</v>
      </c>
      <c r="AK86" s="132">
        <f t="shared" si="112"/>
        <v>1.5</v>
      </c>
      <c r="AL86" s="93">
        <f t="shared" si="112"/>
        <v>1.2587017457483789</v>
      </c>
      <c r="AM86" s="93">
        <f t="shared" si="112"/>
        <v>1.3599243106963865</v>
      </c>
      <c r="AN86" s="93">
        <f t="shared" si="112"/>
        <v>1.4310619072393449</v>
      </c>
      <c r="AO86" s="93">
        <f t="shared" si="112"/>
        <v>1.3912635898267343</v>
      </c>
      <c r="AP86" s="93">
        <f t="shared" si="112"/>
        <v>1.4814828610370419</v>
      </c>
      <c r="AQ86" s="93">
        <f t="shared" si="112"/>
        <v>1.5213657581437998</v>
      </c>
      <c r="AR86" s="93">
        <f t="shared" si="112"/>
        <v>1.4308906766329454</v>
      </c>
      <c r="AS86" s="93">
        <f t="shared" si="112"/>
        <v>1.5167016433375728</v>
      </c>
      <c r="AT86" s="93">
        <f t="shared" si="112"/>
        <v>1.5750000000000004</v>
      </c>
      <c r="AU86" s="93">
        <f t="shared" si="112"/>
        <v>1.467485479773003</v>
      </c>
      <c r="AV86" s="93">
        <f t="shared" si="112"/>
        <v>1.5321166713596497</v>
      </c>
      <c r="AW86" s="132">
        <f t="shared" si="112"/>
        <v>1.5912108816916002</v>
      </c>
      <c r="AX86" s="93">
        <f t="shared" si="112"/>
        <v>1.3264243708667756</v>
      </c>
      <c r="AY86" s="93">
        <f t="shared" si="112"/>
        <v>1.4293815167450481</v>
      </c>
      <c r="AZ86" s="93">
        <f t="shared" si="112"/>
        <v>1.5042551119468199</v>
      </c>
      <c r="BA86" s="93">
        <f t="shared" si="112"/>
        <v>1.4605014157454079</v>
      </c>
      <c r="BB86" s="93">
        <f t="shared" si="112"/>
        <v>1.5561650298919802</v>
      </c>
      <c r="BC86" s="93">
        <f t="shared" si="112"/>
        <v>1.5974649304178141</v>
      </c>
      <c r="BD86" s="93">
        <f t="shared" si="112"/>
        <v>1.5024892146599269</v>
      </c>
      <c r="BE86" s="93">
        <f t="shared" si="112"/>
        <v>1.5930600399747488</v>
      </c>
      <c r="BF86" s="93">
        <f t="shared" si="112"/>
        <v>1.6537500000000003</v>
      </c>
      <c r="BG86" s="93">
        <f t="shared" si="112"/>
        <v>1.5410505052090149</v>
      </c>
      <c r="BH86" s="93">
        <f t="shared" si="112"/>
        <v>1.6091249329073529</v>
      </c>
      <c r="BI86" s="132">
        <f t="shared" si="112"/>
        <v>1.6708624965495502</v>
      </c>
      <c r="BJ86" s="93">
        <f t="shared" si="112"/>
        <v>1.3605066030613919</v>
      </c>
      <c r="BK86" s="93">
        <f t="shared" si="112"/>
        <v>1.4655617612361838</v>
      </c>
      <c r="BL86" s="93">
        <f t="shared" si="112"/>
        <v>1.540794938642543</v>
      </c>
      <c r="BM86" s="93">
        <f t="shared" si="112"/>
        <v>1.4972178469086301</v>
      </c>
      <c r="BN86" s="93">
        <f t="shared" si="112"/>
        <v>1.5949684052981565</v>
      </c>
      <c r="BO86" s="93">
        <f t="shared" si="112"/>
        <v>1.6367669727539322</v>
      </c>
      <c r="BP86" s="93">
        <f t="shared" si="112"/>
        <v>1.5398850539453057</v>
      </c>
      <c r="BQ86" s="93">
        <f t="shared" si="112"/>
        <v>1.6325210063593303</v>
      </c>
      <c r="BR86" s="93">
        <f t="shared" si="112"/>
        <v>1.6943615769253519</v>
      </c>
      <c r="BS86" s="93">
        <f t="shared" si="112"/>
        <v>1.5793154224344419</v>
      </c>
      <c r="BT86" s="93">
        <f t="shared" si="112"/>
        <v>1.6493827344967491</v>
      </c>
      <c r="BU86" s="132">
        <f t="shared" si="112"/>
        <v>1.7116826563614023</v>
      </c>
      <c r="BV86" s="93">
        <f t="shared" si="112"/>
        <v>1.4144926281544488</v>
      </c>
      <c r="BW86" s="93">
        <f t="shared" si="112"/>
        <v>1.5193487319790042</v>
      </c>
      <c r="BX86" s="93">
        <f t="shared" si="112"/>
        <v>1.5974909928865799</v>
      </c>
      <c r="BY86" s="93">
        <f t="shared" si="112"/>
        <v>1.5512068077498118</v>
      </c>
      <c r="BZ86" s="93">
        <f t="shared" si="112"/>
        <v>1.6518273388944071</v>
      </c>
      <c r="CA86" s="93">
        <f t="shared" si="112"/>
        <v>1.694051558712411</v>
      </c>
      <c r="CB86" s="93">
        <f t="shared" si="112"/>
        <v>1.5949157241825516</v>
      </c>
      <c r="CC86" s="93">
        <f t="shared" si="112"/>
        <v>1.6899833904261359</v>
      </c>
      <c r="CD86" s="93">
        <f t="shared" si="112"/>
        <v>1.7531910090119038</v>
      </c>
      <c r="CE86" s="93">
        <f t="shared" si="112"/>
        <v>1.6346629040412173</v>
      </c>
      <c r="CF86" s="93">
        <f t="shared" si="112"/>
        <v>1.7070422426991325</v>
      </c>
      <c r="CG86" s="132">
        <f t="shared" si="112"/>
        <v>1.7709822139077633</v>
      </c>
      <c r="CH86" s="93">
        <f t="shared" si="112"/>
        <v>1.473771103775354</v>
      </c>
      <c r="CI86" s="93">
        <f t="shared" si="112"/>
        <v>1.5812934432849766</v>
      </c>
      <c r="CJ86" s="93">
        <f t="shared" si="112"/>
        <v>1.6616802868491312</v>
      </c>
      <c r="CK86" s="93">
        <f t="shared" si="112"/>
        <v>1.6130684415583372</v>
      </c>
      <c r="CL86" s="93">
        <f t="shared" ref="CL86:CS86" si="113">IFERROR(CL75/CL53,"")</f>
        <v>1.7175198281630495</v>
      </c>
      <c r="CM86" s="93">
        <f t="shared" si="113"/>
        <v>1.7610331491748699</v>
      </c>
      <c r="CN86" s="93">
        <f t="shared" si="113"/>
        <v>1.6582166141783483</v>
      </c>
      <c r="CO86" s="93">
        <f t="shared" si="113"/>
        <v>1.7567984597932473</v>
      </c>
      <c r="CP86" s="93">
        <f t="shared" si="113"/>
        <v>1.8221452184030424</v>
      </c>
      <c r="CQ86" s="93">
        <f t="shared" si="113"/>
        <v>1.6985250017195037</v>
      </c>
      <c r="CR86" s="93">
        <f t="shared" si="113"/>
        <v>1.7744212125711063</v>
      </c>
      <c r="CS86" s="132">
        <f t="shared" si="113"/>
        <v>1.8407989275802565</v>
      </c>
    </row>
    <row r="87" spans="1:99" s="93" customFormat="1" x14ac:dyDescent="0.25">
      <c r="A87" s="93" t="s">
        <v>2</v>
      </c>
      <c r="B87" s="93">
        <f t="shared" si="103"/>
        <v>1.1304347826086956</v>
      </c>
      <c r="C87" s="93">
        <f t="shared" si="103"/>
        <v>1.1764705882352942</v>
      </c>
      <c r="D87" s="93">
        <f t="shared" si="103"/>
        <v>1.3</v>
      </c>
      <c r="E87" s="93">
        <f t="shared" si="103"/>
        <v>1</v>
      </c>
      <c r="F87" s="93">
        <f t="shared" si="103"/>
        <v>1.0487804878048781</v>
      </c>
      <c r="G87" s="93">
        <f t="shared" si="103"/>
        <v>1.2124999999999999</v>
      </c>
      <c r="H87" s="93">
        <f t="shared" si="103"/>
        <v>1.2045454545454546</v>
      </c>
      <c r="I87" s="93">
        <f t="shared" si="103"/>
        <v>1.1634615384615385</v>
      </c>
      <c r="J87" s="93">
        <f t="shared" si="103"/>
        <v>1.2389380530973451</v>
      </c>
      <c r="K87" s="93">
        <f t="shared" si="103"/>
        <v>1.1623376623376624</v>
      </c>
      <c r="L87" s="93">
        <f t="shared" si="103"/>
        <v>2</v>
      </c>
      <c r="M87" s="132">
        <f t="shared" si="103"/>
        <v>2.0107142857142857</v>
      </c>
      <c r="N87" s="290">
        <f t="shared" si="103"/>
        <v>1.5614035087719298</v>
      </c>
      <c r="O87" s="290">
        <f t="shared" si="103"/>
        <v>1.4615384615384615</v>
      </c>
      <c r="P87" s="290">
        <f t="shared" si="103"/>
        <v>1.7358490566037736</v>
      </c>
      <c r="Q87" s="290">
        <f t="shared" si="103"/>
        <v>1.3294117647058823</v>
      </c>
      <c r="R87" s="290">
        <f t="shared" si="103"/>
        <v>1.3119266055045871</v>
      </c>
      <c r="S87" s="290">
        <f t="shared" si="103"/>
        <v>1.5485714285714285</v>
      </c>
      <c r="T87" s="290">
        <f t="shared" si="103"/>
        <v>1.2868852459016393</v>
      </c>
      <c r="U87" s="290">
        <f t="shared" si="103"/>
        <v>1.3576642335766422</v>
      </c>
      <c r="V87" s="93">
        <f t="shared" si="103"/>
        <v>1.5475280765345536</v>
      </c>
      <c r="W87" s="93">
        <f t="shared" si="103"/>
        <v>1.4473077117219457</v>
      </c>
      <c r="X87" s="93">
        <f t="shared" si="103"/>
        <v>1.5</v>
      </c>
      <c r="Y87" s="132">
        <f t="shared" si="103"/>
        <v>1.6432146587302392</v>
      </c>
      <c r="Z87" s="93">
        <f t="shared" ref="Z87:CK87" si="114">IFERROR(Z76/Z54,"")</f>
        <v>1.5033379131980926</v>
      </c>
      <c r="AA87" s="93">
        <f t="shared" si="114"/>
        <v>1.3623753792804509</v>
      </c>
      <c r="AB87" s="93">
        <f t="shared" si="114"/>
        <v>1.433590694339663</v>
      </c>
      <c r="AC87" s="93">
        <f t="shared" si="114"/>
        <v>1.410181644956606</v>
      </c>
      <c r="AD87" s="93">
        <f t="shared" si="114"/>
        <v>1.5615862104345151</v>
      </c>
      <c r="AE87" s="93">
        <f t="shared" si="114"/>
        <v>1.6186831161124045</v>
      </c>
      <c r="AF87" s="93">
        <f t="shared" si="114"/>
        <v>1.4845467658629612</v>
      </c>
      <c r="AG87" s="93">
        <f t="shared" si="114"/>
        <v>1.5702644809732504</v>
      </c>
      <c r="AH87" s="93">
        <f t="shared" si="114"/>
        <v>1.6422304086747783</v>
      </c>
      <c r="AI87" s="93">
        <f t="shared" si="114"/>
        <v>1.5011174189487992</v>
      </c>
      <c r="AJ87" s="93">
        <f t="shared" si="114"/>
        <v>1.572559006164669</v>
      </c>
      <c r="AK87" s="132">
        <f t="shared" si="114"/>
        <v>1.6446095349668</v>
      </c>
      <c r="AL87" s="93">
        <f t="shared" si="114"/>
        <v>1.593556696306331</v>
      </c>
      <c r="AM87" s="93">
        <f t="shared" si="114"/>
        <v>1.3910732609994525</v>
      </c>
      <c r="AN87" s="93">
        <f t="shared" si="114"/>
        <v>1.4601140777507431</v>
      </c>
      <c r="AO87" s="93">
        <f t="shared" si="114"/>
        <v>1.4457019689494943</v>
      </c>
      <c r="AP87" s="93">
        <f t="shared" si="114"/>
        <v>1.6097370537672155</v>
      </c>
      <c r="AQ87" s="93">
        <f t="shared" si="114"/>
        <v>1.6652134752634289</v>
      </c>
      <c r="AR87" s="93">
        <f t="shared" si="114"/>
        <v>1.5526166730191293</v>
      </c>
      <c r="AS87" s="93">
        <f t="shared" si="114"/>
        <v>1.6453424079893684</v>
      </c>
      <c r="AT87" s="93">
        <f t="shared" si="114"/>
        <v>1.7154491160900791</v>
      </c>
      <c r="AU87" s="93">
        <f t="shared" si="114"/>
        <v>1.5904224326645964</v>
      </c>
      <c r="AV87" s="93">
        <f t="shared" si="114"/>
        <v>1.6664207334011898</v>
      </c>
      <c r="AW87" s="132">
        <f t="shared" si="114"/>
        <v>1.737164840725983</v>
      </c>
      <c r="AX87" s="93">
        <f t="shared" si="114"/>
        <v>1.6569345638349082</v>
      </c>
      <c r="AY87" s="93">
        <f t="shared" si="114"/>
        <v>1.4644427358143675</v>
      </c>
      <c r="AZ87" s="93">
        <f t="shared" si="114"/>
        <v>1.538147568632408</v>
      </c>
      <c r="BA87" s="93">
        <f t="shared" si="114"/>
        <v>1.5184653198303986</v>
      </c>
      <c r="BB87" s="93">
        <f t="shared" si="114"/>
        <v>1.6851397172204272</v>
      </c>
      <c r="BC87" s="93">
        <f t="shared" si="114"/>
        <v>1.7378131131444237</v>
      </c>
      <c r="BD87" s="93">
        <f t="shared" si="114"/>
        <v>1.6241881186272984</v>
      </c>
      <c r="BE87" s="93">
        <f t="shared" si="114"/>
        <v>1.7215830837341968</v>
      </c>
      <c r="BF87" s="93">
        <f t="shared" si="114"/>
        <v>1.7888580752910961</v>
      </c>
      <c r="BG87" s="93">
        <f t="shared" si="114"/>
        <v>1.6606577882691522</v>
      </c>
      <c r="BH87" s="93">
        <f t="shared" si="114"/>
        <v>1.7412873260092232</v>
      </c>
      <c r="BI87" s="132">
        <f t="shared" si="114"/>
        <v>1.80919840245207</v>
      </c>
      <c r="BJ87" s="93">
        <f t="shared" si="114"/>
        <v>1.6840215581562143</v>
      </c>
      <c r="BK87" s="93">
        <f t="shared" si="114"/>
        <v>1.5028753764288987</v>
      </c>
      <c r="BL87" s="93">
        <f t="shared" si="114"/>
        <v>1.579044876116527</v>
      </c>
      <c r="BM87" s="93">
        <f t="shared" si="114"/>
        <v>1.5548916395120296</v>
      </c>
      <c r="BN87" s="93">
        <f t="shared" si="114"/>
        <v>1.7241720551927737</v>
      </c>
      <c r="BO87" s="93">
        <f t="shared" si="114"/>
        <v>1.7803766139413659</v>
      </c>
      <c r="BP87" s="93">
        <f t="shared" si="114"/>
        <v>1.6653434418293784</v>
      </c>
      <c r="BQ87" s="93">
        <f t="shared" si="114"/>
        <v>1.7649185419363269</v>
      </c>
      <c r="BR87" s="93">
        <f t="shared" si="114"/>
        <v>1.8358180754618314</v>
      </c>
      <c r="BS87" s="93">
        <f t="shared" si="114"/>
        <v>1.7044332034303451</v>
      </c>
      <c r="BT87" s="93">
        <f t="shared" si="114"/>
        <v>1.7863844777744919</v>
      </c>
      <c r="BU87" s="132">
        <f t="shared" si="114"/>
        <v>1.8589189325312534</v>
      </c>
      <c r="BV87" s="93">
        <f t="shared" si="114"/>
        <v>1.747093396903026</v>
      </c>
      <c r="BW87" s="93">
        <f t="shared" si="114"/>
        <v>1.5528540833376556</v>
      </c>
      <c r="BX87" s="93">
        <f t="shared" si="114"/>
        <v>1.6308877163889601</v>
      </c>
      <c r="BY87" s="93">
        <f t="shared" si="114"/>
        <v>1.607203789165486</v>
      </c>
      <c r="BZ87" s="93">
        <f t="shared" si="114"/>
        <v>1.7816903861381019</v>
      </c>
      <c r="CA87" s="93">
        <f t="shared" si="114"/>
        <v>1.8386320509786303</v>
      </c>
      <c r="CB87" s="93">
        <f t="shared" si="114"/>
        <v>1.7202485747443694</v>
      </c>
      <c r="CC87" s="93">
        <f t="shared" si="114"/>
        <v>1.8236011245092429</v>
      </c>
      <c r="CD87" s="93">
        <f t="shared" si="114"/>
        <v>1.896655228926434</v>
      </c>
      <c r="CE87" s="93">
        <f t="shared" si="114"/>
        <v>1.7612446867200842</v>
      </c>
      <c r="CF87" s="93">
        <f t="shared" si="114"/>
        <v>1.8463399239360485</v>
      </c>
      <c r="CG87" s="132">
        <f t="shared" si="114"/>
        <v>1.9219132133830639</v>
      </c>
      <c r="CH87" s="93">
        <f t="shared" si="114"/>
        <v>1.8145310273204671</v>
      </c>
      <c r="CI87" s="93">
        <f t="shared" si="114"/>
        <v>1.6116054126850246</v>
      </c>
      <c r="CJ87" s="93">
        <f t="shared" si="114"/>
        <v>1.6911717150037646</v>
      </c>
      <c r="CK87" s="93">
        <f t="shared" si="114"/>
        <v>1.6670424577704011</v>
      </c>
      <c r="CL87" s="93">
        <f t="shared" ref="CL87:CS87" si="115">IFERROR(CL76/CL54,"")</f>
        <v>1.8484985585035667</v>
      </c>
      <c r="CM87" s="93">
        <f t="shared" si="115"/>
        <v>1.9078330307119247</v>
      </c>
      <c r="CN87" s="93">
        <f t="shared" si="115"/>
        <v>1.7843935848860206</v>
      </c>
      <c r="CO87" s="93">
        <f t="shared" si="115"/>
        <v>1.891396814768719</v>
      </c>
      <c r="CP87" s="93">
        <f t="shared" si="115"/>
        <v>1.9673462920373548</v>
      </c>
      <c r="CQ87" s="93">
        <f t="shared" si="115"/>
        <v>1.8271626520564006</v>
      </c>
      <c r="CR87" s="93">
        <f t="shared" si="115"/>
        <v>1.9148942721654625</v>
      </c>
      <c r="CS87" s="132">
        <f t="shared" si="115"/>
        <v>1.9932525448760392</v>
      </c>
    </row>
    <row r="88" spans="1:99" s="94" customFormat="1" x14ac:dyDescent="0.25">
      <c r="A88" s="94" t="s">
        <v>3</v>
      </c>
      <c r="B88" s="94">
        <f t="shared" si="103"/>
        <v>1.2441651705565531</v>
      </c>
      <c r="C88" s="94">
        <f t="shared" si="103"/>
        <v>1.2709677419354839</v>
      </c>
      <c r="D88" s="94">
        <f t="shared" si="103"/>
        <v>1.4953271028037383</v>
      </c>
      <c r="E88" s="94">
        <f t="shared" si="103"/>
        <v>1.5201612903225807</v>
      </c>
      <c r="F88" s="94">
        <f t="shared" si="103"/>
        <v>1.2985244040862656</v>
      </c>
      <c r="G88" s="94">
        <f t="shared" si="103"/>
        <v>1.3607214428857715</v>
      </c>
      <c r="H88" s="94">
        <f t="shared" si="103"/>
        <v>1.4390962671905698</v>
      </c>
      <c r="I88" s="94">
        <f t="shared" si="103"/>
        <v>1.265625</v>
      </c>
      <c r="J88" s="94">
        <f t="shared" si="103"/>
        <v>1.468475073313783</v>
      </c>
      <c r="K88" s="94">
        <f t="shared" si="103"/>
        <v>1.3637168141592921</v>
      </c>
      <c r="L88" s="94">
        <f t="shared" si="103"/>
        <v>1.8959706959706959</v>
      </c>
      <c r="M88" s="124">
        <f t="shared" si="103"/>
        <v>1.8730867346938775</v>
      </c>
      <c r="N88" s="291">
        <f t="shared" si="103"/>
        <v>1.2598425196850394</v>
      </c>
      <c r="O88" s="291">
        <f t="shared" si="103"/>
        <v>1.2983870967741935</v>
      </c>
      <c r="P88" s="291">
        <f t="shared" si="103"/>
        <v>1.7114695340501793</v>
      </c>
      <c r="Q88" s="291">
        <f t="shared" si="103"/>
        <v>1.5117466802860062</v>
      </c>
      <c r="R88" s="291">
        <f t="shared" si="103"/>
        <v>1.4751838235294117</v>
      </c>
      <c r="S88" s="291">
        <f t="shared" si="103"/>
        <v>1.6721311475409837</v>
      </c>
      <c r="T88" s="291">
        <f t="shared" si="103"/>
        <v>1.3503816793893131</v>
      </c>
      <c r="U88" s="291">
        <f t="shared" si="103"/>
        <v>1.4003521126760563</v>
      </c>
      <c r="V88" s="94">
        <f t="shared" si="103"/>
        <v>1.6262621347597379</v>
      </c>
      <c r="W88" s="94">
        <f t="shared" si="103"/>
        <v>1.4646068691467766</v>
      </c>
      <c r="X88" s="94">
        <f t="shared" si="103"/>
        <v>1.506974712157175</v>
      </c>
      <c r="Y88" s="124">
        <f t="shared" si="103"/>
        <v>1.6606752970830632</v>
      </c>
      <c r="Z88" s="94">
        <f t="shared" ref="Z88:CK88" si="116">IFERROR(Z77/Z55,"")</f>
        <v>1.2028418153059941</v>
      </c>
      <c r="AA88" s="94">
        <f t="shared" si="116"/>
        <v>1.244307900992548</v>
      </c>
      <c r="AB88" s="94">
        <f t="shared" si="116"/>
        <v>1.3861794790374391</v>
      </c>
      <c r="AC88" s="94">
        <f t="shared" si="116"/>
        <v>1.380884291021808</v>
      </c>
      <c r="AD88" s="94">
        <f t="shared" si="116"/>
        <v>1.495635320859992</v>
      </c>
      <c r="AE88" s="94">
        <f t="shared" si="116"/>
        <v>1.5453338078133554</v>
      </c>
      <c r="AF88" s="94">
        <f t="shared" si="116"/>
        <v>1.4284801821156452</v>
      </c>
      <c r="AG88" s="94">
        <f t="shared" si="116"/>
        <v>1.5102090217463675</v>
      </c>
      <c r="AH88" s="94">
        <f t="shared" si="116"/>
        <v>1.5705007414153405</v>
      </c>
      <c r="AI88" s="94">
        <f t="shared" si="116"/>
        <v>1.4508271610128476</v>
      </c>
      <c r="AJ88" s="94">
        <f t="shared" si="116"/>
        <v>1.5160966096237936</v>
      </c>
      <c r="AK88" s="124">
        <f t="shared" si="116"/>
        <v>1.5788400313435342</v>
      </c>
      <c r="AL88" s="94">
        <f t="shared" si="116"/>
        <v>1.2801715528474804</v>
      </c>
      <c r="AM88" s="94">
        <f t="shared" si="116"/>
        <v>1.2917598053977932</v>
      </c>
      <c r="AN88" s="94">
        <f t="shared" si="116"/>
        <v>1.4290879637723535</v>
      </c>
      <c r="AO88" s="94">
        <f t="shared" si="116"/>
        <v>1.4292697589515579</v>
      </c>
      <c r="AP88" s="94">
        <f t="shared" si="116"/>
        <v>1.5568703163960194</v>
      </c>
      <c r="AQ88" s="94">
        <f t="shared" si="116"/>
        <v>1.6030576352772472</v>
      </c>
      <c r="AR88" s="94">
        <f t="shared" si="116"/>
        <v>1.5112447606307211</v>
      </c>
      <c r="AS88" s="94">
        <f t="shared" si="116"/>
        <v>1.6028169504675749</v>
      </c>
      <c r="AT88" s="94">
        <f t="shared" si="116"/>
        <v>1.6673729707701075</v>
      </c>
      <c r="AU88" s="94">
        <f t="shared" si="116"/>
        <v>1.5564215488042115</v>
      </c>
      <c r="AV88" s="94">
        <f t="shared" si="116"/>
        <v>1.624202411543535</v>
      </c>
      <c r="AW88" s="124">
        <f t="shared" si="116"/>
        <v>1.6857244544220364</v>
      </c>
      <c r="AX88" s="94">
        <f t="shared" si="116"/>
        <v>1.3516004729586599</v>
      </c>
      <c r="AY88" s="94">
        <f t="shared" si="116"/>
        <v>1.3587059388166844</v>
      </c>
      <c r="AZ88" s="94">
        <f t="shared" si="116"/>
        <v>1.508689831989777</v>
      </c>
      <c r="BA88" s="94">
        <f t="shared" si="116"/>
        <v>1.500727830279607</v>
      </c>
      <c r="BB88" s="94">
        <f t="shared" si="116"/>
        <v>1.6340143928268991</v>
      </c>
      <c r="BC88" s="94">
        <f t="shared" si="116"/>
        <v>1.6794768225610053</v>
      </c>
      <c r="BD88" s="94">
        <f t="shared" si="116"/>
        <v>1.5754075851557234</v>
      </c>
      <c r="BE88" s="94">
        <f t="shared" si="116"/>
        <v>1.6715637714114373</v>
      </c>
      <c r="BF88" s="94">
        <f t="shared" si="116"/>
        <v>1.7401166170944942</v>
      </c>
      <c r="BG88" s="94">
        <f t="shared" si="116"/>
        <v>1.6180730100336524</v>
      </c>
      <c r="BH88" s="94">
        <f t="shared" si="116"/>
        <v>1.6893647366483515</v>
      </c>
      <c r="BI88" s="124">
        <f t="shared" si="116"/>
        <v>1.7576647265877792</v>
      </c>
      <c r="BJ88" s="94">
        <f t="shared" si="116"/>
        <v>1.3783770978037928</v>
      </c>
      <c r="BK88" s="94">
        <f t="shared" si="116"/>
        <v>1.3911036359552476</v>
      </c>
      <c r="BL88" s="94">
        <f t="shared" si="116"/>
        <v>1.540160737869456</v>
      </c>
      <c r="BM88" s="94">
        <f t="shared" si="116"/>
        <v>1.5344135388355151</v>
      </c>
      <c r="BN88" s="94">
        <f t="shared" si="116"/>
        <v>1.6702118761527764</v>
      </c>
      <c r="BO88" s="94">
        <f t="shared" si="116"/>
        <v>1.7166315545031501</v>
      </c>
      <c r="BP88" s="94">
        <f t="shared" si="116"/>
        <v>1.6114537875931625</v>
      </c>
      <c r="BQ88" s="94">
        <f t="shared" si="116"/>
        <v>1.7097755197314244</v>
      </c>
      <c r="BR88" s="94">
        <f t="shared" si="116"/>
        <v>1.7803436447659295</v>
      </c>
      <c r="BS88" s="94">
        <f t="shared" si="116"/>
        <v>1.6560192706199444</v>
      </c>
      <c r="BT88" s="94">
        <f t="shared" si="116"/>
        <v>1.7286877259200044</v>
      </c>
      <c r="BU88" s="124">
        <f t="shared" si="116"/>
        <v>1.7978780032029595</v>
      </c>
      <c r="BV88" s="94">
        <f t="shared" si="116"/>
        <v>1.4321477189438419</v>
      </c>
      <c r="BW88" s="94">
        <f t="shared" si="116"/>
        <v>1.4403006588408382</v>
      </c>
      <c r="BX88" s="94">
        <f t="shared" si="116"/>
        <v>1.5940840839215231</v>
      </c>
      <c r="BY88" s="94">
        <f t="shared" si="116"/>
        <v>1.5874018996052919</v>
      </c>
      <c r="BZ88" s="94">
        <f t="shared" si="116"/>
        <v>1.727980149843497</v>
      </c>
      <c r="CA88" s="94">
        <f t="shared" si="116"/>
        <v>1.7762611281578085</v>
      </c>
      <c r="CB88" s="94">
        <f t="shared" si="116"/>
        <v>1.6682566408931203</v>
      </c>
      <c r="CC88" s="94">
        <f t="shared" si="116"/>
        <v>1.7686624036905876</v>
      </c>
      <c r="CD88" s="94">
        <f t="shared" si="116"/>
        <v>1.8413176298807323</v>
      </c>
      <c r="CE88" s="94">
        <f t="shared" si="116"/>
        <v>1.7128105646724432</v>
      </c>
      <c r="CF88" s="94">
        <f t="shared" si="116"/>
        <v>1.7873941620205833</v>
      </c>
      <c r="CG88" s="124">
        <f t="shared" si="116"/>
        <v>1.8582689897283438</v>
      </c>
      <c r="CH88" s="94">
        <f t="shared" si="116"/>
        <v>1.4853024615432762</v>
      </c>
      <c r="CI88" s="94">
        <f t="shared" si="116"/>
        <v>1.4951318733388783</v>
      </c>
      <c r="CJ88" s="94">
        <f t="shared" si="116"/>
        <v>1.6546780311698921</v>
      </c>
      <c r="CK88" s="94">
        <f t="shared" si="116"/>
        <v>1.6476288756143691</v>
      </c>
      <c r="CL88" s="94">
        <f t="shared" ref="CL88:CS88" si="117">IFERROR(CL77/CL55,"")</f>
        <v>1.7931480805403239</v>
      </c>
      <c r="CM88" s="94">
        <f t="shared" si="117"/>
        <v>1.843071066935464</v>
      </c>
      <c r="CN88" s="94">
        <f t="shared" si="117"/>
        <v>1.7308605508339772</v>
      </c>
      <c r="CO88" s="94">
        <f t="shared" si="117"/>
        <v>1.8346217564406113</v>
      </c>
      <c r="CP88" s="94">
        <f t="shared" si="117"/>
        <v>1.9100409000832197</v>
      </c>
      <c r="CQ88" s="94">
        <f t="shared" si="117"/>
        <v>1.7753196475918684</v>
      </c>
      <c r="CR88" s="94">
        <f t="shared" si="117"/>
        <v>1.854205722224481</v>
      </c>
      <c r="CS88" s="124">
        <f t="shared" si="117"/>
        <v>1.9277284831004178</v>
      </c>
    </row>
    <row r="90" spans="1:99" s="4" customFormat="1" x14ac:dyDescent="0.25">
      <c r="A90"/>
      <c r="B90">
        <v>1</v>
      </c>
      <c r="C90" s="12">
        <v>2</v>
      </c>
      <c r="D90" s="12">
        <v>3</v>
      </c>
      <c r="E90" s="12">
        <v>4</v>
      </c>
      <c r="F90" s="12">
        <v>5</v>
      </c>
      <c r="G90" s="12">
        <v>6</v>
      </c>
      <c r="H90" s="12">
        <v>7</v>
      </c>
      <c r="I90" s="12">
        <v>8</v>
      </c>
      <c r="J90" s="12">
        <v>9</v>
      </c>
      <c r="K90" s="12">
        <v>10</v>
      </c>
      <c r="L90" s="12">
        <v>11</v>
      </c>
      <c r="M90" s="112">
        <v>12</v>
      </c>
      <c r="N90" s="274">
        <v>13</v>
      </c>
      <c r="O90" s="274">
        <v>14</v>
      </c>
      <c r="P90" s="274">
        <v>15</v>
      </c>
      <c r="Q90" s="274">
        <v>16</v>
      </c>
      <c r="R90" s="274">
        <v>17</v>
      </c>
      <c r="S90" s="274">
        <v>18</v>
      </c>
      <c r="T90" s="274">
        <v>19</v>
      </c>
      <c r="U90" s="274">
        <v>20</v>
      </c>
      <c r="V90" s="12">
        <v>21</v>
      </c>
      <c r="W90" s="12">
        <v>22</v>
      </c>
      <c r="X90" s="12">
        <v>23</v>
      </c>
      <c r="Y90" s="112">
        <v>24</v>
      </c>
      <c r="Z90" s="12">
        <v>25</v>
      </c>
      <c r="AA90" s="12">
        <v>26</v>
      </c>
      <c r="AB90" s="12">
        <v>27</v>
      </c>
      <c r="AC90" s="12">
        <v>28</v>
      </c>
      <c r="AD90" s="12">
        <v>29</v>
      </c>
      <c r="AE90" s="12">
        <v>30</v>
      </c>
      <c r="AF90" s="12">
        <v>31</v>
      </c>
      <c r="AG90" s="12">
        <v>32</v>
      </c>
      <c r="AH90" s="12">
        <v>33</v>
      </c>
      <c r="AI90" s="12">
        <v>34</v>
      </c>
      <c r="AJ90" s="12">
        <v>35</v>
      </c>
      <c r="AK90" s="112">
        <v>36</v>
      </c>
      <c r="AL90" s="12">
        <v>37</v>
      </c>
      <c r="AM90" s="12">
        <v>38</v>
      </c>
      <c r="AN90" s="12">
        <v>39</v>
      </c>
      <c r="AO90" s="12">
        <v>40</v>
      </c>
      <c r="AP90" s="12">
        <v>41</v>
      </c>
      <c r="AQ90" s="12">
        <v>42</v>
      </c>
      <c r="AR90" s="12">
        <v>43</v>
      </c>
      <c r="AS90" s="12">
        <v>44</v>
      </c>
      <c r="AT90" s="12">
        <v>45</v>
      </c>
      <c r="AU90" s="12">
        <v>46</v>
      </c>
      <c r="AV90" s="12">
        <v>47</v>
      </c>
      <c r="AW90" s="112">
        <v>48</v>
      </c>
      <c r="AX90" s="12">
        <v>49</v>
      </c>
      <c r="AY90" s="12">
        <v>50</v>
      </c>
      <c r="AZ90" s="12">
        <v>51</v>
      </c>
      <c r="BA90" s="12">
        <v>52</v>
      </c>
      <c r="BB90" s="12">
        <v>53</v>
      </c>
      <c r="BC90" s="12">
        <v>54</v>
      </c>
      <c r="BD90" s="12">
        <v>55</v>
      </c>
      <c r="BE90" s="12">
        <v>56</v>
      </c>
      <c r="BF90" s="12">
        <v>57</v>
      </c>
      <c r="BG90" s="12">
        <v>58</v>
      </c>
      <c r="BH90" s="12">
        <v>59</v>
      </c>
      <c r="BI90" s="112">
        <v>60</v>
      </c>
      <c r="BJ90" s="12">
        <v>61</v>
      </c>
      <c r="BK90" s="12">
        <v>62</v>
      </c>
      <c r="BL90" s="12">
        <v>63</v>
      </c>
      <c r="BM90" s="12">
        <v>64</v>
      </c>
      <c r="BN90" s="12">
        <v>65</v>
      </c>
      <c r="BO90" s="12">
        <v>66</v>
      </c>
      <c r="BP90" s="12">
        <v>67</v>
      </c>
      <c r="BQ90" s="12">
        <v>68</v>
      </c>
      <c r="BR90" s="12">
        <v>69</v>
      </c>
      <c r="BS90" s="12">
        <v>70</v>
      </c>
      <c r="BT90" s="12">
        <v>71</v>
      </c>
      <c r="BU90" s="112">
        <v>72</v>
      </c>
      <c r="BV90" s="12">
        <v>73</v>
      </c>
      <c r="BW90" s="12">
        <v>74</v>
      </c>
      <c r="BX90" s="12">
        <v>75</v>
      </c>
      <c r="BY90" s="12">
        <v>76</v>
      </c>
      <c r="BZ90" s="12">
        <v>77</v>
      </c>
      <c r="CA90" s="12">
        <v>78</v>
      </c>
      <c r="CB90" s="12">
        <v>79</v>
      </c>
      <c r="CC90" s="12">
        <v>80</v>
      </c>
      <c r="CD90" s="12">
        <v>81</v>
      </c>
      <c r="CE90" s="12">
        <v>82</v>
      </c>
      <c r="CF90" s="12">
        <v>83</v>
      </c>
      <c r="CG90" s="112">
        <v>84</v>
      </c>
      <c r="CH90" s="12">
        <v>85</v>
      </c>
      <c r="CI90" s="12">
        <v>86</v>
      </c>
      <c r="CJ90" s="12">
        <v>87</v>
      </c>
      <c r="CK90" s="12">
        <v>88</v>
      </c>
      <c r="CL90" s="12">
        <v>89</v>
      </c>
      <c r="CM90" s="12">
        <v>90</v>
      </c>
      <c r="CN90" s="12">
        <v>91</v>
      </c>
      <c r="CO90" s="12">
        <v>92</v>
      </c>
      <c r="CP90" s="12">
        <v>93</v>
      </c>
      <c r="CQ90" s="12">
        <v>94</v>
      </c>
      <c r="CR90" s="12">
        <v>95</v>
      </c>
      <c r="CS90" s="112">
        <v>96</v>
      </c>
    </row>
    <row r="91" spans="1:99" s="2" customFormat="1" x14ac:dyDescent="0.25">
      <c r="A91" s="2" t="s">
        <v>14</v>
      </c>
      <c r="B91" s="3">
        <f t="shared" ref="B91:BM91" si="118">B58</f>
        <v>42005</v>
      </c>
      <c r="C91" s="3">
        <f t="shared" si="118"/>
        <v>42036</v>
      </c>
      <c r="D91" s="3">
        <f t="shared" si="118"/>
        <v>42064</v>
      </c>
      <c r="E91" s="3">
        <f t="shared" si="118"/>
        <v>42095</v>
      </c>
      <c r="F91" s="3">
        <f t="shared" si="118"/>
        <v>42125</v>
      </c>
      <c r="G91" s="3">
        <f t="shared" si="118"/>
        <v>42156</v>
      </c>
      <c r="H91" s="3">
        <f t="shared" si="118"/>
        <v>42186</v>
      </c>
      <c r="I91" s="3">
        <f t="shared" si="118"/>
        <v>42217</v>
      </c>
      <c r="J91" s="3">
        <f t="shared" si="118"/>
        <v>42248</v>
      </c>
      <c r="K91" s="3">
        <f t="shared" si="118"/>
        <v>42278</v>
      </c>
      <c r="L91" s="3">
        <f t="shared" si="118"/>
        <v>42309</v>
      </c>
      <c r="M91" s="95">
        <f t="shared" si="118"/>
        <v>42339</v>
      </c>
      <c r="N91" s="284">
        <f t="shared" si="118"/>
        <v>42370</v>
      </c>
      <c r="O91" s="284">
        <f t="shared" si="118"/>
        <v>42401</v>
      </c>
      <c r="P91" s="284">
        <f t="shared" si="118"/>
        <v>42430</v>
      </c>
      <c r="Q91" s="284">
        <f t="shared" si="118"/>
        <v>42461</v>
      </c>
      <c r="R91" s="284">
        <f t="shared" si="118"/>
        <v>42491</v>
      </c>
      <c r="S91" s="284">
        <f t="shared" si="118"/>
        <v>42522</v>
      </c>
      <c r="T91" s="284">
        <f t="shared" si="118"/>
        <v>42552</v>
      </c>
      <c r="U91" s="284">
        <f t="shared" si="118"/>
        <v>42583</v>
      </c>
      <c r="V91" s="3">
        <f t="shared" si="118"/>
        <v>42614</v>
      </c>
      <c r="W91" s="3">
        <f t="shared" si="118"/>
        <v>42644</v>
      </c>
      <c r="X91" s="3">
        <f t="shared" si="118"/>
        <v>42675</v>
      </c>
      <c r="Y91" s="95">
        <f t="shared" si="118"/>
        <v>42705</v>
      </c>
      <c r="Z91" s="3">
        <f t="shared" si="118"/>
        <v>42752</v>
      </c>
      <c r="AA91" s="3">
        <f t="shared" si="118"/>
        <v>42783</v>
      </c>
      <c r="AB91" s="3">
        <f t="shared" si="118"/>
        <v>42811</v>
      </c>
      <c r="AC91" s="3">
        <f t="shared" si="118"/>
        <v>42842</v>
      </c>
      <c r="AD91" s="3">
        <f t="shared" si="118"/>
        <v>42872</v>
      </c>
      <c r="AE91" s="3">
        <f t="shared" si="118"/>
        <v>42903</v>
      </c>
      <c r="AF91" s="3">
        <f t="shared" si="118"/>
        <v>42933</v>
      </c>
      <c r="AG91" s="3">
        <f t="shared" si="118"/>
        <v>42964</v>
      </c>
      <c r="AH91" s="3">
        <f t="shared" si="118"/>
        <v>42995</v>
      </c>
      <c r="AI91" s="3">
        <f t="shared" si="118"/>
        <v>43025</v>
      </c>
      <c r="AJ91" s="3">
        <f t="shared" si="118"/>
        <v>43056</v>
      </c>
      <c r="AK91" s="95">
        <f t="shared" si="118"/>
        <v>43086</v>
      </c>
      <c r="AL91" s="3">
        <f t="shared" si="118"/>
        <v>43118</v>
      </c>
      <c r="AM91" s="3">
        <f t="shared" si="118"/>
        <v>43149</v>
      </c>
      <c r="AN91" s="3">
        <f t="shared" si="118"/>
        <v>43177</v>
      </c>
      <c r="AO91" s="3">
        <f t="shared" si="118"/>
        <v>43208</v>
      </c>
      <c r="AP91" s="3">
        <f t="shared" si="118"/>
        <v>43238</v>
      </c>
      <c r="AQ91" s="3">
        <f t="shared" si="118"/>
        <v>43269</v>
      </c>
      <c r="AR91" s="3">
        <f t="shared" si="118"/>
        <v>43299</v>
      </c>
      <c r="AS91" s="3">
        <f t="shared" si="118"/>
        <v>43330</v>
      </c>
      <c r="AT91" s="3">
        <f t="shared" si="118"/>
        <v>43361</v>
      </c>
      <c r="AU91" s="3">
        <f t="shared" si="118"/>
        <v>43391</v>
      </c>
      <c r="AV91" s="3">
        <f t="shared" si="118"/>
        <v>43422</v>
      </c>
      <c r="AW91" s="95">
        <f t="shared" si="118"/>
        <v>43452</v>
      </c>
      <c r="AX91" s="3">
        <f t="shared" si="118"/>
        <v>43483</v>
      </c>
      <c r="AY91" s="3">
        <f t="shared" si="118"/>
        <v>43514</v>
      </c>
      <c r="AZ91" s="3">
        <f t="shared" si="118"/>
        <v>43542</v>
      </c>
      <c r="BA91" s="3">
        <f t="shared" si="118"/>
        <v>43573</v>
      </c>
      <c r="BB91" s="3">
        <f t="shared" si="118"/>
        <v>43603</v>
      </c>
      <c r="BC91" s="3">
        <f t="shared" si="118"/>
        <v>43634</v>
      </c>
      <c r="BD91" s="3">
        <f t="shared" si="118"/>
        <v>43664</v>
      </c>
      <c r="BE91" s="3">
        <f t="shared" si="118"/>
        <v>43695</v>
      </c>
      <c r="BF91" s="3">
        <f t="shared" si="118"/>
        <v>43726</v>
      </c>
      <c r="BG91" s="3">
        <f t="shared" si="118"/>
        <v>43756</v>
      </c>
      <c r="BH91" s="3">
        <f t="shared" si="118"/>
        <v>43787</v>
      </c>
      <c r="BI91" s="95">
        <f t="shared" si="118"/>
        <v>43817</v>
      </c>
      <c r="BJ91" s="3">
        <f t="shared" si="118"/>
        <v>43848</v>
      </c>
      <c r="BK91" s="3">
        <f t="shared" si="118"/>
        <v>43879</v>
      </c>
      <c r="BL91" s="3">
        <f t="shared" si="118"/>
        <v>43908</v>
      </c>
      <c r="BM91" s="3">
        <f t="shared" si="118"/>
        <v>43939</v>
      </c>
      <c r="BN91" s="3">
        <f t="shared" ref="BN91:CS91" si="119">BN58</f>
        <v>43969</v>
      </c>
      <c r="BO91" s="3">
        <f t="shared" si="119"/>
        <v>44000</v>
      </c>
      <c r="BP91" s="3">
        <f t="shared" si="119"/>
        <v>44030</v>
      </c>
      <c r="BQ91" s="3">
        <f t="shared" si="119"/>
        <v>44061</v>
      </c>
      <c r="BR91" s="3">
        <f t="shared" si="119"/>
        <v>44092</v>
      </c>
      <c r="BS91" s="3">
        <f t="shared" si="119"/>
        <v>44122</v>
      </c>
      <c r="BT91" s="3">
        <f t="shared" si="119"/>
        <v>44153</v>
      </c>
      <c r="BU91" s="95">
        <f t="shared" si="119"/>
        <v>44183</v>
      </c>
      <c r="BV91" s="3">
        <f t="shared" si="119"/>
        <v>44214</v>
      </c>
      <c r="BW91" s="3">
        <f t="shared" si="119"/>
        <v>44245</v>
      </c>
      <c r="BX91" s="3">
        <f t="shared" si="119"/>
        <v>44273</v>
      </c>
      <c r="BY91" s="3">
        <f t="shared" si="119"/>
        <v>44304</v>
      </c>
      <c r="BZ91" s="3">
        <f t="shared" si="119"/>
        <v>44334</v>
      </c>
      <c r="CA91" s="3">
        <f t="shared" si="119"/>
        <v>44365</v>
      </c>
      <c r="CB91" s="3">
        <f t="shared" si="119"/>
        <v>44395</v>
      </c>
      <c r="CC91" s="3">
        <f t="shared" si="119"/>
        <v>44426</v>
      </c>
      <c r="CD91" s="3">
        <f t="shared" si="119"/>
        <v>44457</v>
      </c>
      <c r="CE91" s="3">
        <f t="shared" si="119"/>
        <v>44487</v>
      </c>
      <c r="CF91" s="3">
        <f t="shared" si="119"/>
        <v>44518</v>
      </c>
      <c r="CG91" s="95">
        <f t="shared" si="119"/>
        <v>44548</v>
      </c>
      <c r="CH91" s="3">
        <f t="shared" si="119"/>
        <v>44579</v>
      </c>
      <c r="CI91" s="3">
        <f t="shared" si="119"/>
        <v>44610</v>
      </c>
      <c r="CJ91" s="3">
        <f t="shared" si="119"/>
        <v>44638</v>
      </c>
      <c r="CK91" s="3">
        <f t="shared" si="119"/>
        <v>44669</v>
      </c>
      <c r="CL91" s="3">
        <f t="shared" si="119"/>
        <v>44699</v>
      </c>
      <c r="CM91" s="3">
        <f t="shared" si="119"/>
        <v>44730</v>
      </c>
      <c r="CN91" s="3">
        <f t="shared" si="119"/>
        <v>44760</v>
      </c>
      <c r="CO91" s="3">
        <f t="shared" si="119"/>
        <v>44791</v>
      </c>
      <c r="CP91" s="3">
        <f t="shared" si="119"/>
        <v>44822</v>
      </c>
      <c r="CQ91" s="3">
        <f t="shared" si="119"/>
        <v>44852</v>
      </c>
      <c r="CR91" s="3">
        <f t="shared" si="119"/>
        <v>44883</v>
      </c>
      <c r="CS91" s="95">
        <f t="shared" si="119"/>
        <v>44913</v>
      </c>
      <c r="CT91" s="3"/>
      <c r="CU91" s="3"/>
    </row>
    <row r="92" spans="1:99" s="13" customFormat="1" x14ac:dyDescent="0.25">
      <c r="A92" s="13" t="s">
        <v>4</v>
      </c>
      <c r="B92" s="13">
        <f t="shared" ref="B92:B99" si="120">IFERROR(B22/B70,"")</f>
        <v>25.032451219512197</v>
      </c>
      <c r="C92" s="13">
        <f t="shared" ref="C92:Y92" si="121">IFERROR(C22/C70,"")</f>
        <v>19.755242424242425</v>
      </c>
      <c r="D92" s="13">
        <f t="shared" si="121"/>
        <v>33.425615384615384</v>
      </c>
      <c r="E92" s="13">
        <f t="shared" si="121"/>
        <v>33.375156804733727</v>
      </c>
      <c r="F92" s="13">
        <f t="shared" si="121"/>
        <v>27.285160337552746</v>
      </c>
      <c r="G92" s="13">
        <f t="shared" si="121"/>
        <v>32.193661016949157</v>
      </c>
      <c r="H92" s="13">
        <f t="shared" si="121"/>
        <v>43.875194767441855</v>
      </c>
      <c r="I92" s="13">
        <f t="shared" si="121"/>
        <v>25.721978609625669</v>
      </c>
      <c r="J92" s="13">
        <f t="shared" si="121"/>
        <v>35.026007751937982</v>
      </c>
      <c r="K92" s="13">
        <f t="shared" si="121"/>
        <v>27.151162393162334</v>
      </c>
      <c r="L92" s="13">
        <f t="shared" si="121"/>
        <v>27.188452247191012</v>
      </c>
      <c r="M92" s="100">
        <f t="shared" si="121"/>
        <v>31.669962393162354</v>
      </c>
      <c r="N92" s="279">
        <f t="shared" si="121"/>
        <v>35.149828124999999</v>
      </c>
      <c r="O92" s="279">
        <f t="shared" si="121"/>
        <v>31.867835820895074</v>
      </c>
      <c r="P92" s="279">
        <f t="shared" si="121"/>
        <v>26.925121951219452</v>
      </c>
      <c r="Q92" s="279">
        <f t="shared" si="121"/>
        <v>37.592350282485882</v>
      </c>
      <c r="R92" s="279">
        <f t="shared" si="121"/>
        <v>31.795125000000002</v>
      </c>
      <c r="S92" s="279">
        <f t="shared" si="121"/>
        <v>27.800063432835824</v>
      </c>
      <c r="T92" s="279">
        <f t="shared" si="121"/>
        <v>31.257836363636365</v>
      </c>
      <c r="U92" s="279">
        <f t="shared" si="121"/>
        <v>25.938352657004828</v>
      </c>
      <c r="V92" s="13">
        <f t="shared" si="121"/>
        <v>30.768404083825903</v>
      </c>
      <c r="W92" s="13">
        <f t="shared" si="121"/>
        <v>30.81589958158996</v>
      </c>
      <c r="X92" s="13">
        <f t="shared" si="121"/>
        <v>30.768136557610244</v>
      </c>
      <c r="Y92" s="100">
        <f t="shared" si="121"/>
        <v>32.913567140884453</v>
      </c>
      <c r="Z92" s="13">
        <f t="shared" ref="Z92:CK92" si="122">IFERROR(Z22/Z70,"")</f>
        <v>31.693197364313757</v>
      </c>
      <c r="AA92" s="13">
        <f t="shared" si="122"/>
        <v>31.760668227028347</v>
      </c>
      <c r="AB92" s="13">
        <f t="shared" si="122"/>
        <v>30.979653859654238</v>
      </c>
      <c r="AC92" s="13">
        <f t="shared" si="122"/>
        <v>31.254670218078466</v>
      </c>
      <c r="AD92" s="13">
        <f t="shared" si="122"/>
        <v>30.986259891370374</v>
      </c>
      <c r="AE92" s="13">
        <f t="shared" si="122"/>
        <v>31.026300390053621</v>
      </c>
      <c r="AF92" s="13">
        <f t="shared" si="122"/>
        <v>30.982002973442846</v>
      </c>
      <c r="AG92" s="13">
        <f t="shared" si="122"/>
        <v>31.026300390053621</v>
      </c>
      <c r="AH92" s="13">
        <f t="shared" si="122"/>
        <v>31.104268101797313</v>
      </c>
      <c r="AI92" s="13">
        <f t="shared" si="122"/>
        <v>31.057408366527898</v>
      </c>
      <c r="AJ92" s="13">
        <f t="shared" si="122"/>
        <v>31.065630208734369</v>
      </c>
      <c r="AK92" s="100">
        <f t="shared" si="122"/>
        <v>31.104268101797313</v>
      </c>
      <c r="AL92" s="13">
        <f t="shared" si="122"/>
        <v>33.550919751362606</v>
      </c>
      <c r="AM92" s="13">
        <f t="shared" si="122"/>
        <v>33.626917246461659</v>
      </c>
      <c r="AN92" s="13">
        <f t="shared" si="122"/>
        <v>32.731889661142056</v>
      </c>
      <c r="AO92" s="13">
        <f t="shared" si="122"/>
        <v>33.035512240106129</v>
      </c>
      <c r="AP92" s="13">
        <f t="shared" si="122"/>
        <v>32.729500513064409</v>
      </c>
      <c r="AQ92" s="13">
        <f t="shared" si="122"/>
        <v>32.787178453453677</v>
      </c>
      <c r="AR92" s="13">
        <f t="shared" si="122"/>
        <v>32.74350007043401</v>
      </c>
      <c r="AS92" s="13">
        <f t="shared" si="122"/>
        <v>32.797331719970849</v>
      </c>
      <c r="AT92" s="13">
        <f t="shared" si="122"/>
        <v>32.890900382547841</v>
      </c>
      <c r="AU92" s="13">
        <f t="shared" si="122"/>
        <v>32.864478515051253</v>
      </c>
      <c r="AV92" s="13">
        <f t="shared" si="122"/>
        <v>32.874500022733152</v>
      </c>
      <c r="AW92" s="100">
        <f t="shared" si="122"/>
        <v>32.422377854449977</v>
      </c>
      <c r="AX92" s="13">
        <f t="shared" si="122"/>
        <v>35.934513653225487</v>
      </c>
      <c r="AY92" s="13">
        <f t="shared" si="122"/>
        <v>36.014906783694414</v>
      </c>
      <c r="AZ92" s="13">
        <f t="shared" si="122"/>
        <v>35.089920233183385</v>
      </c>
      <c r="BA92" s="13">
        <f t="shared" si="122"/>
        <v>35.46819039084459</v>
      </c>
      <c r="BB92" s="13">
        <f t="shared" si="122"/>
        <v>35.12775297034522</v>
      </c>
      <c r="BC92" s="13">
        <f t="shared" si="122"/>
        <v>35.181772380754076</v>
      </c>
      <c r="BD92" s="13">
        <f t="shared" si="122"/>
        <v>35.133128101141644</v>
      </c>
      <c r="BE92" s="13">
        <f t="shared" si="122"/>
        <v>35.193065677042227</v>
      </c>
      <c r="BF92" s="13">
        <f t="shared" si="122"/>
        <v>35.29688705340665</v>
      </c>
      <c r="BG92" s="13">
        <f t="shared" si="122"/>
        <v>35.267616263273574</v>
      </c>
      <c r="BH92" s="13">
        <f t="shared" si="122"/>
        <v>35.278722609505984</v>
      </c>
      <c r="BI92" s="100">
        <f t="shared" si="122"/>
        <v>35.353112048918973</v>
      </c>
      <c r="BJ92" s="13">
        <f t="shared" si="122"/>
        <v>38.195359110955735</v>
      </c>
      <c r="BK92" s="13">
        <f t="shared" si="122"/>
        <v>38.281908362712628</v>
      </c>
      <c r="BL92" s="13">
        <f t="shared" si="122"/>
        <v>37.275974031081454</v>
      </c>
      <c r="BM92" s="13">
        <f t="shared" si="122"/>
        <v>37.663363827202481</v>
      </c>
      <c r="BN92" s="13">
        <f t="shared" si="122"/>
        <v>37.294117683511033</v>
      </c>
      <c r="BO92" s="13">
        <f t="shared" si="122"/>
        <v>37.352852483055557</v>
      </c>
      <c r="BP92" s="13">
        <f t="shared" si="122"/>
        <v>37.300193705837962</v>
      </c>
      <c r="BQ92" s="13">
        <f t="shared" si="122"/>
        <v>37.365360155927164</v>
      </c>
      <c r="BR92" s="13">
        <f t="shared" si="122"/>
        <v>37.453856350432702</v>
      </c>
      <c r="BS92" s="13">
        <f t="shared" si="122"/>
        <v>37.422373350022774</v>
      </c>
      <c r="BT92" s="13">
        <f t="shared" si="122"/>
        <v>37.434320239802346</v>
      </c>
      <c r="BU92" s="100">
        <f t="shared" si="122"/>
        <v>37.514303180936395</v>
      </c>
      <c r="BV92" s="13">
        <f t="shared" si="122"/>
        <v>41.328456547941947</v>
      </c>
      <c r="BW92" s="13">
        <f t="shared" si="122"/>
        <v>41.422788678138168</v>
      </c>
      <c r="BX92" s="13">
        <f t="shared" si="122"/>
        <v>40.318717443692485</v>
      </c>
      <c r="BY92" s="13">
        <f t="shared" si="122"/>
        <v>40.745897794223225</v>
      </c>
      <c r="BZ92" s="13">
        <f t="shared" si="122"/>
        <v>40.276002123828022</v>
      </c>
      <c r="CA92" s="13">
        <f t="shared" si="122"/>
        <v>40.339395156235277</v>
      </c>
      <c r="CB92" s="13">
        <f t="shared" si="122"/>
        <v>40.282559962216332</v>
      </c>
      <c r="CC92" s="13">
        <f t="shared" si="122"/>
        <v>40.378940432029907</v>
      </c>
      <c r="CD92" s="13">
        <f t="shared" si="122"/>
        <v>40.475339146660922</v>
      </c>
      <c r="CE92" s="13">
        <f t="shared" si="122"/>
        <v>40.441050541762202</v>
      </c>
      <c r="CF92" s="13">
        <f t="shared" si="122"/>
        <v>40.467323411789771</v>
      </c>
      <c r="CG92" s="100">
        <f t="shared" si="122"/>
        <v>40.62181867604415</v>
      </c>
      <c r="CH92" s="13">
        <f t="shared" si="122"/>
        <v>45.090440045020046</v>
      </c>
      <c r="CI92" s="13">
        <f t="shared" si="122"/>
        <v>45.19369027605547</v>
      </c>
      <c r="CJ92" s="13">
        <f t="shared" si="122"/>
        <v>43.980973664093518</v>
      </c>
      <c r="CK92" s="13">
        <f t="shared" si="122"/>
        <v>44.451299443399677</v>
      </c>
      <c r="CL92" s="13">
        <f t="shared" ref="CL92:CS92" si="123">IFERROR(CL22/CL70,"")</f>
        <v>43.933866782643051</v>
      </c>
      <c r="CM92" s="13">
        <f t="shared" si="123"/>
        <v>44.003772197109406</v>
      </c>
      <c r="CN92" s="13">
        <f t="shared" si="123"/>
        <v>43.941099746896839</v>
      </c>
      <c r="CO92" s="13">
        <f t="shared" si="123"/>
        <v>44.047364274310958</v>
      </c>
      <c r="CP92" s="13">
        <f t="shared" si="123"/>
        <v>44.15357730404434</v>
      </c>
      <c r="CQ92" s="13">
        <f t="shared" si="123"/>
        <v>44.145394959736528</v>
      </c>
      <c r="CR92" s="13">
        <f t="shared" si="123"/>
        <v>44.144748218688214</v>
      </c>
      <c r="CS92" s="100">
        <f t="shared" si="123"/>
        <v>44.31483292155378</v>
      </c>
    </row>
    <row r="93" spans="1:99" s="13" customFormat="1" x14ac:dyDescent="0.25">
      <c r="A93" s="13" t="s">
        <v>5</v>
      </c>
      <c r="B93" s="13">
        <f t="shared" si="120"/>
        <v>14.38318181818182</v>
      </c>
      <c r="C93" s="13">
        <f t="shared" ref="C93:Y93" si="124">IFERROR(C23/C71,"")</f>
        <v>13.360600000000002</v>
      </c>
      <c r="D93" s="13">
        <f t="shared" si="124"/>
        <v>14.565520100502512</v>
      </c>
      <c r="E93" s="13">
        <f t="shared" si="124"/>
        <v>20.581070833333335</v>
      </c>
      <c r="F93" s="13">
        <f t="shared" si="124"/>
        <v>16.455992366412215</v>
      </c>
      <c r="G93" s="13">
        <f t="shared" si="124"/>
        <v>14.468648351648351</v>
      </c>
      <c r="H93" s="13">
        <f t="shared" si="124"/>
        <v>13.00454</v>
      </c>
      <c r="I93" s="13">
        <f t="shared" si="124"/>
        <v>13.077528634361235</v>
      </c>
      <c r="J93" s="13">
        <f t="shared" si="124"/>
        <v>15.813219211822659</v>
      </c>
      <c r="K93" s="13">
        <f t="shared" si="124"/>
        <v>14.314713754646842</v>
      </c>
      <c r="L93" s="13">
        <f t="shared" si="124"/>
        <v>14.269789223454881</v>
      </c>
      <c r="M93" s="100">
        <f t="shared" si="124"/>
        <v>17.062187022900762</v>
      </c>
      <c r="N93" s="279">
        <f t="shared" si="124"/>
        <v>16.685963414634145</v>
      </c>
      <c r="O93" s="279">
        <f t="shared" si="124"/>
        <v>13.424341463414635</v>
      </c>
      <c r="P93" s="279">
        <f t="shared" si="124"/>
        <v>17.039792910447765</v>
      </c>
      <c r="Q93" s="279">
        <f t="shared" si="124"/>
        <v>21.221091168091196</v>
      </c>
      <c r="R93" s="279">
        <f t="shared" si="124"/>
        <v>15.061581280788179</v>
      </c>
      <c r="S93" s="279">
        <f t="shared" si="124"/>
        <v>13.264700523560283</v>
      </c>
      <c r="T93" s="279">
        <f t="shared" si="124"/>
        <v>13.084938369781332</v>
      </c>
      <c r="U93" s="279">
        <f t="shared" si="124"/>
        <v>13.785278065630431</v>
      </c>
      <c r="V93" s="13">
        <f t="shared" si="124"/>
        <v>15.483211191269081</v>
      </c>
      <c r="W93" s="13">
        <f t="shared" si="124"/>
        <v>15.548629610121475</v>
      </c>
      <c r="X93" s="13">
        <f t="shared" si="124"/>
        <v>15.593559618592483</v>
      </c>
      <c r="Y93" s="100">
        <f t="shared" si="124"/>
        <v>15.55709608666414</v>
      </c>
      <c r="Z93" s="13">
        <f t="shared" ref="Z93:CK93" si="125">IFERROR(Z23/Z71,"")</f>
        <v>13.642589943006321</v>
      </c>
      <c r="AA93" s="13">
        <f t="shared" si="125"/>
        <v>13.664713314223439</v>
      </c>
      <c r="AB93" s="13">
        <f t="shared" si="125"/>
        <v>13.873756079614484</v>
      </c>
      <c r="AC93" s="13">
        <f t="shared" si="125"/>
        <v>13.83181180645103</v>
      </c>
      <c r="AD93" s="13">
        <f t="shared" si="125"/>
        <v>13.857881946648424</v>
      </c>
      <c r="AE93" s="13">
        <f t="shared" si="125"/>
        <v>13.828933763521132</v>
      </c>
      <c r="AF93" s="13">
        <f t="shared" si="125"/>
        <v>13.872034383581138</v>
      </c>
      <c r="AG93" s="13">
        <f t="shared" si="125"/>
        <v>13.866299542914506</v>
      </c>
      <c r="AH93" s="13">
        <f t="shared" si="125"/>
        <v>13.862263824037022</v>
      </c>
      <c r="AI93" s="13">
        <f t="shared" si="125"/>
        <v>13.880634522868958</v>
      </c>
      <c r="AJ93" s="13">
        <f t="shared" si="125"/>
        <v>13.869287556642686</v>
      </c>
      <c r="AK93" s="100">
        <f t="shared" si="125"/>
        <v>13.860931875566511</v>
      </c>
      <c r="AL93" s="13">
        <f t="shared" si="125"/>
        <v>13.832771959752211</v>
      </c>
      <c r="AM93" s="13">
        <f t="shared" si="125"/>
        <v>13.872756739519112</v>
      </c>
      <c r="AN93" s="13">
        <f t="shared" si="125"/>
        <v>13.855792059256707</v>
      </c>
      <c r="AO93" s="13">
        <f t="shared" si="125"/>
        <v>13.883211684463536</v>
      </c>
      <c r="AP93" s="13">
        <f t="shared" si="125"/>
        <v>13.870762844716493</v>
      </c>
      <c r="AQ93" s="13">
        <f t="shared" si="125"/>
        <v>13.883113857027544</v>
      </c>
      <c r="AR93" s="13">
        <f t="shared" si="125"/>
        <v>13.913642196943238</v>
      </c>
      <c r="AS93" s="13">
        <f t="shared" si="125"/>
        <v>13.878277354832667</v>
      </c>
      <c r="AT93" s="13">
        <f t="shared" si="125"/>
        <v>13.884742588891429</v>
      </c>
      <c r="AU93" s="13">
        <f t="shared" si="125"/>
        <v>13.909646733394846</v>
      </c>
      <c r="AV93" s="13">
        <f t="shared" si="125"/>
        <v>13.876914170012563</v>
      </c>
      <c r="AW93" s="100">
        <f t="shared" si="125"/>
        <v>13.861496338883981</v>
      </c>
      <c r="AX93" s="13">
        <f t="shared" si="125"/>
        <v>14.50469986404879</v>
      </c>
      <c r="AY93" s="13">
        <f t="shared" si="125"/>
        <v>14.5458546719893</v>
      </c>
      <c r="AZ93" s="13">
        <f t="shared" si="125"/>
        <v>14.554799055895991</v>
      </c>
      <c r="BA93" s="13">
        <f t="shared" si="125"/>
        <v>14.512297738479198</v>
      </c>
      <c r="BB93" s="13">
        <f t="shared" si="125"/>
        <v>14.53653728506843</v>
      </c>
      <c r="BC93" s="13">
        <f t="shared" si="125"/>
        <v>14.541635496539694</v>
      </c>
      <c r="BD93" s="13">
        <f t="shared" si="125"/>
        <v>14.537313169573665</v>
      </c>
      <c r="BE93" s="13">
        <f t="shared" si="125"/>
        <v>14.539965959890599</v>
      </c>
      <c r="BF93" s="13">
        <f t="shared" si="125"/>
        <v>14.536768297296666</v>
      </c>
      <c r="BG93" s="13">
        <f t="shared" si="125"/>
        <v>14.527471837290081</v>
      </c>
      <c r="BH93" s="13">
        <f t="shared" si="125"/>
        <v>14.533193304451196</v>
      </c>
      <c r="BI93" s="100">
        <f t="shared" si="125"/>
        <v>14.530334861235671</v>
      </c>
      <c r="BJ93" s="13">
        <f t="shared" si="125"/>
        <v>15.383005608110549</v>
      </c>
      <c r="BK93" s="13">
        <f t="shared" si="125"/>
        <v>15.426507835671984</v>
      </c>
      <c r="BL93" s="13">
        <f t="shared" si="125"/>
        <v>15.431808221036892</v>
      </c>
      <c r="BM93" s="13">
        <f t="shared" si="125"/>
        <v>15.391832118665539</v>
      </c>
      <c r="BN93" s="13">
        <f t="shared" si="125"/>
        <v>15.41708456897508</v>
      </c>
      <c r="BO93" s="13">
        <f t="shared" si="125"/>
        <v>15.407960633443146</v>
      </c>
      <c r="BP93" s="13">
        <f t="shared" si="125"/>
        <v>15.415523418557719</v>
      </c>
      <c r="BQ93" s="13">
        <f t="shared" si="125"/>
        <v>15.417461363736022</v>
      </c>
      <c r="BR93" s="13">
        <f t="shared" si="125"/>
        <v>15.404519500391959</v>
      </c>
      <c r="BS93" s="13">
        <f t="shared" si="125"/>
        <v>15.406617886332015</v>
      </c>
      <c r="BT93" s="13">
        <f t="shared" si="125"/>
        <v>15.411795798904077</v>
      </c>
      <c r="BU93" s="100">
        <f t="shared" si="125"/>
        <v>15.394239007247849</v>
      </c>
      <c r="BV93" s="13">
        <f t="shared" si="125"/>
        <v>16.624220827833728</v>
      </c>
      <c r="BW93" s="13">
        <f t="shared" si="125"/>
        <v>16.67134569119024</v>
      </c>
      <c r="BX93" s="13">
        <f t="shared" si="125"/>
        <v>16.677100846121139</v>
      </c>
      <c r="BY93" s="13">
        <f t="shared" si="125"/>
        <v>16.634186005622073</v>
      </c>
      <c r="BZ93" s="13">
        <f t="shared" si="125"/>
        <v>16.661606280366996</v>
      </c>
      <c r="CA93" s="13">
        <f t="shared" si="125"/>
        <v>16.651731646749901</v>
      </c>
      <c r="CB93" s="13">
        <f t="shared" si="125"/>
        <v>16.660454013070137</v>
      </c>
      <c r="CC93" s="13">
        <f t="shared" si="125"/>
        <v>16.656617999898792</v>
      </c>
      <c r="CD93" s="13">
        <f t="shared" si="125"/>
        <v>16.642593994767974</v>
      </c>
      <c r="CE93" s="13">
        <f t="shared" si="125"/>
        <v>16.645124997328729</v>
      </c>
      <c r="CF93" s="13">
        <f t="shared" si="125"/>
        <v>16.647789226602487</v>
      </c>
      <c r="CG93" s="100">
        <f t="shared" si="125"/>
        <v>16.628745939397756</v>
      </c>
      <c r="CH93" s="13">
        <f t="shared" si="125"/>
        <v>18.120222285924356</v>
      </c>
      <c r="CI93" s="13">
        <f t="shared" si="125"/>
        <v>18.171597504427847</v>
      </c>
      <c r="CJ93" s="13">
        <f t="shared" si="125"/>
        <v>18.178162515145793</v>
      </c>
      <c r="CK93" s="13">
        <f t="shared" si="125"/>
        <v>18.131437980818411</v>
      </c>
      <c r="CL93" s="13">
        <f t="shared" ref="CL93:CS93" si="126">IFERROR(CL23/CL71,"")</f>
        <v>18.161376406463773</v>
      </c>
      <c r="CM93" s="13">
        <f t="shared" si="126"/>
        <v>18.150665136441027</v>
      </c>
      <c r="CN93" s="13">
        <f t="shared" si="126"/>
        <v>18.160274999436218</v>
      </c>
      <c r="CO93" s="13">
        <f t="shared" si="126"/>
        <v>18.156131906384111</v>
      </c>
      <c r="CP93" s="13">
        <f t="shared" si="126"/>
        <v>18.140882491278223</v>
      </c>
      <c r="CQ93" s="13">
        <f t="shared" si="126"/>
        <v>18.137304335632301</v>
      </c>
      <c r="CR93" s="13">
        <f t="shared" si="126"/>
        <v>18.146661365491028</v>
      </c>
      <c r="CS93" s="100">
        <f t="shared" si="126"/>
        <v>18.125956397720056</v>
      </c>
    </row>
    <row r="94" spans="1:99" s="13" customFormat="1" x14ac:dyDescent="0.25">
      <c r="A94" s="13" t="s">
        <v>6</v>
      </c>
      <c r="B94" s="13">
        <f t="shared" si="120"/>
        <v>12.821111888111886</v>
      </c>
      <c r="C94" s="13">
        <f t="shared" ref="C94:Y94" si="127">IFERROR(C24/C72,"")</f>
        <v>14.199015384615377</v>
      </c>
      <c r="D94" s="13">
        <f t="shared" si="127"/>
        <v>18.394213675213674</v>
      </c>
      <c r="E94" s="13">
        <f t="shared" si="127"/>
        <v>16.393338383838383</v>
      </c>
      <c r="F94" s="13">
        <f t="shared" si="127"/>
        <v>14.638915433403806</v>
      </c>
      <c r="G94" s="13">
        <f t="shared" si="127"/>
        <v>16.364360730593607</v>
      </c>
      <c r="H94" s="13">
        <f t="shared" si="127"/>
        <v>14.968020746887968</v>
      </c>
      <c r="I94" s="13">
        <f t="shared" si="127"/>
        <v>14.499375000000002</v>
      </c>
      <c r="J94" s="13">
        <f t="shared" si="127"/>
        <v>15.49359265442404</v>
      </c>
      <c r="K94" s="13">
        <f t="shared" si="127"/>
        <v>16.29332638888889</v>
      </c>
      <c r="L94" s="13">
        <f t="shared" si="127"/>
        <v>13.280004329004329</v>
      </c>
      <c r="M94" s="100">
        <f t="shared" si="127"/>
        <v>14.402994295028542</v>
      </c>
      <c r="N94" s="279">
        <f t="shared" si="127"/>
        <v>14.015318518518503</v>
      </c>
      <c r="O94" s="279">
        <f t="shared" si="127"/>
        <v>12.947682926829268</v>
      </c>
      <c r="P94" s="279">
        <f t="shared" si="127"/>
        <v>17.606922222222224</v>
      </c>
      <c r="Q94" s="279">
        <f t="shared" si="127"/>
        <v>15.754151999999999</v>
      </c>
      <c r="R94" s="279">
        <f t="shared" si="127"/>
        <v>14.32756640625</v>
      </c>
      <c r="S94" s="279">
        <f t="shared" si="127"/>
        <v>14.885038062283739</v>
      </c>
      <c r="T94" s="279">
        <f t="shared" si="127"/>
        <v>13.415937343358395</v>
      </c>
      <c r="U94" s="279">
        <f t="shared" si="127"/>
        <v>11.805724035608309</v>
      </c>
      <c r="V94" s="13">
        <f t="shared" si="127"/>
        <v>14.081042314128617</v>
      </c>
      <c r="W94" s="13">
        <f t="shared" si="127"/>
        <v>14.345144859725304</v>
      </c>
      <c r="X94" s="13">
        <f t="shared" si="127"/>
        <v>14.541463847872192</v>
      </c>
      <c r="Y94" s="100">
        <f t="shared" si="127"/>
        <v>14.523423441692655</v>
      </c>
      <c r="Z94" s="13">
        <f t="shared" ref="Z94:CK94" si="128">IFERROR(Z24/Z72,"")</f>
        <v>12.416366091125079</v>
      </c>
      <c r="AA94" s="13">
        <f t="shared" si="128"/>
        <v>12.434321620179416</v>
      </c>
      <c r="AB94" s="13">
        <f t="shared" si="128"/>
        <v>13.195335816168031</v>
      </c>
      <c r="AC94" s="13">
        <f t="shared" si="128"/>
        <v>13.048574471600043</v>
      </c>
      <c r="AD94" s="13">
        <f t="shared" si="128"/>
        <v>13.008934218385521</v>
      </c>
      <c r="AE94" s="13">
        <f t="shared" si="128"/>
        <v>12.969915408576339</v>
      </c>
      <c r="AF94" s="13">
        <f t="shared" si="128"/>
        <v>12.962346478366946</v>
      </c>
      <c r="AG94" s="13">
        <f t="shared" si="128"/>
        <v>13.057136968184484</v>
      </c>
      <c r="AH94" s="13">
        <f t="shared" si="128"/>
        <v>12.984212982521665</v>
      </c>
      <c r="AI94" s="13">
        <f t="shared" si="128"/>
        <v>13.081890213396763</v>
      </c>
      <c r="AJ94" s="13">
        <f t="shared" si="128"/>
        <v>13.105087374472358</v>
      </c>
      <c r="AK94" s="100">
        <f t="shared" si="128"/>
        <v>12.994257222903988</v>
      </c>
      <c r="AL94" s="13">
        <f t="shared" si="128"/>
        <v>13.01518205821338</v>
      </c>
      <c r="AM94" s="13">
        <f t="shared" si="128"/>
        <v>12.922133054462089</v>
      </c>
      <c r="AN94" s="13">
        <f t="shared" si="128"/>
        <v>13.151641509143534</v>
      </c>
      <c r="AO94" s="13">
        <f t="shared" si="128"/>
        <v>13.039446201141189</v>
      </c>
      <c r="AP94" s="13">
        <f t="shared" si="128"/>
        <v>13.211620686287935</v>
      </c>
      <c r="AQ94" s="13">
        <f t="shared" si="128"/>
        <v>13.049483789361556</v>
      </c>
      <c r="AR94" s="13">
        <f t="shared" si="128"/>
        <v>13.174881815381529</v>
      </c>
      <c r="AS94" s="13">
        <f t="shared" si="128"/>
        <v>13.246240544537514</v>
      </c>
      <c r="AT94" s="13">
        <f t="shared" si="128"/>
        <v>13.061766167156723</v>
      </c>
      <c r="AU94" s="13">
        <f t="shared" si="128"/>
        <v>13.167594623367503</v>
      </c>
      <c r="AV94" s="13">
        <f t="shared" si="128"/>
        <v>13.241788161411069</v>
      </c>
      <c r="AW94" s="100">
        <f t="shared" si="128"/>
        <v>13.057046066785533</v>
      </c>
      <c r="AX94" s="13">
        <f t="shared" si="128"/>
        <v>13.881463776656533</v>
      </c>
      <c r="AY94" s="13">
        <f t="shared" si="128"/>
        <v>13.500161283843495</v>
      </c>
      <c r="AZ94" s="13">
        <f t="shared" si="128"/>
        <v>13.708974537100056</v>
      </c>
      <c r="BA94" s="13">
        <f t="shared" si="128"/>
        <v>13.678621097840287</v>
      </c>
      <c r="BB94" s="13">
        <f t="shared" si="128"/>
        <v>13.641150190405215</v>
      </c>
      <c r="BC94" s="13">
        <f t="shared" si="128"/>
        <v>13.614296230385197</v>
      </c>
      <c r="BD94" s="13">
        <f t="shared" si="128"/>
        <v>13.708065232056525</v>
      </c>
      <c r="BE94" s="13">
        <f t="shared" si="128"/>
        <v>13.656363993593695</v>
      </c>
      <c r="BF94" s="13">
        <f t="shared" si="128"/>
        <v>13.603522804412723</v>
      </c>
      <c r="BG94" s="13">
        <f t="shared" si="128"/>
        <v>13.677564906568636</v>
      </c>
      <c r="BH94" s="13">
        <f t="shared" si="128"/>
        <v>13.631506187403886</v>
      </c>
      <c r="BI94" s="100">
        <f t="shared" si="128"/>
        <v>13.580191033634586</v>
      </c>
      <c r="BJ94" s="13">
        <f t="shared" si="128"/>
        <v>14.640989630023588</v>
      </c>
      <c r="BK94" s="13">
        <f t="shared" si="128"/>
        <v>14.337865926981589</v>
      </c>
      <c r="BL94" s="13">
        <f t="shared" si="128"/>
        <v>14.55929828467891</v>
      </c>
      <c r="BM94" s="13">
        <f t="shared" si="128"/>
        <v>14.531492301418851</v>
      </c>
      <c r="BN94" s="13">
        <f t="shared" si="128"/>
        <v>14.49096752017458</v>
      </c>
      <c r="BO94" s="13">
        <f t="shared" si="128"/>
        <v>14.46012212940035</v>
      </c>
      <c r="BP94" s="13">
        <f t="shared" si="128"/>
        <v>14.508585319898767</v>
      </c>
      <c r="BQ94" s="13">
        <f t="shared" si="128"/>
        <v>14.496644727716568</v>
      </c>
      <c r="BR94" s="13">
        <f t="shared" si="128"/>
        <v>14.455684315121742</v>
      </c>
      <c r="BS94" s="13">
        <f t="shared" si="128"/>
        <v>14.482546078475593</v>
      </c>
      <c r="BT94" s="13">
        <f t="shared" si="128"/>
        <v>14.475693780525408</v>
      </c>
      <c r="BU94" s="100">
        <f t="shared" si="128"/>
        <v>14.417776118292908</v>
      </c>
      <c r="BV94" s="13">
        <f t="shared" si="128"/>
        <v>15.791763840763677</v>
      </c>
      <c r="BW94" s="13">
        <f t="shared" si="128"/>
        <v>15.521428398060387</v>
      </c>
      <c r="BX94" s="13">
        <f t="shared" si="128"/>
        <v>15.761718674099235</v>
      </c>
      <c r="BY94" s="13">
        <f t="shared" si="128"/>
        <v>15.731500207781453</v>
      </c>
      <c r="BZ94" s="13">
        <f t="shared" si="128"/>
        <v>15.689426100363539</v>
      </c>
      <c r="CA94" s="13">
        <f t="shared" si="128"/>
        <v>15.655641645268549</v>
      </c>
      <c r="CB94" s="13">
        <f t="shared" si="128"/>
        <v>15.708543321873439</v>
      </c>
      <c r="CC94" s="13">
        <f t="shared" si="128"/>
        <v>15.676511876625458</v>
      </c>
      <c r="CD94" s="13">
        <f t="shared" si="128"/>
        <v>15.63209671677353</v>
      </c>
      <c r="CE94" s="13">
        <f t="shared" si="128"/>
        <v>15.661248167962487</v>
      </c>
      <c r="CF94" s="13">
        <f t="shared" si="128"/>
        <v>15.644548678779328</v>
      </c>
      <c r="CG94" s="100">
        <f t="shared" si="128"/>
        <v>15.581711027444619</v>
      </c>
      <c r="CH94" s="13">
        <f t="shared" si="128"/>
        <v>17.213543457446594</v>
      </c>
      <c r="CI94" s="13">
        <f t="shared" si="128"/>
        <v>16.917740267430503</v>
      </c>
      <c r="CJ94" s="13">
        <f t="shared" si="128"/>
        <v>17.179678254481782</v>
      </c>
      <c r="CK94" s="13">
        <f t="shared" si="128"/>
        <v>17.147762950663942</v>
      </c>
      <c r="CL94" s="13">
        <f t="shared" ref="CL94:CS94" si="129">IFERROR(CL24/CL72,"")</f>
        <v>17.102097810585001</v>
      </c>
      <c r="CM94" s="13">
        <f t="shared" si="129"/>
        <v>17.065432518844752</v>
      </c>
      <c r="CN94" s="13">
        <f t="shared" si="129"/>
        <v>17.123291223644305</v>
      </c>
      <c r="CO94" s="13">
        <f t="shared" si="129"/>
        <v>17.08872376155216</v>
      </c>
      <c r="CP94" s="13">
        <f t="shared" si="129"/>
        <v>17.040435228823828</v>
      </c>
      <c r="CQ94" s="13">
        <f t="shared" si="129"/>
        <v>17.049856753078981</v>
      </c>
      <c r="CR94" s="13">
        <f t="shared" si="129"/>
        <v>17.054401294840261</v>
      </c>
      <c r="CS94" s="100">
        <f t="shared" si="129"/>
        <v>16.986034131331483</v>
      </c>
    </row>
    <row r="95" spans="1:99" s="13" customFormat="1" x14ac:dyDescent="0.25">
      <c r="A95" s="13" t="s">
        <v>7</v>
      </c>
      <c r="B95" s="13">
        <f t="shared" si="120"/>
        <v>13.623292993630573</v>
      </c>
      <c r="C95" s="13">
        <f t="shared" ref="C95:Y95" si="130">IFERROR(C25/C73,"")</f>
        <v>13.41305298013245</v>
      </c>
      <c r="D95" s="13">
        <f t="shared" si="130"/>
        <v>16.542400826446279</v>
      </c>
      <c r="E95" s="13">
        <f t="shared" si="130"/>
        <v>14.258792452830189</v>
      </c>
      <c r="F95" s="13">
        <f t="shared" si="130"/>
        <v>14.454697406340056</v>
      </c>
      <c r="G95" s="13">
        <f t="shared" si="130"/>
        <v>16.507064935064907</v>
      </c>
      <c r="H95" s="13">
        <f t="shared" si="130"/>
        <v>14.52706811145511</v>
      </c>
      <c r="I95" s="13">
        <f t="shared" si="130"/>
        <v>13.658375661375661</v>
      </c>
      <c r="J95" s="13">
        <f t="shared" si="130"/>
        <v>14.382189258312019</v>
      </c>
      <c r="K95" s="13">
        <f t="shared" si="130"/>
        <v>16.290571428571429</v>
      </c>
      <c r="L95" s="13">
        <f t="shared" si="130"/>
        <v>14.782255905511812</v>
      </c>
      <c r="M95" s="100">
        <f t="shared" si="130"/>
        <v>15.924003194888178</v>
      </c>
      <c r="N95" s="279">
        <f t="shared" si="130"/>
        <v>12.943695290858725</v>
      </c>
      <c r="O95" s="279">
        <f t="shared" si="130"/>
        <v>15.047127753303966</v>
      </c>
      <c r="P95" s="279">
        <f t="shared" si="130"/>
        <v>17.881479020979022</v>
      </c>
      <c r="Q95" s="279">
        <f t="shared" si="130"/>
        <v>16.666140624999993</v>
      </c>
      <c r="R95" s="279">
        <f t="shared" si="130"/>
        <v>17.071319391634979</v>
      </c>
      <c r="S95" s="279">
        <f t="shared" si="130"/>
        <v>15.519449003517</v>
      </c>
      <c r="T95" s="279">
        <f t="shared" si="130"/>
        <v>17.0267625</v>
      </c>
      <c r="U95" s="279">
        <f t="shared" si="130"/>
        <v>13.299110132158612</v>
      </c>
      <c r="V95" s="13">
        <f t="shared" si="130"/>
        <v>14.965911119043369</v>
      </c>
      <c r="W95" s="13">
        <f t="shared" si="130"/>
        <v>15.017404580152672</v>
      </c>
      <c r="X95" s="13">
        <f t="shared" si="130"/>
        <v>15.309217302450932</v>
      </c>
      <c r="Y95" s="100">
        <f t="shared" si="130"/>
        <v>15.388222187739368</v>
      </c>
      <c r="Z95" s="13">
        <f t="shared" ref="Z95:CK95" si="131">IFERROR(Z25/Z73,"")</f>
        <v>13.003216974667478</v>
      </c>
      <c r="AA95" s="13">
        <f t="shared" si="131"/>
        <v>12.954290148716604</v>
      </c>
      <c r="AB95" s="13">
        <f t="shared" si="131"/>
        <v>14.334152317508076</v>
      </c>
      <c r="AC95" s="13">
        <f t="shared" si="131"/>
        <v>14.126655115609703</v>
      </c>
      <c r="AD95" s="13">
        <f t="shared" si="131"/>
        <v>13.95915269600173</v>
      </c>
      <c r="AE95" s="13">
        <f t="shared" si="131"/>
        <v>13.88991814755685</v>
      </c>
      <c r="AF95" s="13">
        <f t="shared" si="131"/>
        <v>13.944568264422475</v>
      </c>
      <c r="AG95" s="13">
        <f t="shared" si="131"/>
        <v>13.882042891063819</v>
      </c>
      <c r="AH95" s="13">
        <f t="shared" si="131"/>
        <v>13.927993092804623</v>
      </c>
      <c r="AI95" s="13">
        <f t="shared" si="131"/>
        <v>13.963168620690576</v>
      </c>
      <c r="AJ95" s="13">
        <f t="shared" si="131"/>
        <v>14.019969085081074</v>
      </c>
      <c r="AK95" s="100">
        <f t="shared" si="131"/>
        <v>13.976709445076835</v>
      </c>
      <c r="AL95" s="13">
        <f t="shared" si="131"/>
        <v>14.127347763065293</v>
      </c>
      <c r="AM95" s="13">
        <f t="shared" si="131"/>
        <v>14.074455000478416</v>
      </c>
      <c r="AN95" s="13">
        <f t="shared" si="131"/>
        <v>14.59257500180829</v>
      </c>
      <c r="AO95" s="13">
        <f t="shared" si="131"/>
        <v>14.380729389944015</v>
      </c>
      <c r="AP95" s="13">
        <f t="shared" si="131"/>
        <v>14.194405639025566</v>
      </c>
      <c r="AQ95" s="13">
        <f t="shared" si="131"/>
        <v>14.378795610319141</v>
      </c>
      <c r="AR95" s="13">
        <f t="shared" si="131"/>
        <v>14.282438942834137</v>
      </c>
      <c r="AS95" s="13">
        <f t="shared" si="131"/>
        <v>14.391713403123083</v>
      </c>
      <c r="AT95" s="13">
        <f t="shared" si="131"/>
        <v>14.407655824180392</v>
      </c>
      <c r="AU95" s="13">
        <f t="shared" si="131"/>
        <v>14.281283503175548</v>
      </c>
      <c r="AV95" s="13">
        <f t="shared" si="131"/>
        <v>14.38956027265613</v>
      </c>
      <c r="AW95" s="100">
        <f t="shared" si="131"/>
        <v>14.402302512515254</v>
      </c>
      <c r="AX95" s="13">
        <f t="shared" si="131"/>
        <v>15.125186546048388</v>
      </c>
      <c r="AY95" s="13">
        <f t="shared" si="131"/>
        <v>15.033180531190506</v>
      </c>
      <c r="AZ95" s="13">
        <f t="shared" si="131"/>
        <v>15.198826114105465</v>
      </c>
      <c r="BA95" s="13">
        <f t="shared" si="131"/>
        <v>14.936380316483616</v>
      </c>
      <c r="BB95" s="13">
        <f t="shared" si="131"/>
        <v>14.899147470221889</v>
      </c>
      <c r="BC95" s="13">
        <f t="shared" si="131"/>
        <v>14.831151018713557</v>
      </c>
      <c r="BD95" s="13">
        <f t="shared" si="131"/>
        <v>14.889731755378804</v>
      </c>
      <c r="BE95" s="13">
        <f t="shared" si="131"/>
        <v>14.959449756190937</v>
      </c>
      <c r="BF95" s="13">
        <f t="shared" si="131"/>
        <v>14.826268116353956</v>
      </c>
      <c r="BG95" s="13">
        <f t="shared" si="131"/>
        <v>14.860081310493001</v>
      </c>
      <c r="BH95" s="13">
        <f t="shared" si="131"/>
        <v>14.929391426690351</v>
      </c>
      <c r="BI95" s="100">
        <f t="shared" si="131"/>
        <v>14.7966819995137</v>
      </c>
      <c r="BJ95" s="13">
        <f t="shared" si="131"/>
        <v>15.884744948232163</v>
      </c>
      <c r="BK95" s="13">
        <f t="shared" si="131"/>
        <v>15.847942897890738</v>
      </c>
      <c r="BL95" s="13">
        <f t="shared" si="131"/>
        <v>16.147070003813845</v>
      </c>
      <c r="BM95" s="13">
        <f t="shared" si="131"/>
        <v>15.889383485538811</v>
      </c>
      <c r="BN95" s="13">
        <f t="shared" si="131"/>
        <v>15.831793468163863</v>
      </c>
      <c r="BO95" s="13">
        <f t="shared" si="131"/>
        <v>15.758540638668116</v>
      </c>
      <c r="BP95" s="13">
        <f t="shared" si="131"/>
        <v>15.818208347796489</v>
      </c>
      <c r="BQ95" s="13">
        <f t="shared" si="131"/>
        <v>15.83046349974185</v>
      </c>
      <c r="BR95" s="13">
        <f t="shared" si="131"/>
        <v>15.762930811317556</v>
      </c>
      <c r="BS95" s="13">
        <f t="shared" si="131"/>
        <v>15.79537928764306</v>
      </c>
      <c r="BT95" s="13">
        <f t="shared" si="131"/>
        <v>15.806185635625974</v>
      </c>
      <c r="BU95" s="100">
        <f t="shared" si="131"/>
        <v>15.715782219835335</v>
      </c>
      <c r="BV95" s="13">
        <f t="shared" si="131"/>
        <v>17.198924838839179</v>
      </c>
      <c r="BW95" s="13">
        <f t="shared" si="131"/>
        <v>17.091469136121045</v>
      </c>
      <c r="BX95" s="13">
        <f t="shared" si="131"/>
        <v>17.486406066852076</v>
      </c>
      <c r="BY95" s="13">
        <f t="shared" si="131"/>
        <v>17.20607966000366</v>
      </c>
      <c r="BZ95" s="13">
        <f t="shared" si="131"/>
        <v>17.143477727928108</v>
      </c>
      <c r="CA95" s="13">
        <f t="shared" si="131"/>
        <v>17.066160730757598</v>
      </c>
      <c r="CB95" s="13">
        <f t="shared" si="131"/>
        <v>17.130836610643986</v>
      </c>
      <c r="CC95" s="13">
        <f t="shared" si="131"/>
        <v>17.119207226742891</v>
      </c>
      <c r="CD95" s="13">
        <f t="shared" si="131"/>
        <v>17.048073481421287</v>
      </c>
      <c r="CE95" s="13">
        <f t="shared" si="131"/>
        <v>17.083260546550072</v>
      </c>
      <c r="CF95" s="13">
        <f t="shared" si="131"/>
        <v>17.082685900845668</v>
      </c>
      <c r="CG95" s="100">
        <f t="shared" si="131"/>
        <v>16.985906872944589</v>
      </c>
      <c r="CH95" s="13">
        <f t="shared" si="131"/>
        <v>18.747646140068941</v>
      </c>
      <c r="CI95" s="13">
        <f t="shared" si="131"/>
        <v>18.630318501616323</v>
      </c>
      <c r="CJ95" s="13">
        <f t="shared" si="131"/>
        <v>19.059382635267379</v>
      </c>
      <c r="CK95" s="13">
        <f t="shared" si="131"/>
        <v>18.753907371461569</v>
      </c>
      <c r="CL95" s="13">
        <f t="shared" ref="CL95:CS95" si="132">IFERROR(CL25/CL73,"")</f>
        <v>18.686905896452224</v>
      </c>
      <c r="CM95" s="13">
        <f t="shared" si="132"/>
        <v>18.602862305073309</v>
      </c>
      <c r="CN95" s="13">
        <f t="shared" si="132"/>
        <v>18.673565952392121</v>
      </c>
      <c r="CO95" s="13">
        <f t="shared" si="132"/>
        <v>18.661115250505958</v>
      </c>
      <c r="CP95" s="13">
        <f t="shared" si="132"/>
        <v>18.58398791042519</v>
      </c>
      <c r="CQ95" s="13">
        <f t="shared" si="132"/>
        <v>18.595330186180448</v>
      </c>
      <c r="CR95" s="13">
        <f t="shared" si="132"/>
        <v>18.622061280476533</v>
      </c>
      <c r="CS95" s="100">
        <f t="shared" si="132"/>
        <v>18.516834245679306</v>
      </c>
    </row>
    <row r="96" spans="1:99" s="13" customFormat="1" x14ac:dyDescent="0.25">
      <c r="A96" s="13" t="s">
        <v>8</v>
      </c>
      <c r="B96" s="13">
        <f t="shared" si="120"/>
        <v>9.9205000000000005</v>
      </c>
      <c r="C96" s="13">
        <f t="shared" ref="C96:Y96" si="133">IFERROR(C26/C74,"")</f>
        <v>14.821272727272728</v>
      </c>
      <c r="D96" s="13">
        <f t="shared" si="133"/>
        <v>16.569893749999999</v>
      </c>
      <c r="E96" s="13">
        <f t="shared" si="133"/>
        <v>18.924866028708134</v>
      </c>
      <c r="F96" s="13">
        <f t="shared" si="133"/>
        <v>13.80003982300885</v>
      </c>
      <c r="G96" s="13">
        <f t="shared" si="133"/>
        <v>16.231237288135592</v>
      </c>
      <c r="H96" s="13">
        <f t="shared" si="133"/>
        <v>21.444955357142856</v>
      </c>
      <c r="I96" s="13">
        <f t="shared" si="133"/>
        <v>16.448185393258427</v>
      </c>
      <c r="J96" s="13">
        <f t="shared" si="133"/>
        <v>14.69251083591328</v>
      </c>
      <c r="K96" s="13">
        <f t="shared" si="133"/>
        <v>16.266487234042554</v>
      </c>
      <c r="L96" s="13">
        <f t="shared" si="133"/>
        <v>15.04112853470437</v>
      </c>
      <c r="M96" s="100">
        <f t="shared" si="133"/>
        <v>20.783073891625616</v>
      </c>
      <c r="N96" s="279">
        <f t="shared" si="133"/>
        <v>13.189109634551496</v>
      </c>
      <c r="O96" s="279">
        <f t="shared" si="133"/>
        <v>12.130409722222222</v>
      </c>
      <c r="P96" s="279">
        <f t="shared" si="133"/>
        <v>14.262681818181818</v>
      </c>
      <c r="Q96" s="279">
        <f t="shared" si="133"/>
        <v>20.813052044609663</v>
      </c>
      <c r="R96" s="279">
        <f t="shared" si="133"/>
        <v>16.29884699453552</v>
      </c>
      <c r="S96" s="279">
        <f t="shared" si="133"/>
        <v>15.619860465116279</v>
      </c>
      <c r="T96" s="279">
        <f t="shared" si="133"/>
        <v>15.944375757575758</v>
      </c>
      <c r="U96" s="279">
        <f t="shared" si="133"/>
        <v>17.497730088495576</v>
      </c>
      <c r="V96" s="13">
        <f t="shared" si="133"/>
        <v>14.549338472531995</v>
      </c>
      <c r="W96" s="13">
        <f t="shared" si="133"/>
        <v>14.719947061509346</v>
      </c>
      <c r="X96" s="13">
        <f t="shared" si="133"/>
        <v>14.9127009445608</v>
      </c>
      <c r="Y96" s="100">
        <f t="shared" si="133"/>
        <v>14.95160325747173</v>
      </c>
      <c r="Z96" s="13">
        <f t="shared" ref="Z96:CK96" si="134">IFERROR(Z26/Z74,"")</f>
        <v>12.592395137725774</v>
      </c>
      <c r="AA96" s="13">
        <f t="shared" si="134"/>
        <v>12.640044485774258</v>
      </c>
      <c r="AB96" s="13">
        <f t="shared" si="134"/>
        <v>13.552925777131746</v>
      </c>
      <c r="AC96" s="13">
        <f t="shared" si="134"/>
        <v>13.512418777365125</v>
      </c>
      <c r="AD96" s="13">
        <f t="shared" si="134"/>
        <v>13.630075178802864</v>
      </c>
      <c r="AE96" s="13">
        <f t="shared" si="134"/>
        <v>13.67223909993835</v>
      </c>
      <c r="AF96" s="13">
        <f t="shared" si="134"/>
        <v>13.676273437257127</v>
      </c>
      <c r="AG96" s="13">
        <f t="shared" si="134"/>
        <v>13.643578126805973</v>
      </c>
      <c r="AH96" s="13">
        <f t="shared" si="134"/>
        <v>13.531536674913792</v>
      </c>
      <c r="AI96" s="13">
        <f t="shared" si="134"/>
        <v>13.604459995089806</v>
      </c>
      <c r="AJ96" s="13">
        <f t="shared" si="134"/>
        <v>13.644061952734196</v>
      </c>
      <c r="AK96" s="100">
        <f t="shared" si="134"/>
        <v>13.618924461340578</v>
      </c>
      <c r="AL96" s="13">
        <f t="shared" si="134"/>
        <v>14.060207539832192</v>
      </c>
      <c r="AM96" s="13">
        <f t="shared" si="134"/>
        <v>14.064596058591547</v>
      </c>
      <c r="AN96" s="13">
        <f t="shared" si="134"/>
        <v>14.256927488600645</v>
      </c>
      <c r="AO96" s="13">
        <f t="shared" si="134"/>
        <v>14.217913665660427</v>
      </c>
      <c r="AP96" s="13">
        <f t="shared" si="134"/>
        <v>14.319078179075039</v>
      </c>
      <c r="AQ96" s="13">
        <f t="shared" si="134"/>
        <v>14.278193008501113</v>
      </c>
      <c r="AR96" s="13">
        <f t="shared" si="134"/>
        <v>14.387338959286058</v>
      </c>
      <c r="AS96" s="13">
        <f t="shared" si="134"/>
        <v>14.37754724036586</v>
      </c>
      <c r="AT96" s="13">
        <f t="shared" si="134"/>
        <v>14.356203587148821</v>
      </c>
      <c r="AU96" s="13">
        <f t="shared" si="134"/>
        <v>14.402462249085335</v>
      </c>
      <c r="AV96" s="13">
        <f t="shared" si="134"/>
        <v>14.425705772922553</v>
      </c>
      <c r="AW96" s="100">
        <f t="shared" si="134"/>
        <v>14.358206847021293</v>
      </c>
      <c r="AX96" s="13">
        <f t="shared" si="134"/>
        <v>15.06467256422158</v>
      </c>
      <c r="AY96" s="13">
        <f t="shared" si="134"/>
        <v>15.067246719498337</v>
      </c>
      <c r="AZ96" s="13">
        <f t="shared" si="134"/>
        <v>15.218740900328902</v>
      </c>
      <c r="BA96" s="13">
        <f t="shared" si="134"/>
        <v>15.05669742860505</v>
      </c>
      <c r="BB96" s="13">
        <f t="shared" si="134"/>
        <v>15.077014639651518</v>
      </c>
      <c r="BC96" s="13">
        <f t="shared" si="134"/>
        <v>14.941076224424643</v>
      </c>
      <c r="BD96" s="13">
        <f t="shared" si="134"/>
        <v>14.976369291969483</v>
      </c>
      <c r="BE96" s="13">
        <f t="shared" si="134"/>
        <v>14.978872534144996</v>
      </c>
      <c r="BF96" s="13">
        <f t="shared" si="134"/>
        <v>14.920901092671533</v>
      </c>
      <c r="BG96" s="13">
        <f t="shared" si="134"/>
        <v>14.945179165632005</v>
      </c>
      <c r="BH96" s="13">
        <f t="shared" si="134"/>
        <v>14.970008105230894</v>
      </c>
      <c r="BI96" s="100">
        <f t="shared" si="134"/>
        <v>14.895929415537177</v>
      </c>
      <c r="BJ96" s="13">
        <f t="shared" si="134"/>
        <v>15.776073570359687</v>
      </c>
      <c r="BK96" s="13">
        <f t="shared" si="134"/>
        <v>15.781677993635006</v>
      </c>
      <c r="BL96" s="13">
        <f t="shared" si="134"/>
        <v>15.9757572472709</v>
      </c>
      <c r="BM96" s="13">
        <f t="shared" si="134"/>
        <v>15.898501506374984</v>
      </c>
      <c r="BN96" s="13">
        <f t="shared" si="134"/>
        <v>15.970726421683292</v>
      </c>
      <c r="BO96" s="13">
        <f t="shared" si="134"/>
        <v>15.878914331268293</v>
      </c>
      <c r="BP96" s="13">
        <f t="shared" si="134"/>
        <v>15.91226956643216</v>
      </c>
      <c r="BQ96" s="13">
        <f t="shared" si="134"/>
        <v>15.91190631242708</v>
      </c>
      <c r="BR96" s="13">
        <f t="shared" si="134"/>
        <v>15.847057625553848</v>
      </c>
      <c r="BS96" s="13">
        <f t="shared" si="134"/>
        <v>15.871894107849057</v>
      </c>
      <c r="BT96" s="13">
        <f t="shared" si="134"/>
        <v>15.896960902065805</v>
      </c>
      <c r="BU96" s="100">
        <f t="shared" si="134"/>
        <v>15.807741217381137</v>
      </c>
      <c r="BV96" s="13">
        <f t="shared" si="134"/>
        <v>17.066957095012864</v>
      </c>
      <c r="BW96" s="13">
        <f t="shared" si="134"/>
        <v>17.070939910822492</v>
      </c>
      <c r="BX96" s="13">
        <f t="shared" si="134"/>
        <v>17.269640952524387</v>
      </c>
      <c r="BY96" s="13">
        <f t="shared" si="134"/>
        <v>17.181503007645091</v>
      </c>
      <c r="BZ96" s="13">
        <f t="shared" si="134"/>
        <v>17.253862677905975</v>
      </c>
      <c r="CA96" s="13">
        <f t="shared" si="134"/>
        <v>17.190900305770164</v>
      </c>
      <c r="CB96" s="13">
        <f t="shared" si="134"/>
        <v>17.227885309610603</v>
      </c>
      <c r="CC96" s="13">
        <f t="shared" si="134"/>
        <v>17.204763943033349</v>
      </c>
      <c r="CD96" s="13">
        <f t="shared" si="134"/>
        <v>17.13524618378047</v>
      </c>
      <c r="CE96" s="13">
        <f t="shared" si="134"/>
        <v>17.162800811019821</v>
      </c>
      <c r="CF96" s="13">
        <f t="shared" si="134"/>
        <v>17.179218922395712</v>
      </c>
      <c r="CG96" s="100">
        <f t="shared" si="134"/>
        <v>17.083352422324154</v>
      </c>
      <c r="CH96" s="13">
        <f t="shared" si="134"/>
        <v>18.603138739746825</v>
      </c>
      <c r="CI96" s="13">
        <f t="shared" si="134"/>
        <v>18.607795963244861</v>
      </c>
      <c r="CJ96" s="13">
        <f t="shared" si="134"/>
        <v>18.824632735477092</v>
      </c>
      <c r="CK96" s="13">
        <f t="shared" si="134"/>
        <v>18.728242156652872</v>
      </c>
      <c r="CL96" s="13">
        <f t="shared" ref="CL96:CS96" si="135">IFERROR(CL26/CL74,"")</f>
        <v>18.806685602239337</v>
      </c>
      <c r="CM96" s="13">
        <f t="shared" si="135"/>
        <v>18.73817359894603</v>
      </c>
      <c r="CN96" s="13">
        <f t="shared" si="135"/>
        <v>18.778851213802209</v>
      </c>
      <c r="CO96" s="13">
        <f t="shared" si="135"/>
        <v>18.75389749675875</v>
      </c>
      <c r="CP96" s="13">
        <f t="shared" si="135"/>
        <v>18.678320010331813</v>
      </c>
      <c r="CQ96" s="13">
        <f t="shared" si="135"/>
        <v>18.683450573992175</v>
      </c>
      <c r="CR96" s="13">
        <f t="shared" si="135"/>
        <v>18.726775685129983</v>
      </c>
      <c r="CS96" s="100">
        <f t="shared" si="135"/>
        <v>18.622488797270602</v>
      </c>
    </row>
    <row r="97" spans="1:97" s="13" customFormat="1" x14ac:dyDescent="0.25">
      <c r="A97" s="13" t="s">
        <v>1</v>
      </c>
      <c r="B97" s="13">
        <f t="shared" si="120"/>
        <v>14.515539682539684</v>
      </c>
      <c r="C97" s="13">
        <f t="shared" ref="C97:Y97" si="136">IFERROR(C27/C75,"")</f>
        <v>17.330071428571429</v>
      </c>
      <c r="D97" s="13">
        <f t="shared" si="136"/>
        <v>14.175559405940595</v>
      </c>
      <c r="E97" s="13">
        <f t="shared" si="136"/>
        <v>21.785724025974027</v>
      </c>
      <c r="F97" s="13">
        <f t="shared" si="136"/>
        <v>15.040053254437872</v>
      </c>
      <c r="G97" s="13">
        <f t="shared" si="136"/>
        <v>30.79588115942029</v>
      </c>
      <c r="H97" s="13">
        <f t="shared" si="136"/>
        <v>20.45842156862745</v>
      </c>
      <c r="I97" s="13">
        <f t="shared" si="136"/>
        <v>14.96850657894737</v>
      </c>
      <c r="J97" s="13">
        <f t="shared" si="136"/>
        <v>18.397269867549671</v>
      </c>
      <c r="K97" s="13">
        <f t="shared" si="136"/>
        <v>20.364541125541123</v>
      </c>
      <c r="L97" s="13">
        <f t="shared" si="136"/>
        <v>17.526171428571452</v>
      </c>
      <c r="M97" s="100">
        <f t="shared" si="136"/>
        <v>19.476502222222244</v>
      </c>
      <c r="N97" s="279">
        <f t="shared" si="136"/>
        <v>13.938275862068966</v>
      </c>
      <c r="O97" s="279">
        <f t="shared" si="136"/>
        <v>14.878309352517986</v>
      </c>
      <c r="P97" s="279">
        <f t="shared" si="136"/>
        <v>16.780355704697989</v>
      </c>
      <c r="Q97" s="279">
        <f t="shared" si="136"/>
        <v>15.887009216589862</v>
      </c>
      <c r="R97" s="279">
        <f t="shared" si="136"/>
        <v>17.507304511278193</v>
      </c>
      <c r="S97" s="279">
        <f t="shared" si="136"/>
        <v>14.745431818181819</v>
      </c>
      <c r="T97" s="279">
        <f t="shared" si="136"/>
        <v>18.476511111111112</v>
      </c>
      <c r="U97" s="279">
        <f t="shared" si="136"/>
        <v>17.759150121065378</v>
      </c>
      <c r="V97" s="13">
        <f t="shared" si="136"/>
        <v>15.435629214013584</v>
      </c>
      <c r="W97" s="13">
        <f t="shared" si="136"/>
        <v>15.440517692909884</v>
      </c>
      <c r="X97" s="13">
        <f t="shared" si="136"/>
        <v>15.519995256166984</v>
      </c>
      <c r="Y97" s="100">
        <f t="shared" si="136"/>
        <v>15.51683623838553</v>
      </c>
      <c r="Z97" s="13">
        <f t="shared" ref="Z97:CK97" si="137">IFERROR(Z27/Z75,"")</f>
        <v>14.718223397108135</v>
      </c>
      <c r="AA97" s="13">
        <f t="shared" si="137"/>
        <v>14.797227512509973</v>
      </c>
      <c r="AB97" s="13">
        <f t="shared" si="137"/>
        <v>15.907972908455172</v>
      </c>
      <c r="AC97" s="13">
        <f t="shared" si="137"/>
        <v>15.897864871267583</v>
      </c>
      <c r="AD97" s="13">
        <f t="shared" si="137"/>
        <v>15.890866492498292</v>
      </c>
      <c r="AE97" s="13">
        <f t="shared" si="137"/>
        <v>15.88902314995172</v>
      </c>
      <c r="AF97" s="13">
        <f t="shared" si="137"/>
        <v>15.89233214949369</v>
      </c>
      <c r="AG97" s="13">
        <f t="shared" si="137"/>
        <v>15.888535893565951</v>
      </c>
      <c r="AH97" s="13">
        <f t="shared" si="137"/>
        <v>15.881064097580408</v>
      </c>
      <c r="AI97" s="13">
        <f t="shared" si="137"/>
        <v>15.886295134018203</v>
      </c>
      <c r="AJ97" s="13">
        <f t="shared" si="137"/>
        <v>15.886905626856898</v>
      </c>
      <c r="AK97" s="100">
        <f t="shared" si="137"/>
        <v>15.89018857766572</v>
      </c>
      <c r="AL97" s="13">
        <f t="shared" si="137"/>
        <v>16.522395093154376</v>
      </c>
      <c r="AM97" s="13">
        <f t="shared" si="137"/>
        <v>16.516361384206988</v>
      </c>
      <c r="AN97" s="13">
        <f t="shared" si="137"/>
        <v>16.51416175464853</v>
      </c>
      <c r="AO97" s="13">
        <f t="shared" si="137"/>
        <v>16.512680650147825</v>
      </c>
      <c r="AP97" s="13">
        <f t="shared" si="137"/>
        <v>16.51123929492546</v>
      </c>
      <c r="AQ97" s="13">
        <f t="shared" si="137"/>
        <v>16.51083346889429</v>
      </c>
      <c r="AR97" s="13">
        <f t="shared" si="137"/>
        <v>16.511478806310919</v>
      </c>
      <c r="AS97" s="13">
        <f t="shared" si="137"/>
        <v>16.511080441547346</v>
      </c>
      <c r="AT97" s="13">
        <f t="shared" si="137"/>
        <v>16.509887126322134</v>
      </c>
      <c r="AU97" s="13">
        <f t="shared" si="137"/>
        <v>16.510119636296817</v>
      </c>
      <c r="AV97" s="13">
        <f t="shared" si="137"/>
        <v>16.510397630782997</v>
      </c>
      <c r="AW97" s="100">
        <f t="shared" si="137"/>
        <v>16.510342086440673</v>
      </c>
      <c r="AX97" s="13">
        <f t="shared" si="137"/>
        <v>17.349889587285226</v>
      </c>
      <c r="AY97" s="13">
        <f t="shared" si="137"/>
        <v>17.343353339663405</v>
      </c>
      <c r="AZ97" s="13">
        <f t="shared" si="137"/>
        <v>17.340831929155023</v>
      </c>
      <c r="BA97" s="13">
        <f t="shared" si="137"/>
        <v>17.338009726615855</v>
      </c>
      <c r="BB97" s="13">
        <f t="shared" si="137"/>
        <v>17.337542137639286</v>
      </c>
      <c r="BC97" s="13">
        <f t="shared" si="137"/>
        <v>17.336582598115481</v>
      </c>
      <c r="BD97" s="13">
        <f t="shared" si="137"/>
        <v>17.337115152871945</v>
      </c>
      <c r="BE97" s="13">
        <f t="shared" si="137"/>
        <v>17.337169572273144</v>
      </c>
      <c r="BF97" s="13">
        <f t="shared" si="137"/>
        <v>17.335835523371301</v>
      </c>
      <c r="BG97" s="13">
        <f t="shared" si="137"/>
        <v>17.336020340215022</v>
      </c>
      <c r="BH97" s="13">
        <f t="shared" si="137"/>
        <v>17.336477929122509</v>
      </c>
      <c r="BI97" s="100">
        <f t="shared" si="137"/>
        <v>17.335535784930606</v>
      </c>
      <c r="BJ97" s="13">
        <f t="shared" si="137"/>
        <v>18.391124453023881</v>
      </c>
      <c r="BK97" s="13">
        <f t="shared" si="137"/>
        <v>18.38434432841435</v>
      </c>
      <c r="BL97" s="13">
        <f t="shared" si="137"/>
        <v>18.380976524173946</v>
      </c>
      <c r="BM97" s="13">
        <f t="shared" si="137"/>
        <v>18.379083152637271</v>
      </c>
      <c r="BN97" s="13">
        <f t="shared" si="137"/>
        <v>18.378479868374935</v>
      </c>
      <c r="BO97" s="13">
        <f t="shared" si="137"/>
        <v>18.377000442333141</v>
      </c>
      <c r="BP97" s="13">
        <f t="shared" si="137"/>
        <v>18.377985778519079</v>
      </c>
      <c r="BQ97" s="13">
        <f t="shared" si="137"/>
        <v>18.377841826122509</v>
      </c>
      <c r="BR97" s="13">
        <f t="shared" si="137"/>
        <v>18.376389957833656</v>
      </c>
      <c r="BS97" s="13">
        <f t="shared" si="137"/>
        <v>18.377157538587234</v>
      </c>
      <c r="BT97" s="13">
        <f t="shared" si="137"/>
        <v>18.377757091038557</v>
      </c>
      <c r="BU97" s="100">
        <f t="shared" si="137"/>
        <v>18.377100868789675</v>
      </c>
      <c r="BV97" s="13">
        <f t="shared" si="137"/>
        <v>19.864224085666159</v>
      </c>
      <c r="BW97" s="13">
        <f t="shared" si="137"/>
        <v>19.85693111007626</v>
      </c>
      <c r="BX97" s="13">
        <f t="shared" si="137"/>
        <v>19.853309689913754</v>
      </c>
      <c r="BY97" s="13">
        <f t="shared" si="137"/>
        <v>19.851249911076422</v>
      </c>
      <c r="BZ97" s="13">
        <f t="shared" si="137"/>
        <v>19.850474414908028</v>
      </c>
      <c r="CA97" s="13">
        <f t="shared" si="137"/>
        <v>19.848988222429153</v>
      </c>
      <c r="CB97" s="13">
        <f t="shared" si="137"/>
        <v>19.850040985291926</v>
      </c>
      <c r="CC97" s="13">
        <f t="shared" si="137"/>
        <v>19.849073665349565</v>
      </c>
      <c r="CD97" s="13">
        <f t="shared" si="137"/>
        <v>19.847698535484913</v>
      </c>
      <c r="CE97" s="13">
        <f t="shared" si="137"/>
        <v>19.848546049316198</v>
      </c>
      <c r="CF97" s="13">
        <f t="shared" si="137"/>
        <v>19.848753859055481</v>
      </c>
      <c r="CG97" s="100">
        <f t="shared" si="137"/>
        <v>19.848182641028103</v>
      </c>
      <c r="CH97" s="13">
        <f t="shared" si="137"/>
        <v>21.65264301363824</v>
      </c>
      <c r="CI97" s="13">
        <f t="shared" si="137"/>
        <v>21.644704143550825</v>
      </c>
      <c r="CJ97" s="13">
        <f t="shared" si="137"/>
        <v>21.640744290532854</v>
      </c>
      <c r="CK97" s="13">
        <f t="shared" si="137"/>
        <v>21.638508181581312</v>
      </c>
      <c r="CL97" s="13">
        <f t="shared" ref="CL97:CS97" si="138">IFERROR(CL27/CL75,"")</f>
        <v>21.6376714293818</v>
      </c>
      <c r="CM97" s="13">
        <f t="shared" si="138"/>
        <v>21.636036913020597</v>
      </c>
      <c r="CN97" s="13">
        <f t="shared" si="138"/>
        <v>21.637183006268842</v>
      </c>
      <c r="CO97" s="13">
        <f t="shared" si="138"/>
        <v>21.636126262925732</v>
      </c>
      <c r="CP97" s="13">
        <f t="shared" si="138"/>
        <v>21.634595123107879</v>
      </c>
      <c r="CQ97" s="13">
        <f t="shared" si="138"/>
        <v>21.634829416419958</v>
      </c>
      <c r="CR97" s="13">
        <f t="shared" si="138"/>
        <v>21.635747308907206</v>
      </c>
      <c r="CS97" s="100">
        <f t="shared" si="138"/>
        <v>21.635172216462166</v>
      </c>
    </row>
    <row r="98" spans="1:97" s="13" customFormat="1" x14ac:dyDescent="0.25">
      <c r="A98" s="13" t="s">
        <v>2</v>
      </c>
      <c r="B98" s="13">
        <f t="shared" si="120"/>
        <v>14.244923076923076</v>
      </c>
      <c r="C98" s="13">
        <f t="shared" ref="C98:Y98" si="139">IFERROR(C28/C76,"")</f>
        <v>19.196199999999997</v>
      </c>
      <c r="D98" s="13">
        <f t="shared" si="139"/>
        <v>25.099384615384615</v>
      </c>
      <c r="E98" s="13">
        <f t="shared" si="139"/>
        <v>20.727619047619051</v>
      </c>
      <c r="F98" s="13">
        <f t="shared" si="139"/>
        <v>11.367197674418604</v>
      </c>
      <c r="G98" s="13">
        <f t="shared" si="139"/>
        <v>23.063701030927835</v>
      </c>
      <c r="H98" s="13">
        <f t="shared" si="139"/>
        <v>19.34801886792453</v>
      </c>
      <c r="I98" s="13">
        <f t="shared" si="139"/>
        <v>18.10702479338843</v>
      </c>
      <c r="J98" s="13">
        <f t="shared" si="139"/>
        <v>36.527242857142859</v>
      </c>
      <c r="K98" s="13">
        <f t="shared" si="139"/>
        <v>-8.5061955307262558</v>
      </c>
      <c r="L98" s="13">
        <f t="shared" si="139"/>
        <v>17.967310000000001</v>
      </c>
      <c r="M98" s="100">
        <f t="shared" si="139"/>
        <v>23.5915044404973</v>
      </c>
      <c r="N98" s="279">
        <f t="shared" si="139"/>
        <v>15.620685393258427</v>
      </c>
      <c r="O98" s="279">
        <f t="shared" si="139"/>
        <v>29.54078947368421</v>
      </c>
      <c r="P98" s="279">
        <f t="shared" si="139"/>
        <v>17.873385869565219</v>
      </c>
      <c r="Q98" s="279">
        <f t="shared" si="139"/>
        <v>14.394761061946902</v>
      </c>
      <c r="R98" s="279">
        <f t="shared" si="139"/>
        <v>18.74334965034965</v>
      </c>
      <c r="S98" s="279">
        <f t="shared" si="139"/>
        <v>15.425485239852398</v>
      </c>
      <c r="T98" s="279">
        <f t="shared" si="139"/>
        <v>15.309630573248409</v>
      </c>
      <c r="U98" s="279">
        <f t="shared" si="139"/>
        <v>19.093811827956991</v>
      </c>
      <c r="V98" s="13">
        <f t="shared" si="139"/>
        <v>17.754301961921179</v>
      </c>
      <c r="W98" s="13">
        <f t="shared" si="139"/>
        <v>17.754849756523125</v>
      </c>
      <c r="X98" s="13">
        <f t="shared" si="139"/>
        <v>17.778904233006699</v>
      </c>
      <c r="Y98" s="100">
        <f t="shared" si="139"/>
        <v>17.776459759986032</v>
      </c>
      <c r="Z98" s="13">
        <f t="shared" ref="Z98:CK98" si="140">IFERROR(Z28/Z76,"")</f>
        <v>16.097037427310099</v>
      </c>
      <c r="AA98" s="13">
        <f t="shared" si="140"/>
        <v>16.106291414773324</v>
      </c>
      <c r="AB98" s="13">
        <f t="shared" si="140"/>
        <v>18.31043121440263</v>
      </c>
      <c r="AC98" s="13">
        <f t="shared" si="140"/>
        <v>18.285569587131501</v>
      </c>
      <c r="AD98" s="13">
        <f t="shared" si="140"/>
        <v>18.236744004887978</v>
      </c>
      <c r="AE98" s="13">
        <f t="shared" si="140"/>
        <v>18.175575534617355</v>
      </c>
      <c r="AF98" s="13">
        <f t="shared" si="140"/>
        <v>18.160918312546293</v>
      </c>
      <c r="AG98" s="13">
        <f t="shared" si="140"/>
        <v>18.139294459891669</v>
      </c>
      <c r="AH98" s="13">
        <f t="shared" si="140"/>
        <v>18.116098416399634</v>
      </c>
      <c r="AI98" s="13">
        <f t="shared" si="140"/>
        <v>18.112992322682089</v>
      </c>
      <c r="AJ98" s="13">
        <f t="shared" si="140"/>
        <v>18.113708690799061</v>
      </c>
      <c r="AK98" s="100">
        <f t="shared" si="140"/>
        <v>18.103212807386779</v>
      </c>
      <c r="AL98" s="13">
        <f t="shared" si="140"/>
        <v>18.800707515963857</v>
      </c>
      <c r="AM98" s="13">
        <f t="shared" si="140"/>
        <v>18.816185177870981</v>
      </c>
      <c r="AN98" s="13">
        <f t="shared" si="140"/>
        <v>18.81447096639004</v>
      </c>
      <c r="AO98" s="13">
        <f t="shared" si="140"/>
        <v>18.812995343824628</v>
      </c>
      <c r="AP98" s="13">
        <f t="shared" si="140"/>
        <v>18.807797049924368</v>
      </c>
      <c r="AQ98" s="13">
        <f t="shared" si="140"/>
        <v>18.804656957532305</v>
      </c>
      <c r="AR98" s="13">
        <f t="shared" si="140"/>
        <v>18.810493992251342</v>
      </c>
      <c r="AS98" s="13">
        <f t="shared" si="140"/>
        <v>18.810408804225638</v>
      </c>
      <c r="AT98" s="13">
        <f t="shared" si="140"/>
        <v>18.806410046115278</v>
      </c>
      <c r="AU98" s="13">
        <f t="shared" si="140"/>
        <v>18.809000522474857</v>
      </c>
      <c r="AV98" s="13">
        <f t="shared" si="140"/>
        <v>18.809898154012409</v>
      </c>
      <c r="AW98" s="100">
        <f t="shared" si="140"/>
        <v>18.806410884080158</v>
      </c>
      <c r="AX98" s="13">
        <f t="shared" si="140"/>
        <v>19.764320444958013</v>
      </c>
      <c r="AY98" s="13">
        <f t="shared" si="140"/>
        <v>19.780739065914666</v>
      </c>
      <c r="AZ98" s="13">
        <f t="shared" si="140"/>
        <v>19.772186683180081</v>
      </c>
      <c r="BA98" s="13">
        <f t="shared" si="140"/>
        <v>19.767675679384649</v>
      </c>
      <c r="BB98" s="13">
        <f t="shared" si="140"/>
        <v>19.762338867615025</v>
      </c>
      <c r="BC98" s="13">
        <f t="shared" si="140"/>
        <v>19.762088120772415</v>
      </c>
      <c r="BD98" s="13">
        <f t="shared" si="140"/>
        <v>19.769936587978776</v>
      </c>
      <c r="BE98" s="13">
        <f t="shared" si="140"/>
        <v>19.769874335834423</v>
      </c>
      <c r="BF98" s="13">
        <f t="shared" si="140"/>
        <v>19.765789821876943</v>
      </c>
      <c r="BG98" s="13">
        <f t="shared" si="140"/>
        <v>19.771056176271021</v>
      </c>
      <c r="BH98" s="13">
        <f t="shared" si="140"/>
        <v>19.770656492469861</v>
      </c>
      <c r="BI98" s="100">
        <f t="shared" si="140"/>
        <v>19.766301878238664</v>
      </c>
      <c r="BJ98" s="13">
        <f t="shared" si="140"/>
        <v>20.970524990793571</v>
      </c>
      <c r="BK98" s="13">
        <f t="shared" si="140"/>
        <v>20.985306090762911</v>
      </c>
      <c r="BL98" s="13">
        <f t="shared" si="140"/>
        <v>20.972640130318521</v>
      </c>
      <c r="BM98" s="13">
        <f t="shared" si="140"/>
        <v>20.9619447571196</v>
      </c>
      <c r="BN98" s="13">
        <f t="shared" si="140"/>
        <v>20.950707124623985</v>
      </c>
      <c r="BO98" s="13">
        <f t="shared" si="140"/>
        <v>20.945414170799143</v>
      </c>
      <c r="BP98" s="13">
        <f t="shared" si="140"/>
        <v>20.946908494548321</v>
      </c>
      <c r="BQ98" s="13">
        <f t="shared" si="140"/>
        <v>20.94714109678311</v>
      </c>
      <c r="BR98" s="13">
        <f t="shared" si="140"/>
        <v>20.944257216745829</v>
      </c>
      <c r="BS98" s="13">
        <f t="shared" si="140"/>
        <v>20.946317240600862</v>
      </c>
      <c r="BT98" s="13">
        <f t="shared" si="140"/>
        <v>20.947034715466604</v>
      </c>
      <c r="BU98" s="100">
        <f t="shared" si="140"/>
        <v>20.942748671354412</v>
      </c>
      <c r="BV98" s="13">
        <f t="shared" si="140"/>
        <v>22.638595419645061</v>
      </c>
      <c r="BW98" s="13">
        <f t="shared" si="140"/>
        <v>22.656893192537826</v>
      </c>
      <c r="BX98" s="13">
        <f t="shared" si="140"/>
        <v>22.645553627769512</v>
      </c>
      <c r="BY98" s="13">
        <f t="shared" si="140"/>
        <v>22.636827126141387</v>
      </c>
      <c r="BZ98" s="13">
        <f t="shared" si="140"/>
        <v>22.629024332416549</v>
      </c>
      <c r="CA98" s="13">
        <f t="shared" si="140"/>
        <v>22.624496170743477</v>
      </c>
      <c r="CB98" s="13">
        <f t="shared" si="140"/>
        <v>22.627337768083756</v>
      </c>
      <c r="CC98" s="13">
        <f t="shared" si="140"/>
        <v>22.625590526348926</v>
      </c>
      <c r="CD98" s="13">
        <f t="shared" si="140"/>
        <v>22.621553612276479</v>
      </c>
      <c r="CE98" s="13">
        <f t="shared" si="140"/>
        <v>22.623475706681656</v>
      </c>
      <c r="CF98" s="13">
        <f t="shared" si="140"/>
        <v>22.623029176477701</v>
      </c>
      <c r="CG98" s="100">
        <f t="shared" si="140"/>
        <v>22.617353495004576</v>
      </c>
      <c r="CH98" s="13">
        <f t="shared" si="140"/>
        <v>24.674425800702263</v>
      </c>
      <c r="CI98" s="13">
        <f t="shared" si="140"/>
        <v>24.693911834113933</v>
      </c>
      <c r="CJ98" s="13">
        <f t="shared" si="140"/>
        <v>24.68141294173876</v>
      </c>
      <c r="CK98" s="13">
        <f t="shared" si="140"/>
        <v>24.67273759624792</v>
      </c>
      <c r="CL98" s="13">
        <f t="shared" ref="CL98:CS98" si="141">IFERROR(CL28/CL76,"")</f>
        <v>24.664274803150157</v>
      </c>
      <c r="CM98" s="13">
        <f t="shared" si="141"/>
        <v>24.65943155911561</v>
      </c>
      <c r="CN98" s="13">
        <f t="shared" si="141"/>
        <v>24.663581837805161</v>
      </c>
      <c r="CO98" s="13">
        <f t="shared" si="141"/>
        <v>24.6617153366326</v>
      </c>
      <c r="CP98" s="13">
        <f t="shared" si="141"/>
        <v>24.657352852034997</v>
      </c>
      <c r="CQ98" s="13">
        <f t="shared" si="141"/>
        <v>24.657535386212036</v>
      </c>
      <c r="CR98" s="13">
        <f t="shared" si="141"/>
        <v>24.659052308141668</v>
      </c>
      <c r="CS98" s="100">
        <f t="shared" si="141"/>
        <v>24.652901665706505</v>
      </c>
    </row>
    <row r="99" spans="1:97" s="14" customFormat="1" x14ac:dyDescent="0.25">
      <c r="A99" s="14" t="s">
        <v>3</v>
      </c>
      <c r="B99" s="14">
        <f t="shared" si="120"/>
        <v>15.032668109668109</v>
      </c>
      <c r="C99" s="14">
        <f t="shared" ref="C99:Y99" si="142">IFERROR(C29/C77,"")</f>
        <v>15.311348561759726</v>
      </c>
      <c r="D99" s="14">
        <f t="shared" si="142"/>
        <v>19.795642708333332</v>
      </c>
      <c r="E99" s="14">
        <f t="shared" si="142"/>
        <v>21.077335101679925</v>
      </c>
      <c r="F99" s="14">
        <f t="shared" si="142"/>
        <v>16.2467263986014</v>
      </c>
      <c r="G99" s="14">
        <f t="shared" si="142"/>
        <v>20.107368924889538</v>
      </c>
      <c r="H99" s="14">
        <f t="shared" si="142"/>
        <v>19.931313310580201</v>
      </c>
      <c r="I99" s="14">
        <f t="shared" si="142"/>
        <v>15.959536562203228</v>
      </c>
      <c r="J99" s="14">
        <f t="shared" si="142"/>
        <v>19.409354468297551</v>
      </c>
      <c r="K99" s="14">
        <f t="shared" si="142"/>
        <v>16.709336794289417</v>
      </c>
      <c r="L99" s="14">
        <f t="shared" si="142"/>
        <v>16.513942426584251</v>
      </c>
      <c r="M99" s="101">
        <f t="shared" si="142"/>
        <v>19.870605720122569</v>
      </c>
      <c r="N99" s="292">
        <f t="shared" si="142"/>
        <v>16.047856249999999</v>
      </c>
      <c r="O99" s="292">
        <f t="shared" si="142"/>
        <v>17.109705590062077</v>
      </c>
      <c r="P99" s="292">
        <f t="shared" si="142"/>
        <v>17.897929842931934</v>
      </c>
      <c r="Q99" s="292">
        <f t="shared" si="142"/>
        <v>20.842603378378385</v>
      </c>
      <c r="R99" s="292">
        <f t="shared" si="142"/>
        <v>17.541184423676011</v>
      </c>
      <c r="S99" s="292">
        <f t="shared" si="142"/>
        <v>15.312570806100243</v>
      </c>
      <c r="T99" s="292">
        <f t="shared" si="142"/>
        <v>16.966228377614478</v>
      </c>
      <c r="U99" s="292">
        <f t="shared" si="142"/>
        <v>16.020025647472984</v>
      </c>
      <c r="V99" s="14">
        <f t="shared" si="142"/>
        <v>16.851695826966417</v>
      </c>
      <c r="W99" s="14">
        <f t="shared" si="142"/>
        <v>16.692780765276567</v>
      </c>
      <c r="X99" s="14">
        <f t="shared" si="142"/>
        <v>16.833708865781581</v>
      </c>
      <c r="Y99" s="101">
        <f t="shared" si="142"/>
        <v>16.625817842682306</v>
      </c>
      <c r="Z99" s="14">
        <f t="shared" ref="Z99:CK99" si="143">IFERROR(Z29/Z77,"")</f>
        <v>14.887579430932643</v>
      </c>
      <c r="AA99" s="14">
        <f t="shared" si="143"/>
        <v>15.163538786283157</v>
      </c>
      <c r="AB99" s="14">
        <f t="shared" si="143"/>
        <v>15.971991599637484</v>
      </c>
      <c r="AC99" s="14">
        <f t="shared" si="143"/>
        <v>15.85810663819457</v>
      </c>
      <c r="AD99" s="14">
        <f t="shared" si="143"/>
        <v>16.006557598563376</v>
      </c>
      <c r="AE99" s="14">
        <f t="shared" si="143"/>
        <v>15.828484498337303</v>
      </c>
      <c r="AF99" s="14">
        <f t="shared" si="143"/>
        <v>15.796446445641866</v>
      </c>
      <c r="AG99" s="14">
        <f t="shared" si="143"/>
        <v>15.776578882535178</v>
      </c>
      <c r="AH99" s="14">
        <f t="shared" si="143"/>
        <v>15.686483351525235</v>
      </c>
      <c r="AI99" s="14">
        <f t="shared" si="143"/>
        <v>15.775108554133093</v>
      </c>
      <c r="AJ99" s="14">
        <f t="shared" si="143"/>
        <v>15.854716164243134</v>
      </c>
      <c r="AK99" s="101">
        <f t="shared" si="143"/>
        <v>15.783307730373654</v>
      </c>
      <c r="AL99" s="14">
        <f t="shared" si="143"/>
        <v>16.707194808872025</v>
      </c>
      <c r="AM99" s="14">
        <f t="shared" si="143"/>
        <v>17.012670817629598</v>
      </c>
      <c r="AN99" s="14">
        <f t="shared" si="143"/>
        <v>16.652043297933979</v>
      </c>
      <c r="AO99" s="14">
        <f t="shared" si="143"/>
        <v>16.442819509217518</v>
      </c>
      <c r="AP99" s="14">
        <f t="shared" si="143"/>
        <v>16.524629815284833</v>
      </c>
      <c r="AQ99" s="14">
        <f t="shared" si="143"/>
        <v>16.413932875799464</v>
      </c>
      <c r="AR99" s="14">
        <f t="shared" si="143"/>
        <v>16.362489561872383</v>
      </c>
      <c r="AS99" s="14">
        <f t="shared" si="143"/>
        <v>16.3412886772843</v>
      </c>
      <c r="AT99" s="14">
        <f t="shared" si="143"/>
        <v>16.286054139293991</v>
      </c>
      <c r="AU99" s="14">
        <f t="shared" si="143"/>
        <v>16.320500490022145</v>
      </c>
      <c r="AV99" s="14">
        <f t="shared" si="143"/>
        <v>16.363362067040676</v>
      </c>
      <c r="AW99" s="101">
        <f t="shared" si="143"/>
        <v>16.259638875367756</v>
      </c>
      <c r="AX99" s="14">
        <f t="shared" si="143"/>
        <v>17.812241401439223</v>
      </c>
      <c r="AY99" s="14">
        <f t="shared" si="143"/>
        <v>18.127013062841002</v>
      </c>
      <c r="AZ99" s="14">
        <f t="shared" si="143"/>
        <v>17.595079417907851</v>
      </c>
      <c r="BA99" s="14">
        <f t="shared" si="143"/>
        <v>17.272164858593751</v>
      </c>
      <c r="BB99" s="14">
        <f t="shared" si="143"/>
        <v>17.349981320422515</v>
      </c>
      <c r="BC99" s="14">
        <f t="shared" si="143"/>
        <v>17.237372551455845</v>
      </c>
      <c r="BD99" s="14">
        <f t="shared" si="143"/>
        <v>17.152031638008786</v>
      </c>
      <c r="BE99" s="14">
        <f t="shared" si="143"/>
        <v>17.116196508810891</v>
      </c>
      <c r="BF99" s="14">
        <f t="shared" si="143"/>
        <v>17.081093000463117</v>
      </c>
      <c r="BG99" s="14">
        <f t="shared" si="143"/>
        <v>17.091033859097802</v>
      </c>
      <c r="BH99" s="14">
        <f t="shared" si="143"/>
        <v>17.115310613821936</v>
      </c>
      <c r="BI99" s="101">
        <f t="shared" si="143"/>
        <v>17.024238578066623</v>
      </c>
      <c r="BJ99" s="14">
        <f t="shared" si="143"/>
        <v>18.811227208847608</v>
      </c>
      <c r="BK99" s="14">
        <f t="shared" si="143"/>
        <v>19.145336550465764</v>
      </c>
      <c r="BL99" s="14">
        <f t="shared" si="143"/>
        <v>18.618229465079878</v>
      </c>
      <c r="BM99" s="14">
        <f t="shared" si="143"/>
        <v>18.362837964562864</v>
      </c>
      <c r="BN99" s="14">
        <f t="shared" si="143"/>
        <v>18.461674385351362</v>
      </c>
      <c r="BO99" s="14">
        <f t="shared" si="143"/>
        <v>18.366302615437462</v>
      </c>
      <c r="BP99" s="14">
        <f t="shared" si="143"/>
        <v>18.298712769107038</v>
      </c>
      <c r="BQ99" s="14">
        <f t="shared" si="143"/>
        <v>18.269679456697425</v>
      </c>
      <c r="BR99" s="14">
        <f t="shared" si="143"/>
        <v>18.26405876434054</v>
      </c>
      <c r="BS99" s="14">
        <f t="shared" si="143"/>
        <v>18.285874112362375</v>
      </c>
      <c r="BT99" s="14">
        <f t="shared" si="143"/>
        <v>18.311496054343149</v>
      </c>
      <c r="BU99" s="101">
        <f t="shared" si="143"/>
        <v>18.231266859202496</v>
      </c>
      <c r="BV99" s="14">
        <f t="shared" si="143"/>
        <v>20.457531954403329</v>
      </c>
      <c r="BW99" s="14">
        <f t="shared" si="143"/>
        <v>20.794020354221576</v>
      </c>
      <c r="BX99" s="14">
        <f t="shared" si="143"/>
        <v>20.194596226575825</v>
      </c>
      <c r="BY99" s="14">
        <f t="shared" si="143"/>
        <v>19.911559867121049</v>
      </c>
      <c r="BZ99" s="14">
        <f t="shared" si="143"/>
        <v>20.045113428354153</v>
      </c>
      <c r="CA99" s="14">
        <f t="shared" si="143"/>
        <v>19.926338939051433</v>
      </c>
      <c r="CB99" s="14">
        <f t="shared" si="143"/>
        <v>19.840858559375366</v>
      </c>
      <c r="CC99" s="14">
        <f t="shared" si="143"/>
        <v>19.78020303112347</v>
      </c>
      <c r="CD99" s="14">
        <f t="shared" si="143"/>
        <v>19.763745112000631</v>
      </c>
      <c r="CE99" s="14">
        <f t="shared" si="143"/>
        <v>19.773729628572617</v>
      </c>
      <c r="CF99" s="14">
        <f t="shared" si="143"/>
        <v>19.780002641800824</v>
      </c>
      <c r="CG99" s="101">
        <f t="shared" si="143"/>
        <v>19.703045215501227</v>
      </c>
      <c r="CH99" s="14">
        <f t="shared" si="143"/>
        <v>22.264236525149474</v>
      </c>
      <c r="CI99" s="14">
        <f t="shared" si="143"/>
        <v>22.636557848975244</v>
      </c>
      <c r="CJ99" s="14">
        <f t="shared" si="143"/>
        <v>21.974132101651698</v>
      </c>
      <c r="CK99" s="14">
        <f t="shared" si="143"/>
        <v>21.672937792237647</v>
      </c>
      <c r="CL99" s="14">
        <f t="shared" ref="CL99:CS99" si="144">IFERROR(CL29/CL77,"")</f>
        <v>21.821498987522851</v>
      </c>
      <c r="CM99" s="14">
        <f t="shared" si="144"/>
        <v>21.697977678829385</v>
      </c>
      <c r="CN99" s="14">
        <f t="shared" si="144"/>
        <v>21.611839549077338</v>
      </c>
      <c r="CO99" s="14">
        <f t="shared" si="144"/>
        <v>21.548190451438444</v>
      </c>
      <c r="CP99" s="14">
        <f t="shared" si="144"/>
        <v>21.533040061015328</v>
      </c>
      <c r="CQ99" s="14">
        <f t="shared" si="144"/>
        <v>21.528247383554543</v>
      </c>
      <c r="CR99" s="14">
        <f t="shared" si="144"/>
        <v>21.557834063288659</v>
      </c>
      <c r="CS99" s="101">
        <f t="shared" si="144"/>
        <v>21.4776428558128</v>
      </c>
    </row>
    <row r="101" spans="1:97" s="4" customFormat="1" x14ac:dyDescent="0.25">
      <c r="A101"/>
      <c r="B101">
        <v>1</v>
      </c>
      <c r="C101" s="12">
        <v>2</v>
      </c>
      <c r="D101" s="12">
        <v>3</v>
      </c>
      <c r="E101" s="12">
        <v>4</v>
      </c>
      <c r="F101" s="12">
        <v>5</v>
      </c>
      <c r="G101" s="12">
        <v>6</v>
      </c>
      <c r="H101" s="12">
        <v>7</v>
      </c>
      <c r="I101" s="12">
        <v>8</v>
      </c>
      <c r="J101" s="12">
        <v>9</v>
      </c>
      <c r="K101" s="12">
        <v>10</v>
      </c>
      <c r="L101" s="12">
        <v>11</v>
      </c>
      <c r="M101" s="112">
        <v>12</v>
      </c>
      <c r="N101" s="274">
        <v>13</v>
      </c>
      <c r="O101" s="274">
        <v>14</v>
      </c>
      <c r="P101" s="274">
        <v>15</v>
      </c>
      <c r="Q101" s="274">
        <v>16</v>
      </c>
      <c r="R101" s="274">
        <v>17</v>
      </c>
      <c r="S101" s="274">
        <v>18</v>
      </c>
      <c r="T101" s="274">
        <v>19</v>
      </c>
      <c r="U101" s="274">
        <v>20</v>
      </c>
      <c r="V101" s="12">
        <v>21</v>
      </c>
      <c r="W101" s="12">
        <v>22</v>
      </c>
      <c r="X101" s="12">
        <v>23</v>
      </c>
      <c r="Y101" s="112">
        <v>24</v>
      </c>
      <c r="Z101" s="12">
        <v>25</v>
      </c>
      <c r="AA101" s="12">
        <v>26</v>
      </c>
      <c r="AB101" s="12">
        <v>27</v>
      </c>
      <c r="AC101" s="12">
        <v>28</v>
      </c>
      <c r="AD101" s="12">
        <v>29</v>
      </c>
      <c r="AE101" s="12">
        <v>30</v>
      </c>
      <c r="AF101" s="12">
        <v>31</v>
      </c>
      <c r="AG101" s="12">
        <v>32</v>
      </c>
      <c r="AH101" s="12">
        <v>33</v>
      </c>
      <c r="AI101" s="12">
        <v>34</v>
      </c>
      <c r="AJ101" s="12">
        <v>35</v>
      </c>
      <c r="AK101" s="112">
        <v>36</v>
      </c>
      <c r="AL101" s="12">
        <v>37</v>
      </c>
      <c r="AM101" s="12">
        <v>38</v>
      </c>
      <c r="AN101" s="12">
        <v>39</v>
      </c>
      <c r="AO101" s="12">
        <v>40</v>
      </c>
      <c r="AP101" s="12">
        <v>41</v>
      </c>
      <c r="AQ101" s="12">
        <v>42</v>
      </c>
      <c r="AR101" s="12">
        <v>43</v>
      </c>
      <c r="AS101" s="12">
        <v>44</v>
      </c>
      <c r="AT101" s="12">
        <v>45</v>
      </c>
      <c r="AU101" s="12">
        <v>46</v>
      </c>
      <c r="AV101" s="12">
        <v>47</v>
      </c>
      <c r="AW101" s="112">
        <v>48</v>
      </c>
      <c r="AX101" s="12">
        <v>49</v>
      </c>
      <c r="AY101" s="12">
        <v>50</v>
      </c>
      <c r="AZ101" s="12">
        <v>51</v>
      </c>
      <c r="BA101" s="12">
        <v>52</v>
      </c>
      <c r="BB101" s="12">
        <v>53</v>
      </c>
      <c r="BC101" s="12">
        <v>54</v>
      </c>
      <c r="BD101" s="12">
        <v>55</v>
      </c>
      <c r="BE101" s="12">
        <v>56</v>
      </c>
      <c r="BF101" s="12">
        <v>57</v>
      </c>
      <c r="BG101" s="12">
        <v>58</v>
      </c>
      <c r="BH101" s="12">
        <v>59</v>
      </c>
      <c r="BI101" s="112">
        <v>60</v>
      </c>
      <c r="BJ101" s="12">
        <v>61</v>
      </c>
      <c r="BK101" s="12">
        <v>62</v>
      </c>
      <c r="BL101" s="12">
        <v>63</v>
      </c>
      <c r="BM101" s="12">
        <v>64</v>
      </c>
      <c r="BN101" s="12">
        <v>65</v>
      </c>
      <c r="BO101" s="12">
        <v>66</v>
      </c>
      <c r="BP101" s="12">
        <v>67</v>
      </c>
      <c r="BQ101" s="12">
        <v>68</v>
      </c>
      <c r="BR101" s="12">
        <v>69</v>
      </c>
      <c r="BS101" s="12">
        <v>70</v>
      </c>
      <c r="BT101" s="12">
        <v>71</v>
      </c>
      <c r="BU101" s="112">
        <v>72</v>
      </c>
      <c r="BV101" s="12">
        <v>73</v>
      </c>
      <c r="BW101" s="12">
        <v>74</v>
      </c>
      <c r="BX101" s="12">
        <v>75</v>
      </c>
      <c r="BY101" s="12">
        <v>76</v>
      </c>
      <c r="BZ101" s="12">
        <v>77</v>
      </c>
      <c r="CA101" s="12">
        <v>78</v>
      </c>
      <c r="CB101" s="12">
        <v>79</v>
      </c>
      <c r="CC101" s="12">
        <v>80</v>
      </c>
      <c r="CD101" s="12">
        <v>81</v>
      </c>
      <c r="CE101" s="12">
        <v>82</v>
      </c>
      <c r="CF101" s="12">
        <v>83</v>
      </c>
      <c r="CG101" s="112">
        <v>84</v>
      </c>
      <c r="CH101" s="12">
        <v>85</v>
      </c>
      <c r="CI101" s="12">
        <v>86</v>
      </c>
      <c r="CJ101" s="12">
        <v>87</v>
      </c>
      <c r="CK101" s="12">
        <v>88</v>
      </c>
      <c r="CL101" s="12">
        <v>89</v>
      </c>
      <c r="CM101" s="12">
        <v>90</v>
      </c>
      <c r="CN101" s="12">
        <v>91</v>
      </c>
      <c r="CO101" s="12">
        <v>92</v>
      </c>
      <c r="CP101" s="12">
        <v>93</v>
      </c>
      <c r="CQ101" s="12">
        <v>94</v>
      </c>
      <c r="CR101" s="12">
        <v>95</v>
      </c>
      <c r="CS101" s="112">
        <v>96</v>
      </c>
    </row>
    <row r="102" spans="1:97" s="10" customFormat="1" x14ac:dyDescent="0.25">
      <c r="A102" s="2" t="s">
        <v>15</v>
      </c>
      <c r="B102" s="3">
        <f t="shared" ref="B102:BM102" si="145">B47</f>
        <v>42005</v>
      </c>
      <c r="C102" s="3">
        <f t="shared" si="145"/>
        <v>42036</v>
      </c>
      <c r="D102" s="3">
        <f t="shared" si="145"/>
        <v>42064</v>
      </c>
      <c r="E102" s="3">
        <f t="shared" si="145"/>
        <v>42095</v>
      </c>
      <c r="F102" s="3">
        <f t="shared" si="145"/>
        <v>42125</v>
      </c>
      <c r="G102" s="3">
        <f t="shared" si="145"/>
        <v>42156</v>
      </c>
      <c r="H102" s="3">
        <f t="shared" si="145"/>
        <v>42186</v>
      </c>
      <c r="I102" s="3">
        <f t="shared" si="145"/>
        <v>42217</v>
      </c>
      <c r="J102" s="3">
        <f t="shared" si="145"/>
        <v>42248</v>
      </c>
      <c r="K102" s="3">
        <f t="shared" si="145"/>
        <v>42278</v>
      </c>
      <c r="L102" s="3">
        <f t="shared" si="145"/>
        <v>42309</v>
      </c>
      <c r="M102" s="95">
        <f t="shared" si="145"/>
        <v>42339</v>
      </c>
      <c r="N102" s="284">
        <f t="shared" si="145"/>
        <v>42370</v>
      </c>
      <c r="O102" s="284">
        <f t="shared" si="145"/>
        <v>42401</v>
      </c>
      <c r="P102" s="284">
        <f t="shared" si="145"/>
        <v>42430</v>
      </c>
      <c r="Q102" s="284">
        <f t="shared" si="145"/>
        <v>42461</v>
      </c>
      <c r="R102" s="284">
        <f t="shared" si="145"/>
        <v>42491</v>
      </c>
      <c r="S102" s="284">
        <f t="shared" si="145"/>
        <v>42522</v>
      </c>
      <c r="T102" s="284">
        <f t="shared" si="145"/>
        <v>42552</v>
      </c>
      <c r="U102" s="284">
        <f t="shared" si="145"/>
        <v>42583</v>
      </c>
      <c r="V102" s="3">
        <f t="shared" si="145"/>
        <v>42614</v>
      </c>
      <c r="W102" s="3">
        <f t="shared" si="145"/>
        <v>42644</v>
      </c>
      <c r="X102" s="3">
        <f t="shared" si="145"/>
        <v>42675</v>
      </c>
      <c r="Y102" s="95">
        <f t="shared" si="145"/>
        <v>42705</v>
      </c>
      <c r="Z102" s="3">
        <f t="shared" si="145"/>
        <v>42752</v>
      </c>
      <c r="AA102" s="3">
        <f t="shared" si="145"/>
        <v>42783</v>
      </c>
      <c r="AB102" s="3">
        <f t="shared" si="145"/>
        <v>42811</v>
      </c>
      <c r="AC102" s="3">
        <f t="shared" si="145"/>
        <v>42842</v>
      </c>
      <c r="AD102" s="3">
        <f t="shared" si="145"/>
        <v>42872</v>
      </c>
      <c r="AE102" s="3">
        <f t="shared" si="145"/>
        <v>42903</v>
      </c>
      <c r="AF102" s="3">
        <f t="shared" si="145"/>
        <v>42933</v>
      </c>
      <c r="AG102" s="3">
        <f t="shared" si="145"/>
        <v>42964</v>
      </c>
      <c r="AH102" s="3">
        <f t="shared" si="145"/>
        <v>42995</v>
      </c>
      <c r="AI102" s="3">
        <f t="shared" si="145"/>
        <v>43025</v>
      </c>
      <c r="AJ102" s="3">
        <f t="shared" si="145"/>
        <v>43056</v>
      </c>
      <c r="AK102" s="95">
        <f t="shared" si="145"/>
        <v>43086</v>
      </c>
      <c r="AL102" s="3">
        <f t="shared" si="145"/>
        <v>43118</v>
      </c>
      <c r="AM102" s="3">
        <f t="shared" si="145"/>
        <v>43149</v>
      </c>
      <c r="AN102" s="3">
        <f t="shared" si="145"/>
        <v>43177</v>
      </c>
      <c r="AO102" s="3">
        <f t="shared" si="145"/>
        <v>43208</v>
      </c>
      <c r="AP102" s="3">
        <f t="shared" si="145"/>
        <v>43238</v>
      </c>
      <c r="AQ102" s="3">
        <f t="shared" si="145"/>
        <v>43269</v>
      </c>
      <c r="AR102" s="3">
        <f t="shared" si="145"/>
        <v>43299</v>
      </c>
      <c r="AS102" s="3">
        <f t="shared" si="145"/>
        <v>43330</v>
      </c>
      <c r="AT102" s="3">
        <f t="shared" si="145"/>
        <v>43361</v>
      </c>
      <c r="AU102" s="3">
        <f t="shared" si="145"/>
        <v>43391</v>
      </c>
      <c r="AV102" s="3">
        <f t="shared" si="145"/>
        <v>43422</v>
      </c>
      <c r="AW102" s="95">
        <f t="shared" si="145"/>
        <v>43452</v>
      </c>
      <c r="AX102" s="3">
        <f t="shared" si="145"/>
        <v>43483</v>
      </c>
      <c r="AY102" s="3">
        <f t="shared" si="145"/>
        <v>43514</v>
      </c>
      <c r="AZ102" s="3">
        <f t="shared" si="145"/>
        <v>43542</v>
      </c>
      <c r="BA102" s="3">
        <f t="shared" si="145"/>
        <v>43573</v>
      </c>
      <c r="BB102" s="3">
        <f t="shared" si="145"/>
        <v>43603</v>
      </c>
      <c r="BC102" s="3">
        <f t="shared" si="145"/>
        <v>43634</v>
      </c>
      <c r="BD102" s="3">
        <f t="shared" si="145"/>
        <v>43664</v>
      </c>
      <c r="BE102" s="3">
        <f t="shared" si="145"/>
        <v>43695</v>
      </c>
      <c r="BF102" s="3">
        <f t="shared" si="145"/>
        <v>43726</v>
      </c>
      <c r="BG102" s="3">
        <f t="shared" si="145"/>
        <v>43756</v>
      </c>
      <c r="BH102" s="3">
        <f t="shared" si="145"/>
        <v>43787</v>
      </c>
      <c r="BI102" s="95">
        <f t="shared" si="145"/>
        <v>43817</v>
      </c>
      <c r="BJ102" s="3">
        <f t="shared" si="145"/>
        <v>43848</v>
      </c>
      <c r="BK102" s="3">
        <f t="shared" si="145"/>
        <v>43879</v>
      </c>
      <c r="BL102" s="3">
        <f t="shared" si="145"/>
        <v>43908</v>
      </c>
      <c r="BM102" s="3">
        <f t="shared" si="145"/>
        <v>43939</v>
      </c>
      <c r="BN102" s="3">
        <f t="shared" ref="BN102:CS102" si="146">BN47</f>
        <v>43969</v>
      </c>
      <c r="BO102" s="3">
        <f t="shared" si="146"/>
        <v>44000</v>
      </c>
      <c r="BP102" s="3">
        <f t="shared" si="146"/>
        <v>44030</v>
      </c>
      <c r="BQ102" s="3">
        <f t="shared" si="146"/>
        <v>44061</v>
      </c>
      <c r="BR102" s="3">
        <f t="shared" si="146"/>
        <v>44092</v>
      </c>
      <c r="BS102" s="3">
        <f t="shared" si="146"/>
        <v>44122</v>
      </c>
      <c r="BT102" s="3">
        <f t="shared" si="146"/>
        <v>44153</v>
      </c>
      <c r="BU102" s="95">
        <f t="shared" si="146"/>
        <v>44183</v>
      </c>
      <c r="BV102" s="3">
        <f t="shared" si="146"/>
        <v>44214</v>
      </c>
      <c r="BW102" s="3">
        <f t="shared" si="146"/>
        <v>44245</v>
      </c>
      <c r="BX102" s="3">
        <f t="shared" si="146"/>
        <v>44273</v>
      </c>
      <c r="BY102" s="3">
        <f t="shared" si="146"/>
        <v>44304</v>
      </c>
      <c r="BZ102" s="3">
        <f t="shared" si="146"/>
        <v>44334</v>
      </c>
      <c r="CA102" s="3">
        <f t="shared" si="146"/>
        <v>44365</v>
      </c>
      <c r="CB102" s="3">
        <f t="shared" si="146"/>
        <v>44395</v>
      </c>
      <c r="CC102" s="3">
        <f t="shared" si="146"/>
        <v>44426</v>
      </c>
      <c r="CD102" s="3">
        <f t="shared" si="146"/>
        <v>44457</v>
      </c>
      <c r="CE102" s="3">
        <f t="shared" si="146"/>
        <v>44487</v>
      </c>
      <c r="CF102" s="3">
        <f t="shared" si="146"/>
        <v>44518</v>
      </c>
      <c r="CG102" s="95">
        <f t="shared" si="146"/>
        <v>44548</v>
      </c>
      <c r="CH102" s="3">
        <f t="shared" si="146"/>
        <v>44579</v>
      </c>
      <c r="CI102" s="3">
        <f t="shared" si="146"/>
        <v>44610</v>
      </c>
      <c r="CJ102" s="3">
        <f t="shared" si="146"/>
        <v>44638</v>
      </c>
      <c r="CK102" s="3">
        <f t="shared" si="146"/>
        <v>44669</v>
      </c>
      <c r="CL102" s="3">
        <f t="shared" si="146"/>
        <v>44699</v>
      </c>
      <c r="CM102" s="3">
        <f t="shared" si="146"/>
        <v>44730</v>
      </c>
      <c r="CN102" s="3">
        <f t="shared" si="146"/>
        <v>44760</v>
      </c>
      <c r="CO102" s="3">
        <f t="shared" si="146"/>
        <v>44791</v>
      </c>
      <c r="CP102" s="3">
        <f t="shared" si="146"/>
        <v>44822</v>
      </c>
      <c r="CQ102" s="3">
        <f t="shared" si="146"/>
        <v>44852</v>
      </c>
      <c r="CR102" s="3">
        <f t="shared" si="146"/>
        <v>44883</v>
      </c>
      <c r="CS102" s="95">
        <f t="shared" si="146"/>
        <v>44913</v>
      </c>
    </row>
    <row r="103" spans="1:97" s="13" customFormat="1" x14ac:dyDescent="0.25">
      <c r="A103" s="13" t="s">
        <v>4</v>
      </c>
      <c r="B103" s="13">
        <f t="shared" ref="B103:R103" si="147">IFERROR(B22/B48,"")</f>
        <v>54.017394736842107</v>
      </c>
      <c r="C103" s="13">
        <f t="shared" si="147"/>
        <v>43.461533333333335</v>
      </c>
      <c r="D103" s="13">
        <f t="shared" si="147"/>
        <v>127.18039024390244</v>
      </c>
      <c r="E103" s="13">
        <f t="shared" si="147"/>
        <v>106.42266981132076</v>
      </c>
      <c r="F103" s="13">
        <f t="shared" si="147"/>
        <v>54.801550847457634</v>
      </c>
      <c r="G103" s="13">
        <f t="shared" si="147"/>
        <v>87.936388888888899</v>
      </c>
      <c r="H103" s="13">
        <f t="shared" si="147"/>
        <v>145.12564423076921</v>
      </c>
      <c r="I103" s="13">
        <f t="shared" si="147"/>
        <v>51.170319148936173</v>
      </c>
      <c r="J103" s="13">
        <f t="shared" si="147"/>
        <v>104.26973076923076</v>
      </c>
      <c r="K103" s="13">
        <f t="shared" si="147"/>
        <v>78.115229508196549</v>
      </c>
      <c r="L103" s="13">
        <f t="shared" si="147"/>
        <v>89.621194444444441</v>
      </c>
      <c r="M103" s="100">
        <f t="shared" si="147"/>
        <v>162.51691228070158</v>
      </c>
      <c r="N103" s="279">
        <f t="shared" si="147"/>
        <v>49.990866666666662</v>
      </c>
      <c r="O103" s="279">
        <f t="shared" si="147"/>
        <v>52.07670731707244</v>
      </c>
      <c r="P103" s="279">
        <f t="shared" si="147"/>
        <v>67.934153846153691</v>
      </c>
      <c r="Q103" s="279">
        <f t="shared" si="147"/>
        <v>130.46756862745099</v>
      </c>
      <c r="R103" s="279">
        <f t="shared" si="147"/>
        <v>71.221080000000001</v>
      </c>
      <c r="S103" s="279">
        <f t="shared" ref="S103:Y103" si="148">IFERROR(S22/S48,"")</f>
        <v>58.206382812500003</v>
      </c>
      <c r="T103" s="279">
        <f t="shared" si="148"/>
        <v>74.747</v>
      </c>
      <c r="U103" s="279">
        <f t="shared" si="148"/>
        <v>57.119563829787232</v>
      </c>
      <c r="V103" s="13">
        <f t="shared" si="148"/>
        <v>102.86227544910182</v>
      </c>
      <c r="W103" s="13">
        <f t="shared" si="148"/>
        <v>91.801699716713884</v>
      </c>
      <c r="X103" s="13">
        <f t="shared" si="148"/>
        <v>98.318181818181813</v>
      </c>
      <c r="Y103" s="100">
        <f t="shared" si="148"/>
        <v>108.821403824996</v>
      </c>
      <c r="Z103" s="13">
        <f t="shared" ref="Z103:CK103" si="149">IFERROR(Z22/Z48,"")</f>
        <v>44.533005527292147</v>
      </c>
      <c r="AA103" s="13">
        <f t="shared" si="149"/>
        <v>45.442186847902093</v>
      </c>
      <c r="AB103" s="13">
        <f t="shared" si="149"/>
        <v>76.11700953317046</v>
      </c>
      <c r="AC103" s="13">
        <f t="shared" si="149"/>
        <v>77.275424234961463</v>
      </c>
      <c r="AD103" s="13">
        <f t="shared" si="149"/>
        <v>97.461671128084916</v>
      </c>
      <c r="AE103" s="13">
        <f t="shared" si="149"/>
        <v>98.469303151763398</v>
      </c>
      <c r="AF103" s="13">
        <f t="shared" si="149"/>
        <v>92.487824369312818</v>
      </c>
      <c r="AG103" s="13">
        <f t="shared" si="149"/>
        <v>98.469303151763398</v>
      </c>
      <c r="AH103" s="13">
        <f t="shared" si="149"/>
        <v>100.48456719912033</v>
      </c>
      <c r="AI103" s="13">
        <f t="shared" si="149"/>
        <v>94.301562011934067</v>
      </c>
      <c r="AJ103" s="13">
        <f t="shared" si="149"/>
        <v>99.476935175441881</v>
      </c>
      <c r="AK103" s="100">
        <f t="shared" si="149"/>
        <v>100.48456719912035</v>
      </c>
      <c r="AL103" s="13">
        <f t="shared" si="149"/>
        <v>48.751459982244654</v>
      </c>
      <c r="AM103" s="13">
        <f t="shared" si="149"/>
        <v>49.407831704830549</v>
      </c>
      <c r="AN103" s="13">
        <f t="shared" si="149"/>
        <v>80.34743912155929</v>
      </c>
      <c r="AO103" s="13">
        <f t="shared" si="149"/>
        <v>82.613300133962937</v>
      </c>
      <c r="AP103" s="13">
        <f t="shared" si="149"/>
        <v>102.90677435840611</v>
      </c>
      <c r="AQ103" s="13">
        <f t="shared" si="149"/>
        <v>104.08532636007497</v>
      </c>
      <c r="AR103" s="13">
        <f t="shared" si="149"/>
        <v>99.377992127155778</v>
      </c>
      <c r="AS103" s="13">
        <f t="shared" si="149"/>
        <v>106.71819859634604</v>
      </c>
      <c r="AT103" s="13">
        <f t="shared" si="149"/>
        <v>109.32998466878655</v>
      </c>
      <c r="AU103" s="13">
        <f t="shared" si="149"/>
        <v>102.80863805111788</v>
      </c>
      <c r="AV103" s="13">
        <f t="shared" si="149"/>
        <v>108.50164003333892</v>
      </c>
      <c r="AW103" s="100">
        <f t="shared" si="149"/>
        <v>108.17600249404796</v>
      </c>
      <c r="AX103" s="13">
        <f t="shared" si="149"/>
        <v>54.84530458163411</v>
      </c>
      <c r="AY103" s="13">
        <f t="shared" si="149"/>
        <v>55.635645013781563</v>
      </c>
      <c r="AZ103" s="13">
        <f t="shared" si="149"/>
        <v>89.408057006524317</v>
      </c>
      <c r="BA103" s="13">
        <f t="shared" si="149"/>
        <v>92.368560496945648</v>
      </c>
      <c r="BB103" s="13">
        <f t="shared" si="149"/>
        <v>114.09866099356269</v>
      </c>
      <c r="BC103" s="13">
        <f t="shared" si="149"/>
        <v>115.63369927490596</v>
      </c>
      <c r="BD103" s="13">
        <f t="shared" si="149"/>
        <v>110.25275875342759</v>
      </c>
      <c r="BE103" s="13">
        <f t="shared" si="149"/>
        <v>118.51882567251477</v>
      </c>
      <c r="BF103" s="13">
        <f t="shared" si="149"/>
        <v>121.69844669125024</v>
      </c>
      <c r="BG103" s="13">
        <f t="shared" si="149"/>
        <v>114.3317163874634</v>
      </c>
      <c r="BH103" s="13">
        <f t="shared" si="149"/>
        <v>120.6924099500188</v>
      </c>
      <c r="BI103" s="100">
        <f t="shared" si="149"/>
        <v>122.18541384429952</v>
      </c>
      <c r="BJ103" s="13">
        <f t="shared" si="149"/>
        <v>59.839723135046079</v>
      </c>
      <c r="BK103" s="13">
        <f t="shared" si="149"/>
        <v>60.761887155281464</v>
      </c>
      <c r="BL103" s="13">
        <f t="shared" si="149"/>
        <v>96.680814814817268</v>
      </c>
      <c r="BM103" s="13">
        <f t="shared" si="149"/>
        <v>100.35521045999353</v>
      </c>
      <c r="BN103" s="13">
        <f t="shared" si="149"/>
        <v>123.55985092430507</v>
      </c>
      <c r="BO103" s="13">
        <f t="shared" si="149"/>
        <v>125.28411378603458</v>
      </c>
      <c r="BP103" s="13">
        <f t="shared" si="149"/>
        <v>119.38140218164872</v>
      </c>
      <c r="BQ103" s="13">
        <f t="shared" si="149"/>
        <v>128.38550118327399</v>
      </c>
      <c r="BR103" s="13">
        <f t="shared" si="149"/>
        <v>132.1249121854373</v>
      </c>
      <c r="BS103" s="13">
        <f t="shared" si="149"/>
        <v>124.09444859599083</v>
      </c>
      <c r="BT103" s="13">
        <f t="shared" si="149"/>
        <v>131.00658880734042</v>
      </c>
      <c r="BU103" s="100">
        <f t="shared" si="149"/>
        <v>132.65927504613188</v>
      </c>
      <c r="BV103" s="13">
        <f t="shared" si="149"/>
        <v>67.086847505515237</v>
      </c>
      <c r="BW103" s="13">
        <f t="shared" si="149"/>
        <v>68.16642018940648</v>
      </c>
      <c r="BX103" s="13">
        <f t="shared" si="149"/>
        <v>107.73204865286438</v>
      </c>
      <c r="BY103" s="13">
        <f t="shared" si="149"/>
        <v>112.15199980046586</v>
      </c>
      <c r="BZ103" s="13">
        <f t="shared" si="149"/>
        <v>138.29884565868602</v>
      </c>
      <c r="CA103" s="13">
        <f t="shared" si="149"/>
        <v>140.22683984243341</v>
      </c>
      <c r="CB103" s="13">
        <f t="shared" si="149"/>
        <v>133.61900317634917</v>
      </c>
      <c r="CC103" s="13">
        <f t="shared" si="149"/>
        <v>143.44140102127002</v>
      </c>
      <c r="CD103" s="13">
        <f t="shared" si="149"/>
        <v>147.67944269239507</v>
      </c>
      <c r="CE103" s="13">
        <f t="shared" si="149"/>
        <v>138.68067400369151</v>
      </c>
      <c r="CF103" s="13">
        <f t="shared" si="149"/>
        <v>146.30435186365094</v>
      </c>
      <c r="CG103" s="100">
        <f t="shared" si="149"/>
        <v>147.72009962881498</v>
      </c>
      <c r="CH103" s="13">
        <f t="shared" si="149"/>
        <v>76.250449629035742</v>
      </c>
      <c r="CI103" s="13">
        <f t="shared" si="149"/>
        <v>77.503521502151585</v>
      </c>
      <c r="CJ103" s="13">
        <f t="shared" si="149"/>
        <v>122.11209381285575</v>
      </c>
      <c r="CK103" s="13">
        <f t="shared" si="149"/>
        <v>127.30111106887233</v>
      </c>
      <c r="CL103" s="13">
        <f t="shared" ref="CL103:CS103" si="150">IFERROR(CL22/CL48,"")</f>
        <v>156.76690946896528</v>
      </c>
      <c r="CM103" s="13">
        <f t="shared" si="150"/>
        <v>158.98957596548786</v>
      </c>
      <c r="CN103" s="13">
        <f t="shared" si="150"/>
        <v>151.44960231603591</v>
      </c>
      <c r="CO103" s="13">
        <f t="shared" si="150"/>
        <v>162.5924999898526</v>
      </c>
      <c r="CP103" s="13">
        <f t="shared" si="150"/>
        <v>167.48959683119622</v>
      </c>
      <c r="CQ103" s="13">
        <f t="shared" si="150"/>
        <v>156.9929608093407</v>
      </c>
      <c r="CR103" s="13">
        <f t="shared" si="150"/>
        <v>165.89178030358565</v>
      </c>
      <c r="CS103" s="100">
        <f t="shared" si="150"/>
        <v>167.47925668598458</v>
      </c>
    </row>
    <row r="104" spans="1:97" s="13" customFormat="1" x14ac:dyDescent="0.25">
      <c r="A104" s="13" t="s">
        <v>5</v>
      </c>
      <c r="B104" s="13">
        <f t="shared" ref="B104:R104" si="151">IFERROR(B23/B49,"")</f>
        <v>18.155819672131148</v>
      </c>
      <c r="C104" s="13">
        <f t="shared" si="151"/>
        <v>15.772930555555556</v>
      </c>
      <c r="D104" s="13">
        <f t="shared" si="151"/>
        <v>20.703846428571428</v>
      </c>
      <c r="E104" s="13">
        <f t="shared" si="151"/>
        <v>29.755765060240964</v>
      </c>
      <c r="F104" s="13">
        <f t="shared" si="151"/>
        <v>20.337122641509435</v>
      </c>
      <c r="G104" s="13">
        <f t="shared" si="151"/>
        <v>19.268004878048778</v>
      </c>
      <c r="H104" s="13">
        <f t="shared" si="151"/>
        <v>18.808219008264462</v>
      </c>
      <c r="I104" s="13">
        <f t="shared" si="151"/>
        <v>16.963422857142859</v>
      </c>
      <c r="J104" s="13">
        <f t="shared" si="151"/>
        <v>23.866791821561335</v>
      </c>
      <c r="K104" s="13">
        <f t="shared" si="151"/>
        <v>19.062663366336636</v>
      </c>
      <c r="L104" s="13">
        <f t="shared" si="151"/>
        <v>23.947438829787313</v>
      </c>
      <c r="M104" s="100">
        <f t="shared" si="151"/>
        <v>32.393427536231883</v>
      </c>
      <c r="N104" s="279">
        <f t="shared" si="151"/>
        <v>23.190661016949154</v>
      </c>
      <c r="O104" s="279">
        <f t="shared" si="151"/>
        <v>17.472952380952382</v>
      </c>
      <c r="P104" s="279">
        <f t="shared" si="151"/>
        <v>30.34328571428572</v>
      </c>
      <c r="Q104" s="279">
        <f t="shared" si="151"/>
        <v>30.527061475409877</v>
      </c>
      <c r="R104" s="279">
        <f t="shared" si="151"/>
        <v>20.451511705685618</v>
      </c>
      <c r="S104" s="279">
        <f t="shared" ref="S104:Y104" si="152">IFERROR(S23/S49,"")</f>
        <v>21.992689236111232</v>
      </c>
      <c r="T104" s="279">
        <f t="shared" si="152"/>
        <v>18.333493036211728</v>
      </c>
      <c r="U104" s="279">
        <f t="shared" si="152"/>
        <v>19.515100244498825</v>
      </c>
      <c r="V104" s="13">
        <f t="shared" si="152"/>
        <v>26.679566387846712</v>
      </c>
      <c r="W104" s="13">
        <f t="shared" si="152"/>
        <v>24.100731164744335</v>
      </c>
      <c r="X104" s="13">
        <f t="shared" si="152"/>
        <v>24.607508017328467</v>
      </c>
      <c r="Y104" s="100">
        <f t="shared" si="152"/>
        <v>25.686340389307414</v>
      </c>
      <c r="Z104" s="13">
        <f t="shared" ref="Z104:CK104" si="153">IFERROR(Z23/Z49,"")</f>
        <v>18.83468381382416</v>
      </c>
      <c r="AA104" s="13">
        <f t="shared" si="153"/>
        <v>17.177358118740958</v>
      </c>
      <c r="AB104" s="13">
        <f t="shared" si="153"/>
        <v>18.673379642713041</v>
      </c>
      <c r="AC104" s="13">
        <f t="shared" si="153"/>
        <v>18.948101412417365</v>
      </c>
      <c r="AD104" s="13">
        <f t="shared" si="153"/>
        <v>21.168295987154114</v>
      </c>
      <c r="AE104" s="13">
        <f t="shared" si="153"/>
        <v>21.722163532197175</v>
      </c>
      <c r="AF104" s="13">
        <f t="shared" si="153"/>
        <v>20.120754881404856</v>
      </c>
      <c r="AG104" s="13">
        <f t="shared" si="153"/>
        <v>21.219663482685693</v>
      </c>
      <c r="AH104" s="13">
        <f t="shared" si="153"/>
        <v>22.197713102448819</v>
      </c>
      <c r="AI104" s="13">
        <f t="shared" si="153"/>
        <v>20.442792464716121</v>
      </c>
      <c r="AJ104" s="13">
        <f t="shared" si="153"/>
        <v>21.237942470098684</v>
      </c>
      <c r="AK104" s="100">
        <f t="shared" si="153"/>
        <v>22.19090412824065</v>
      </c>
      <c r="AL104" s="13">
        <f t="shared" si="153"/>
        <v>19.796059132392472</v>
      </c>
      <c r="AM104" s="13">
        <f t="shared" si="153"/>
        <v>17.950374188815363</v>
      </c>
      <c r="AN104" s="13">
        <f t="shared" si="153"/>
        <v>19.233391810496038</v>
      </c>
      <c r="AO104" s="13">
        <f t="shared" si="153"/>
        <v>19.759600937153998</v>
      </c>
      <c r="AP104" s="13">
        <f t="shared" si="153"/>
        <v>21.994281873666868</v>
      </c>
      <c r="AQ104" s="13">
        <f t="shared" si="153"/>
        <v>22.752303589778158</v>
      </c>
      <c r="AR104" s="13">
        <f t="shared" si="153"/>
        <v>21.511688956149978</v>
      </c>
      <c r="AS104" s="13">
        <f t="shared" si="153"/>
        <v>22.553497306460546</v>
      </c>
      <c r="AT104" s="13">
        <f t="shared" si="153"/>
        <v>23.580974374223299</v>
      </c>
      <c r="AU104" s="13">
        <f t="shared" si="153"/>
        <v>22.077271207836226</v>
      </c>
      <c r="AV104" s="13">
        <f t="shared" si="153"/>
        <v>22.813452589670746</v>
      </c>
      <c r="AW104" s="100">
        <f t="shared" si="153"/>
        <v>23.725994276257381</v>
      </c>
      <c r="AX104" s="13">
        <f t="shared" si="153"/>
        <v>21.79065834401592</v>
      </c>
      <c r="AY104" s="13">
        <f t="shared" si="153"/>
        <v>19.701457160685308</v>
      </c>
      <c r="AZ104" s="13">
        <f t="shared" si="153"/>
        <v>21.24465063344854</v>
      </c>
      <c r="BA104" s="13">
        <f t="shared" si="153"/>
        <v>21.500445642845158</v>
      </c>
      <c r="BB104" s="13">
        <f t="shared" si="153"/>
        <v>24.056920419441735</v>
      </c>
      <c r="BC104" s="13">
        <f t="shared" si="153"/>
        <v>24.867798958883395</v>
      </c>
      <c r="BD104" s="13">
        <f t="shared" si="153"/>
        <v>23.223516743022024</v>
      </c>
      <c r="BE104" s="13">
        <f t="shared" si="153"/>
        <v>24.630173501477795</v>
      </c>
      <c r="BF104" s="13">
        <f t="shared" si="153"/>
        <v>25.742407428819856</v>
      </c>
      <c r="BG104" s="13">
        <f t="shared" si="153"/>
        <v>23.84347818712747</v>
      </c>
      <c r="BH104" s="13">
        <f t="shared" si="153"/>
        <v>24.890434631498618</v>
      </c>
      <c r="BI104" s="100">
        <f t="shared" si="153"/>
        <v>26.020694456690411</v>
      </c>
      <c r="BJ104" s="13">
        <f t="shared" si="153"/>
        <v>23.659659327124174</v>
      </c>
      <c r="BK104" s="13">
        <f t="shared" si="153"/>
        <v>21.41346898129239</v>
      </c>
      <c r="BL104" s="13">
        <f t="shared" si="153"/>
        <v>23.073658508694798</v>
      </c>
      <c r="BM104" s="13">
        <f t="shared" si="153"/>
        <v>23.36412344483886</v>
      </c>
      <c r="BN104" s="13">
        <f t="shared" si="153"/>
        <v>26.157140062624265</v>
      </c>
      <c r="BO104" s="13">
        <f t="shared" si="153"/>
        <v>26.94082351410238</v>
      </c>
      <c r="BP104" s="13">
        <f t="shared" si="153"/>
        <v>25.23482192985005</v>
      </c>
      <c r="BQ104" s="13">
        <f t="shared" si="153"/>
        <v>26.757550843051721</v>
      </c>
      <c r="BR104" s="13">
        <f t="shared" si="153"/>
        <v>27.90028119942443</v>
      </c>
      <c r="BS104" s="13">
        <f t="shared" si="153"/>
        <v>25.91438116377865</v>
      </c>
      <c r="BT104" s="13">
        <f t="shared" si="153"/>
        <v>27.048744641534711</v>
      </c>
      <c r="BU104" s="100">
        <f t="shared" si="153"/>
        <v>28.182764191874842</v>
      </c>
      <c r="BV104" s="13">
        <f t="shared" si="153"/>
        <v>26.43665245457883</v>
      </c>
      <c r="BW104" s="13">
        <f t="shared" si="153"/>
        <v>23.958418039332617</v>
      </c>
      <c r="BX104" s="13">
        <f t="shared" si="153"/>
        <v>25.831871434519446</v>
      </c>
      <c r="BY104" s="13">
        <f t="shared" si="153"/>
        <v>26.131881447023513</v>
      </c>
      <c r="BZ104" s="13">
        <f t="shared" si="153"/>
        <v>29.280327683105799</v>
      </c>
      <c r="CA104" s="13">
        <f t="shared" si="153"/>
        <v>30.145885162532085</v>
      </c>
      <c r="CB104" s="13">
        <f t="shared" si="153"/>
        <v>28.252534347825311</v>
      </c>
      <c r="CC104" s="13">
        <f t="shared" si="153"/>
        <v>29.910420761517869</v>
      </c>
      <c r="CD104" s="13">
        <f t="shared" si="153"/>
        <v>31.179482330456331</v>
      </c>
      <c r="CE104" s="13">
        <f t="shared" si="153"/>
        <v>28.964768387370242</v>
      </c>
      <c r="CF104" s="13">
        <f t="shared" si="153"/>
        <v>30.212216584329589</v>
      </c>
      <c r="CG104" s="100">
        <f t="shared" si="153"/>
        <v>31.47357499335023</v>
      </c>
      <c r="CH104" s="13">
        <f t="shared" si="153"/>
        <v>29.893572761915397</v>
      </c>
      <c r="CI104" s="13">
        <f t="shared" si="153"/>
        <v>27.091420874614229</v>
      </c>
      <c r="CJ104" s="13">
        <f t="shared" si="153"/>
        <v>29.202027646585432</v>
      </c>
      <c r="CK104" s="13">
        <f t="shared" si="153"/>
        <v>29.537259221981614</v>
      </c>
      <c r="CL104" s="13">
        <f t="shared" ref="CL104:CS104" si="154">IFERROR(CL23/CL49,"")</f>
        <v>33.096388577166337</v>
      </c>
      <c r="CM104" s="13">
        <f t="shared" si="154"/>
        <v>34.077246412209426</v>
      </c>
      <c r="CN104" s="13">
        <f t="shared" si="154"/>
        <v>31.934658442733785</v>
      </c>
      <c r="CO104" s="13">
        <f t="shared" si="154"/>
        <v>33.806480542898612</v>
      </c>
      <c r="CP104" s="13">
        <f t="shared" si="154"/>
        <v>35.24378071310727</v>
      </c>
      <c r="CQ104" s="13">
        <f t="shared" si="154"/>
        <v>32.687425639602672</v>
      </c>
      <c r="CR104" s="13">
        <f t="shared" si="154"/>
        <v>34.147119811399676</v>
      </c>
      <c r="CS104" s="100">
        <f t="shared" si="154"/>
        <v>35.572863223199839</v>
      </c>
    </row>
    <row r="105" spans="1:97" s="13" customFormat="1" x14ac:dyDescent="0.25">
      <c r="A105" s="13" t="s">
        <v>6</v>
      </c>
      <c r="B105" s="13">
        <f t="shared" ref="B105:R105" si="155">IFERROR(B24/B50,"")</f>
        <v>17.296405660377356</v>
      </c>
      <c r="C105" s="13">
        <f t="shared" si="155"/>
        <v>17.413886792452821</v>
      </c>
      <c r="D105" s="13">
        <f t="shared" si="155"/>
        <v>30.311591549295777</v>
      </c>
      <c r="E105" s="13">
        <f t="shared" si="155"/>
        <v>23.184864285714283</v>
      </c>
      <c r="F105" s="13">
        <f t="shared" si="155"/>
        <v>21.37100925925926</v>
      </c>
      <c r="G105" s="13">
        <f t="shared" si="155"/>
        <v>24.05231543624161</v>
      </c>
      <c r="H105" s="13">
        <f t="shared" si="155"/>
        <v>21.471982142857144</v>
      </c>
      <c r="I105" s="13">
        <f t="shared" si="155"/>
        <v>19.332500000000003</v>
      </c>
      <c r="J105" s="13">
        <f t="shared" si="155"/>
        <v>26.668568965517242</v>
      </c>
      <c r="K105" s="13">
        <f t="shared" si="155"/>
        <v>23.115655172413792</v>
      </c>
      <c r="L105" s="13">
        <f t="shared" si="155"/>
        <v>25.352735537190082</v>
      </c>
      <c r="M105" s="100">
        <f t="shared" si="155"/>
        <v>27.613240625000032</v>
      </c>
      <c r="N105" s="279">
        <f t="shared" si="155"/>
        <v>18.192961538461518</v>
      </c>
      <c r="O105" s="279">
        <f t="shared" si="155"/>
        <v>18.959107142857142</v>
      </c>
      <c r="P105" s="279">
        <f t="shared" si="155"/>
        <v>32.339244897959183</v>
      </c>
      <c r="Q105" s="279">
        <f t="shared" si="155"/>
        <v>23.304958579881657</v>
      </c>
      <c r="R105" s="279">
        <f t="shared" si="155"/>
        <v>22.641092592592592</v>
      </c>
      <c r="S105" s="279">
        <f t="shared" ref="S105:Y105" si="156">IFERROR(S24/S50,"")</f>
        <v>27.813206896551726</v>
      </c>
      <c r="T105" s="279">
        <f t="shared" si="156"/>
        <v>17.843196666666667</v>
      </c>
      <c r="U105" s="279">
        <f t="shared" si="156"/>
        <v>17.449688596491228</v>
      </c>
      <c r="V105" s="13">
        <f t="shared" si="156"/>
        <v>23.533924335122986</v>
      </c>
      <c r="W105" s="13">
        <f t="shared" si="156"/>
        <v>20.570210001457522</v>
      </c>
      <c r="X105" s="13">
        <f t="shared" si="156"/>
        <v>21.170077216536157</v>
      </c>
      <c r="Y105" s="100">
        <f t="shared" si="156"/>
        <v>24.077665130061586</v>
      </c>
      <c r="Z105" s="13">
        <f t="shared" ref="Z105:CK105" si="157">IFERROR(Z24/Z50,"")</f>
        <v>14.652680029050194</v>
      </c>
      <c r="AA105" s="13">
        <f t="shared" si="157"/>
        <v>17.823654003331683</v>
      </c>
      <c r="AB105" s="13">
        <f t="shared" si="157"/>
        <v>21.805807595522293</v>
      </c>
      <c r="AC105" s="13">
        <f t="shared" si="157"/>
        <v>19.97697043648806</v>
      </c>
      <c r="AD105" s="13">
        <f t="shared" si="157"/>
        <v>21.166551738298647</v>
      </c>
      <c r="AE105" s="13">
        <f t="shared" si="157"/>
        <v>21.771508908149769</v>
      </c>
      <c r="AF105" s="13">
        <f t="shared" si="157"/>
        <v>19.908038197664752</v>
      </c>
      <c r="AG105" s="13">
        <f t="shared" si="157"/>
        <v>21.305799548808366</v>
      </c>
      <c r="AH105" s="13">
        <f t="shared" si="157"/>
        <v>22.043668839767435</v>
      </c>
      <c r="AI105" s="13">
        <f t="shared" si="157"/>
        <v>20.450323492263067</v>
      </c>
      <c r="AJ105" s="13">
        <f t="shared" si="157"/>
        <v>21.445111651930549</v>
      </c>
      <c r="AK105" s="100">
        <f t="shared" si="157"/>
        <v>22.070352479270504</v>
      </c>
      <c r="AL105" s="13">
        <f t="shared" si="157"/>
        <v>16.119467283926703</v>
      </c>
      <c r="AM105" s="13">
        <f t="shared" si="157"/>
        <v>18.995090450477807</v>
      </c>
      <c r="AN105" s="13">
        <f t="shared" si="157"/>
        <v>22.381097980621398</v>
      </c>
      <c r="AO105" s="13">
        <f t="shared" si="157"/>
        <v>20.60733310380969</v>
      </c>
      <c r="AP105" s="13">
        <f t="shared" si="157"/>
        <v>22.469400208045631</v>
      </c>
      <c r="AQ105" s="13">
        <f t="shared" si="157"/>
        <v>22.671869021625358</v>
      </c>
      <c r="AR105" s="13">
        <f t="shared" si="157"/>
        <v>21.582310973402016</v>
      </c>
      <c r="AS105" s="13">
        <f t="shared" si="157"/>
        <v>23.105864595381735</v>
      </c>
      <c r="AT105" s="13">
        <f t="shared" si="157"/>
        <v>23.463112718297715</v>
      </c>
      <c r="AU105" s="13">
        <f t="shared" si="157"/>
        <v>22.105025079738617</v>
      </c>
      <c r="AV105" s="13">
        <f t="shared" si="157"/>
        <v>23.352502053630264</v>
      </c>
      <c r="AW105" s="100">
        <f t="shared" si="157"/>
        <v>23.72978350317463</v>
      </c>
      <c r="AX105" s="13">
        <f t="shared" si="157"/>
        <v>18.29503808562616</v>
      </c>
      <c r="AY105" s="13">
        <f t="shared" si="157"/>
        <v>20.854489925209528</v>
      </c>
      <c r="AZ105" s="13">
        <f t="shared" si="157"/>
        <v>24.357335678084453</v>
      </c>
      <c r="BA105" s="13">
        <f t="shared" si="157"/>
        <v>22.680192706328366</v>
      </c>
      <c r="BB105" s="13">
        <f t="shared" si="157"/>
        <v>24.033531599473275</v>
      </c>
      <c r="BC105" s="13">
        <f t="shared" si="157"/>
        <v>24.736196493728247</v>
      </c>
      <c r="BD105" s="13">
        <f t="shared" si="157"/>
        <v>23.402150990992975</v>
      </c>
      <c r="BE105" s="13">
        <f t="shared" si="157"/>
        <v>24.630980510339835</v>
      </c>
      <c r="BF105" s="13">
        <f t="shared" si="157"/>
        <v>25.531740782201222</v>
      </c>
      <c r="BG105" s="13">
        <f t="shared" si="157"/>
        <v>23.918743955359677</v>
      </c>
      <c r="BH105" s="13">
        <f t="shared" si="157"/>
        <v>24.858842465071227</v>
      </c>
      <c r="BI105" s="100">
        <f t="shared" si="157"/>
        <v>25.781978383825262</v>
      </c>
      <c r="BJ105" s="13">
        <f t="shared" si="157"/>
        <v>19.66936563845346</v>
      </c>
      <c r="BK105" s="13">
        <f t="shared" si="157"/>
        <v>22.665937507905596</v>
      </c>
      <c r="BL105" s="13">
        <f t="shared" si="157"/>
        <v>26.518159463898716</v>
      </c>
      <c r="BM105" s="13">
        <f t="shared" si="157"/>
        <v>24.707105941143102</v>
      </c>
      <c r="BN105" s="13">
        <f t="shared" si="157"/>
        <v>26.173951211935563</v>
      </c>
      <c r="BO105" s="13">
        <f t="shared" si="157"/>
        <v>26.923345976152319</v>
      </c>
      <c r="BP105" s="13">
        <f t="shared" si="157"/>
        <v>25.318677392159628</v>
      </c>
      <c r="BQ105" s="13">
        <f t="shared" si="157"/>
        <v>26.790957997318973</v>
      </c>
      <c r="BR105" s="13">
        <f t="shared" si="157"/>
        <v>27.80973994578957</v>
      </c>
      <c r="BS105" s="13">
        <f t="shared" si="157"/>
        <v>25.90020089809034</v>
      </c>
      <c r="BT105" s="13">
        <f t="shared" si="157"/>
        <v>27.053932927202283</v>
      </c>
      <c r="BU105" s="100">
        <f t="shared" si="157"/>
        <v>28.037161177011889</v>
      </c>
      <c r="BV105" s="13">
        <f t="shared" si="157"/>
        <v>21.904669675622575</v>
      </c>
      <c r="BW105" s="13">
        <f t="shared" si="157"/>
        <v>25.357269382606905</v>
      </c>
      <c r="BX105" s="13">
        <f t="shared" si="157"/>
        <v>29.732592879955124</v>
      </c>
      <c r="BY105" s="13">
        <f t="shared" si="157"/>
        <v>27.703735594392295</v>
      </c>
      <c r="BZ105" s="13">
        <f t="shared" si="157"/>
        <v>29.348675668773964</v>
      </c>
      <c r="CA105" s="13">
        <f t="shared" si="157"/>
        <v>30.176046510570462</v>
      </c>
      <c r="CB105" s="13">
        <f t="shared" si="157"/>
        <v>28.392052468988712</v>
      </c>
      <c r="CC105" s="13">
        <f t="shared" si="157"/>
        <v>29.973637724536577</v>
      </c>
      <c r="CD105" s="13">
        <f t="shared" si="157"/>
        <v>31.105611352552742</v>
      </c>
      <c r="CE105" s="13">
        <f t="shared" si="157"/>
        <v>28.974176201969673</v>
      </c>
      <c r="CF105" s="13">
        <f t="shared" si="157"/>
        <v>30.232192753552397</v>
      </c>
      <c r="CG105" s="100">
        <f t="shared" si="157"/>
        <v>31.325561721587654</v>
      </c>
      <c r="CH105" s="13">
        <f t="shared" si="157"/>
        <v>24.767765213081589</v>
      </c>
      <c r="CI105" s="13">
        <f t="shared" si="157"/>
        <v>28.672505161591722</v>
      </c>
      <c r="CJ105" s="13">
        <f t="shared" si="157"/>
        <v>33.613571695132926</v>
      </c>
      <c r="CK105" s="13">
        <f t="shared" si="157"/>
        <v>31.3161551347795</v>
      </c>
      <c r="CL105" s="13">
        <f t="shared" ref="CL105:CS105" si="158">IFERROR(CL24/CL50,"")</f>
        <v>33.173041634085791</v>
      </c>
      <c r="CM105" s="13">
        <f t="shared" si="158"/>
        <v>34.111043868340637</v>
      </c>
      <c r="CN105" s="13">
        <f t="shared" si="158"/>
        <v>32.094867073910343</v>
      </c>
      <c r="CO105" s="13">
        <f t="shared" si="158"/>
        <v>33.878962493925812</v>
      </c>
      <c r="CP105" s="13">
        <f t="shared" si="158"/>
        <v>35.161627980568426</v>
      </c>
      <c r="CQ105" s="13">
        <f t="shared" si="158"/>
        <v>32.671897035055757</v>
      </c>
      <c r="CR105" s="13">
        <f t="shared" si="158"/>
        <v>34.171266292131847</v>
      </c>
      <c r="CS105" s="100">
        <f t="shared" si="158"/>
        <v>35.407280441948373</v>
      </c>
    </row>
    <row r="106" spans="1:97" s="13" customFormat="1" x14ac:dyDescent="0.25">
      <c r="A106" s="13" t="s">
        <v>7</v>
      </c>
      <c r="B106" s="13">
        <f t="shared" ref="B106:R106" si="159">IFERROR(B25/B51,"")</f>
        <v>17.248846774193549</v>
      </c>
      <c r="C106" s="13">
        <f t="shared" si="159"/>
        <v>17.460094827586207</v>
      </c>
      <c r="D106" s="13">
        <f t="shared" si="159"/>
        <v>22.745801136363635</v>
      </c>
      <c r="E106" s="13">
        <f t="shared" si="159"/>
        <v>20.610436363636364</v>
      </c>
      <c r="F106" s="13">
        <f t="shared" si="159"/>
        <v>18.440367647058821</v>
      </c>
      <c r="G106" s="13">
        <f t="shared" si="159"/>
        <v>22.255634241245097</v>
      </c>
      <c r="H106" s="13">
        <f t="shared" si="159"/>
        <v>20.052320512820515</v>
      </c>
      <c r="I106" s="13">
        <f t="shared" si="159"/>
        <v>16.133956250000001</v>
      </c>
      <c r="J106" s="13">
        <f t="shared" si="159"/>
        <v>20.827540740740741</v>
      </c>
      <c r="K106" s="13">
        <f t="shared" si="159"/>
        <v>22.263780952380955</v>
      </c>
      <c r="L106" s="13">
        <f t="shared" si="159"/>
        <v>28.230774436090226</v>
      </c>
      <c r="M106" s="100">
        <f t="shared" si="159"/>
        <v>25.780412068965514</v>
      </c>
      <c r="N106" s="279">
        <f t="shared" si="159"/>
        <v>15.893448979591836</v>
      </c>
      <c r="O106" s="279">
        <f t="shared" si="159"/>
        <v>19.297728813559324</v>
      </c>
      <c r="P106" s="279">
        <f t="shared" si="159"/>
        <v>34.09402</v>
      </c>
      <c r="Q106" s="279">
        <f t="shared" si="159"/>
        <v>34.407516129032246</v>
      </c>
      <c r="R106" s="279">
        <f t="shared" si="159"/>
        <v>29.931713333333331</v>
      </c>
      <c r="S106" s="279">
        <f t="shared" ref="S106:Y106" si="160">IFERROR(S25/S51,"")</f>
        <v>26.476179999999999</v>
      </c>
      <c r="T106" s="279">
        <f t="shared" si="160"/>
        <v>26.840216748768473</v>
      </c>
      <c r="U106" s="279">
        <f t="shared" si="160"/>
        <v>19.667087947882766</v>
      </c>
      <c r="V106" s="13">
        <f t="shared" si="160"/>
        <v>29.931822238086738</v>
      </c>
      <c r="W106" s="13">
        <f t="shared" si="160"/>
        <v>28.533068702290073</v>
      </c>
      <c r="X106" s="13">
        <f t="shared" si="160"/>
        <v>29.571456150289624</v>
      </c>
      <c r="Y106" s="100">
        <f t="shared" si="160"/>
        <v>32.833218900763391</v>
      </c>
      <c r="Z106" s="13">
        <f t="shared" ref="Z106:CK106" si="161">IFERROR(Z25/Z51,"")</f>
        <v>15.794315941422241</v>
      </c>
      <c r="AA106" s="13">
        <f t="shared" si="161"/>
        <v>16.664891389433613</v>
      </c>
      <c r="AB106" s="13">
        <f t="shared" si="161"/>
        <v>22.167471013760363</v>
      </c>
      <c r="AC106" s="13">
        <f t="shared" si="161"/>
        <v>23.22391064280399</v>
      </c>
      <c r="AD106" s="13">
        <f t="shared" si="161"/>
        <v>24.140297858247703</v>
      </c>
      <c r="AE106" s="13">
        <f t="shared" si="161"/>
        <v>24.747145814940303</v>
      </c>
      <c r="AF106" s="13">
        <f t="shared" si="161"/>
        <v>22.809153883852346</v>
      </c>
      <c r="AG106" s="13">
        <f t="shared" si="161"/>
        <v>23.907005655206618</v>
      </c>
      <c r="AH106" s="13">
        <f t="shared" si="161"/>
        <v>25.053701112016206</v>
      </c>
      <c r="AI106" s="13">
        <f t="shared" si="161"/>
        <v>23.04665461275556</v>
      </c>
      <c r="AJ106" s="13">
        <f t="shared" si="161"/>
        <v>24.325675477682843</v>
      </c>
      <c r="AK106" s="100">
        <f t="shared" si="161"/>
        <v>25.190180776994893</v>
      </c>
      <c r="AL106" s="13">
        <f t="shared" si="161"/>
        <v>17.896235299811227</v>
      </c>
      <c r="AM106" s="13">
        <f t="shared" si="161"/>
        <v>18.696863186138511</v>
      </c>
      <c r="AN106" s="13">
        <f t="shared" si="161"/>
        <v>23.32733753638778</v>
      </c>
      <c r="AO106" s="13">
        <f t="shared" si="161"/>
        <v>24.376818418122269</v>
      </c>
      <c r="AP106" s="13">
        <f t="shared" si="161"/>
        <v>25.30919380914456</v>
      </c>
      <c r="AQ106" s="13">
        <f t="shared" si="161"/>
        <v>26.645087147229049</v>
      </c>
      <c r="AR106" s="13">
        <f t="shared" si="161"/>
        <v>24.684649655591635</v>
      </c>
      <c r="AS106" s="13">
        <f t="shared" si="161"/>
        <v>26.506277849146091</v>
      </c>
      <c r="AT106" s="13">
        <f t="shared" si="161"/>
        <v>27.547442562976602</v>
      </c>
      <c r="AU106" s="13">
        <f t="shared" si="161"/>
        <v>25.255498697595598</v>
      </c>
      <c r="AV106" s="13">
        <f t="shared" si="161"/>
        <v>26.807769376399083</v>
      </c>
      <c r="AW106" s="100">
        <f t="shared" si="161"/>
        <v>27.843026640699872</v>
      </c>
      <c r="AX106" s="13">
        <f t="shared" si="161"/>
        <v>20.370818069335549</v>
      </c>
      <c r="AY106" s="13">
        <f t="shared" si="161"/>
        <v>21.097784206925038</v>
      </c>
      <c r="AZ106" s="13">
        <f t="shared" si="161"/>
        <v>25.226955101236229</v>
      </c>
      <c r="BA106" s="13">
        <f t="shared" si="161"/>
        <v>26.376176377209696</v>
      </c>
      <c r="BB106" s="13">
        <f t="shared" si="161"/>
        <v>27.887789819774639</v>
      </c>
      <c r="BC106" s="13">
        <f t="shared" si="161"/>
        <v>28.588205191726903</v>
      </c>
      <c r="BD106" s="13">
        <f t="shared" si="161"/>
        <v>26.887327552371008</v>
      </c>
      <c r="BE106" s="13">
        <f t="shared" si="161"/>
        <v>28.7216057106289</v>
      </c>
      <c r="BF106" s="13">
        <f t="shared" si="161"/>
        <v>29.454715318740277</v>
      </c>
      <c r="BG106" s="13">
        <f t="shared" si="161"/>
        <v>27.436648530567542</v>
      </c>
      <c r="BH106" s="13">
        <f t="shared" si="161"/>
        <v>28.97659471950406</v>
      </c>
      <c r="BI106" s="100">
        <f t="shared" si="161"/>
        <v>29.736234245949039</v>
      </c>
      <c r="BJ106" s="13">
        <f t="shared" si="161"/>
        <v>21.768256595908614</v>
      </c>
      <c r="BK106" s="13">
        <f t="shared" si="161"/>
        <v>22.7245025155759</v>
      </c>
      <c r="BL106" s="13">
        <f t="shared" si="161"/>
        <v>27.518433292171238</v>
      </c>
      <c r="BM106" s="13">
        <f t="shared" si="161"/>
        <v>28.794493310759954</v>
      </c>
      <c r="BN106" s="13">
        <f t="shared" si="161"/>
        <v>30.379630044965442</v>
      </c>
      <c r="BO106" s="13">
        <f t="shared" si="161"/>
        <v>31.126870826662703</v>
      </c>
      <c r="BP106" s="13">
        <f t="shared" si="161"/>
        <v>29.278602719685978</v>
      </c>
      <c r="BQ106" s="13">
        <f t="shared" si="161"/>
        <v>31.070214696565337</v>
      </c>
      <c r="BR106" s="13">
        <f t="shared" si="161"/>
        <v>32.099773553188896</v>
      </c>
      <c r="BS106" s="13">
        <f t="shared" si="161"/>
        <v>29.899108192152063</v>
      </c>
      <c r="BT106" s="13">
        <f t="shared" si="161"/>
        <v>31.373692600554921</v>
      </c>
      <c r="BU106" s="100">
        <f t="shared" si="161"/>
        <v>32.352198473453811</v>
      </c>
      <c r="BV106" s="13">
        <f t="shared" si="161"/>
        <v>24.404369269419139</v>
      </c>
      <c r="BW106" s="13">
        <f t="shared" si="161"/>
        <v>25.319141489652683</v>
      </c>
      <c r="BX106" s="13">
        <f t="shared" si="161"/>
        <v>30.923004383020505</v>
      </c>
      <c r="BY106" s="13">
        <f t="shared" si="161"/>
        <v>32.293562008474773</v>
      </c>
      <c r="BZ106" s="13">
        <f t="shared" si="161"/>
        <v>34.063692570535238</v>
      </c>
      <c r="CA106" s="13">
        <f t="shared" si="161"/>
        <v>34.892677678506963</v>
      </c>
      <c r="CB106" s="13">
        <f t="shared" si="161"/>
        <v>32.836235298924038</v>
      </c>
      <c r="CC106" s="13">
        <f t="shared" si="161"/>
        <v>34.757931618905502</v>
      </c>
      <c r="CD106" s="13">
        <f t="shared" si="161"/>
        <v>35.907251260407833</v>
      </c>
      <c r="CE106" s="13">
        <f t="shared" si="161"/>
        <v>33.450557765371016</v>
      </c>
      <c r="CF106" s="13">
        <f t="shared" si="161"/>
        <v>35.058574803781475</v>
      </c>
      <c r="CG106" s="100">
        <f t="shared" si="161"/>
        <v>36.148733165842799</v>
      </c>
      <c r="CH106" s="13">
        <f t="shared" si="161"/>
        <v>27.594067151858759</v>
      </c>
      <c r="CI106" s="13">
        <f t="shared" si="161"/>
        <v>28.628212456708031</v>
      </c>
      <c r="CJ106" s="13">
        <f t="shared" si="161"/>
        <v>34.957203242380487</v>
      </c>
      <c r="CK106" s="13">
        <f t="shared" si="161"/>
        <v>36.505748315815254</v>
      </c>
      <c r="CL106" s="13">
        <f t="shared" ref="CL106:CS106" si="162">IFERROR(CL25/CL51,"")</f>
        <v>38.50533064835944</v>
      </c>
      <c r="CM106" s="13">
        <f t="shared" si="162"/>
        <v>39.440932792394328</v>
      </c>
      <c r="CN106" s="13">
        <f t="shared" si="162"/>
        <v>37.116919002516127</v>
      </c>
      <c r="CO106" s="13">
        <f t="shared" si="162"/>
        <v>39.287725425042744</v>
      </c>
      <c r="CP106" s="13">
        <f t="shared" si="162"/>
        <v>40.588566679091258</v>
      </c>
      <c r="CQ106" s="13">
        <f t="shared" si="162"/>
        <v>37.715111646662088</v>
      </c>
      <c r="CR106" s="13">
        <f t="shared" si="162"/>
        <v>39.628520374511375</v>
      </c>
      <c r="CS106" s="100">
        <f t="shared" si="162"/>
        <v>40.857961081374469</v>
      </c>
    </row>
    <row r="107" spans="1:97" s="13" customFormat="1" x14ac:dyDescent="0.25">
      <c r="A107" s="13" t="s">
        <v>8</v>
      </c>
      <c r="B107" s="13">
        <f t="shared" ref="B107:R107" si="163">IFERROR(B26/B52,"")</f>
        <v>11.022777777777778</v>
      </c>
      <c r="C107" s="13">
        <f t="shared" si="163"/>
        <v>17.557507692307695</v>
      </c>
      <c r="D107" s="13">
        <f t="shared" si="163"/>
        <v>21.380508064516128</v>
      </c>
      <c r="E107" s="13">
        <f t="shared" si="163"/>
        <v>27.854204225352113</v>
      </c>
      <c r="F107" s="13">
        <f t="shared" si="163"/>
        <v>17.136313186813187</v>
      </c>
      <c r="G107" s="13">
        <f t="shared" si="163"/>
        <v>20.090412587412587</v>
      </c>
      <c r="H107" s="13">
        <f t="shared" si="163"/>
        <v>27.293579545454545</v>
      </c>
      <c r="I107" s="13">
        <f t="shared" si="163"/>
        <v>20.912692857142858</v>
      </c>
      <c r="J107" s="13">
        <f t="shared" si="163"/>
        <v>18.252619230769191</v>
      </c>
      <c r="K107" s="13">
        <f t="shared" si="163"/>
        <v>19.909502604166665</v>
      </c>
      <c r="L107" s="13">
        <f t="shared" si="163"/>
        <v>29.402005025125629</v>
      </c>
      <c r="M107" s="100">
        <f t="shared" si="163"/>
        <v>36.214283261802578</v>
      </c>
      <c r="N107" s="279">
        <f t="shared" si="163"/>
        <v>16.007750000000001</v>
      </c>
      <c r="O107" s="279">
        <f t="shared" si="163"/>
        <v>14.436190082644629</v>
      </c>
      <c r="P107" s="279">
        <f t="shared" si="163"/>
        <v>22.0625859375</v>
      </c>
      <c r="Q107" s="279">
        <f t="shared" si="163"/>
        <v>30.427777173913039</v>
      </c>
      <c r="R107" s="279">
        <f t="shared" si="163"/>
        <v>22.59612878787879</v>
      </c>
      <c r="S107" s="279">
        <f t="shared" ref="S107:Y107" si="164">IFERROR(S26/S52,"")</f>
        <v>23.566807017543859</v>
      </c>
      <c r="T107" s="279">
        <f t="shared" si="164"/>
        <v>23.281610619469028</v>
      </c>
      <c r="U107" s="279">
        <f t="shared" si="164"/>
        <v>25.512819354838712</v>
      </c>
      <c r="V107" s="13">
        <f t="shared" si="164"/>
        <v>22.456651069518717</v>
      </c>
      <c r="W107" s="13">
        <f t="shared" si="164"/>
        <v>20.227416457928946</v>
      </c>
      <c r="X107" s="13">
        <f t="shared" si="164"/>
        <v>21.128194546794397</v>
      </c>
      <c r="Y107" s="100">
        <f t="shared" si="164"/>
        <v>24.394701160443798</v>
      </c>
      <c r="Z107" s="13">
        <f t="shared" ref="Z107:CK107" si="165">IFERROR(Z26/Z52,"")</f>
        <v>15.318399559029514</v>
      </c>
      <c r="AA107" s="13">
        <f t="shared" si="165"/>
        <v>15.366906326700525</v>
      </c>
      <c r="AB107" s="13">
        <f t="shared" si="165"/>
        <v>19.108684034366835</v>
      </c>
      <c r="AC107" s="13">
        <f t="shared" si="165"/>
        <v>18.866348763418639</v>
      </c>
      <c r="AD107" s="13">
        <f t="shared" si="165"/>
        <v>19.566304273672493</v>
      </c>
      <c r="AE107" s="13">
        <f t="shared" si="165"/>
        <v>20.400772380981135</v>
      </c>
      <c r="AF107" s="13">
        <f t="shared" si="165"/>
        <v>18.683356956228302</v>
      </c>
      <c r="AG107" s="13">
        <f t="shared" si="165"/>
        <v>19.616616526261172</v>
      </c>
      <c r="AH107" s="13">
        <f t="shared" si="165"/>
        <v>20.339805075344415</v>
      </c>
      <c r="AI107" s="13">
        <f t="shared" si="165"/>
        <v>18.841194561899158</v>
      </c>
      <c r="AJ107" s="13">
        <f t="shared" si="165"/>
        <v>19.618422220231857</v>
      </c>
      <c r="AK107" s="100">
        <f t="shared" si="165"/>
        <v>20.649357116209725</v>
      </c>
      <c r="AL107" s="13">
        <f t="shared" si="165"/>
        <v>17.970382095859478</v>
      </c>
      <c r="AM107" s="13">
        <f t="shared" si="165"/>
        <v>17.722284003974107</v>
      </c>
      <c r="AN107" s="13">
        <f t="shared" si="165"/>
        <v>21.072468161794692</v>
      </c>
      <c r="AO107" s="13">
        <f t="shared" si="165"/>
        <v>20.759243028742752</v>
      </c>
      <c r="AP107" s="13">
        <f t="shared" si="165"/>
        <v>21.50698579630307</v>
      </c>
      <c r="AQ107" s="13">
        <f t="shared" si="165"/>
        <v>22.05204145903275</v>
      </c>
      <c r="AR107" s="13">
        <f t="shared" si="165"/>
        <v>21.031180190972918</v>
      </c>
      <c r="AS107" s="13">
        <f t="shared" si="165"/>
        <v>22.245846056916026</v>
      </c>
      <c r="AT107" s="13">
        <f t="shared" si="165"/>
        <v>23.344329818440542</v>
      </c>
      <c r="AU107" s="13">
        <f t="shared" si="165"/>
        <v>21.861404366975638</v>
      </c>
      <c r="AV107" s="13">
        <f t="shared" si="165"/>
        <v>22.729857957286804</v>
      </c>
      <c r="AW107" s="100">
        <f t="shared" si="165"/>
        <v>23.637203812489076</v>
      </c>
      <c r="AX107" s="13">
        <f t="shared" si="165"/>
        <v>20.491951452801707</v>
      </c>
      <c r="AY107" s="13">
        <f t="shared" si="165"/>
        <v>20.214317920473434</v>
      </c>
      <c r="AZ107" s="13">
        <f t="shared" si="165"/>
        <v>24.329987165195124</v>
      </c>
      <c r="BA107" s="13">
        <f t="shared" si="165"/>
        <v>23.392180961445899</v>
      </c>
      <c r="BB107" s="13">
        <f t="shared" si="165"/>
        <v>23.893650113431008</v>
      </c>
      <c r="BC107" s="13">
        <f t="shared" si="165"/>
        <v>24.101074402290472</v>
      </c>
      <c r="BD107" s="13">
        <f t="shared" si="165"/>
        <v>22.639250336219146</v>
      </c>
      <c r="BE107" s="13">
        <f t="shared" si="165"/>
        <v>24.00049066791799</v>
      </c>
      <c r="BF107" s="13">
        <f t="shared" si="165"/>
        <v>25.089011249812728</v>
      </c>
      <c r="BG107" s="13">
        <f t="shared" si="165"/>
        <v>23.3674410998387</v>
      </c>
      <c r="BH107" s="13">
        <f t="shared" si="165"/>
        <v>24.272324068752877</v>
      </c>
      <c r="BI107" s="100">
        <f t="shared" si="165"/>
        <v>25.308623946625183</v>
      </c>
      <c r="BJ107" s="13">
        <f t="shared" si="165"/>
        <v>21.788699308065144</v>
      </c>
      <c r="BK107" s="13">
        <f t="shared" si="165"/>
        <v>21.49361806669398</v>
      </c>
      <c r="BL107" s="13">
        <f t="shared" si="165"/>
        <v>25.678871855452446</v>
      </c>
      <c r="BM107" s="13">
        <f t="shared" si="165"/>
        <v>25.123208096194556</v>
      </c>
      <c r="BN107" s="13">
        <f t="shared" si="165"/>
        <v>25.870163328046626</v>
      </c>
      <c r="BO107" s="13">
        <f t="shared" si="165"/>
        <v>26.316863781417645</v>
      </c>
      <c r="BP107" s="13">
        <f t="shared" si="165"/>
        <v>24.713594551471537</v>
      </c>
      <c r="BQ107" s="13">
        <f t="shared" si="165"/>
        <v>26.186448910493507</v>
      </c>
      <c r="BR107" s="13">
        <f t="shared" si="165"/>
        <v>27.345082950236275</v>
      </c>
      <c r="BS107" s="13">
        <f t="shared" si="165"/>
        <v>25.47003685793063</v>
      </c>
      <c r="BT107" s="13">
        <f t="shared" si="165"/>
        <v>26.45488119584941</v>
      </c>
      <c r="BU107" s="100">
        <f t="shared" si="165"/>
        <v>27.525890524076537</v>
      </c>
      <c r="BV107" s="13">
        <f t="shared" si="165"/>
        <v>24.394549402902207</v>
      </c>
      <c r="BW107" s="13">
        <f t="shared" si="165"/>
        <v>24.059925966550207</v>
      </c>
      <c r="BX107" s="13">
        <f t="shared" si="165"/>
        <v>28.732285217169867</v>
      </c>
      <c r="BY107" s="13">
        <f t="shared" si="165"/>
        <v>28.084294312267399</v>
      </c>
      <c r="BZ107" s="13">
        <f t="shared" si="165"/>
        <v>28.896910485884256</v>
      </c>
      <c r="CA107" s="13">
        <f t="shared" si="165"/>
        <v>29.555582738953881</v>
      </c>
      <c r="CB107" s="13">
        <f t="shared" si="165"/>
        <v>27.770078337607632</v>
      </c>
      <c r="CC107" s="13">
        <f t="shared" si="165"/>
        <v>29.31591506926117</v>
      </c>
      <c r="CD107" s="13">
        <f t="shared" si="165"/>
        <v>30.607261124643443</v>
      </c>
      <c r="CE107" s="13">
        <f t="shared" si="165"/>
        <v>28.514986672825188</v>
      </c>
      <c r="CF107" s="13">
        <f t="shared" si="165"/>
        <v>29.569838316406553</v>
      </c>
      <c r="CG107" s="100">
        <f t="shared" si="165"/>
        <v>30.763939923735382</v>
      </c>
      <c r="CH107" s="13">
        <f t="shared" si="165"/>
        <v>27.582036658777497</v>
      </c>
      <c r="CI107" s="13">
        <f t="shared" si="165"/>
        <v>27.204099310317453</v>
      </c>
      <c r="CJ107" s="13">
        <f t="shared" si="165"/>
        <v>32.468295372022233</v>
      </c>
      <c r="CK107" s="13">
        <f t="shared" si="165"/>
        <v>31.732797252605543</v>
      </c>
      <c r="CL107" s="13">
        <f t="shared" ref="CL107:CS107" si="166">IFERROR(CL26/CL52,"")</f>
        <v>32.650405743680381</v>
      </c>
      <c r="CM107" s="13">
        <f t="shared" si="166"/>
        <v>33.394517035122945</v>
      </c>
      <c r="CN107" s="13">
        <f t="shared" si="166"/>
        <v>31.375853229952245</v>
      </c>
      <c r="CO107" s="13">
        <f t="shared" si="166"/>
        <v>33.120340663574765</v>
      </c>
      <c r="CP107" s="13">
        <f t="shared" si="166"/>
        <v>34.582867220762431</v>
      </c>
      <c r="CQ107" s="13">
        <f t="shared" si="166"/>
        <v>32.100344244933439</v>
      </c>
      <c r="CR107" s="13">
        <f t="shared" si="166"/>
        <v>33.410363528565817</v>
      </c>
      <c r="CS107" s="100">
        <f t="shared" si="166"/>
        <v>34.759492068231246</v>
      </c>
    </row>
    <row r="108" spans="1:97" s="13" customFormat="1" x14ac:dyDescent="0.25">
      <c r="A108" s="13" t="s">
        <v>1</v>
      </c>
      <c r="B108" s="13">
        <f t="shared" ref="B108:R108" si="167">IFERROR(B27/B53,"")</f>
        <v>14.515539682539684</v>
      </c>
      <c r="C108" s="13">
        <f t="shared" si="167"/>
        <v>20.561101694915255</v>
      </c>
      <c r="D108" s="13">
        <f t="shared" si="167"/>
        <v>20.453307142857145</v>
      </c>
      <c r="E108" s="13">
        <f t="shared" si="167"/>
        <v>29.955370535714284</v>
      </c>
      <c r="F108" s="13">
        <f t="shared" si="167"/>
        <v>17.899781690140848</v>
      </c>
      <c r="G108" s="13">
        <f t="shared" si="167"/>
        <v>35.415263333333336</v>
      </c>
      <c r="H108" s="13">
        <f t="shared" si="167"/>
        <v>28.585739726027398</v>
      </c>
      <c r="I108" s="13">
        <f t="shared" si="167"/>
        <v>18.057246031746033</v>
      </c>
      <c r="J108" s="13">
        <f t="shared" si="167"/>
        <v>26.084392018779344</v>
      </c>
      <c r="K108" s="13">
        <f t="shared" si="167"/>
        <v>25.428156756756756</v>
      </c>
      <c r="L108" s="13">
        <f t="shared" si="167"/>
        <v>35.60003571428576</v>
      </c>
      <c r="M108" s="100">
        <f t="shared" si="167"/>
        <v>34.779468253968297</v>
      </c>
      <c r="N108" s="279">
        <f t="shared" si="167"/>
        <v>16.331717171717173</v>
      </c>
      <c r="O108" s="279">
        <f t="shared" si="167"/>
        <v>18.800772727272726</v>
      </c>
      <c r="P108" s="279">
        <f t="shared" si="167"/>
        <v>26.457915343915346</v>
      </c>
      <c r="Q108" s="279">
        <f t="shared" si="167"/>
        <v>18.736309782608693</v>
      </c>
      <c r="R108" s="279">
        <f t="shared" si="167"/>
        <v>25.037327956989245</v>
      </c>
      <c r="S108" s="279">
        <f t="shared" ref="S108:Y108" si="168">IFERROR(S27/S53,"")</f>
        <v>24.742334745762715</v>
      </c>
      <c r="T108" s="279">
        <f t="shared" si="168"/>
        <v>24.893502994011978</v>
      </c>
      <c r="U108" s="279">
        <f t="shared" si="168"/>
        <v>26.768354014598543</v>
      </c>
      <c r="V108" s="13">
        <f t="shared" si="168"/>
        <v>24.000000000000004</v>
      </c>
      <c r="W108" s="13">
        <f t="shared" si="168"/>
        <v>21.616724770073834</v>
      </c>
      <c r="X108" s="13">
        <f t="shared" si="168"/>
        <v>22.508273038951508</v>
      </c>
      <c r="Y108" s="100">
        <f t="shared" si="168"/>
        <v>24.826937981416847</v>
      </c>
      <c r="Z108" s="13">
        <f t="shared" ref="Z108:CK108" si="169">IFERROR(Z27/Z53,"")</f>
        <v>17.920683888624612</v>
      </c>
      <c r="AA108" s="13">
        <f t="shared" si="169"/>
        <v>19.658297067495976</v>
      </c>
      <c r="AB108" s="13">
        <f t="shared" si="169"/>
        <v>22.237963191864328</v>
      </c>
      <c r="AC108" s="13">
        <f t="shared" si="169"/>
        <v>21.577182805957658</v>
      </c>
      <c r="AD108" s="13">
        <f t="shared" si="169"/>
        <v>22.95967938006866</v>
      </c>
      <c r="AE108" s="13">
        <f t="shared" si="169"/>
        <v>23.574427272089842</v>
      </c>
      <c r="AF108" s="13">
        <f t="shared" si="169"/>
        <v>21.755383229776189</v>
      </c>
      <c r="AG108" s="13">
        <f t="shared" si="169"/>
        <v>22.948269552552713</v>
      </c>
      <c r="AH108" s="13">
        <f t="shared" si="169"/>
        <v>23.821596146370613</v>
      </c>
      <c r="AI108" s="13">
        <f t="shared" si="169"/>
        <v>21.973251246566463</v>
      </c>
      <c r="AJ108" s="13">
        <f t="shared" si="169"/>
        <v>22.940293066648387</v>
      </c>
      <c r="AK108" s="100">
        <f t="shared" si="169"/>
        <v>23.835282866498581</v>
      </c>
      <c r="AL108" s="13">
        <f t="shared" si="169"/>
        <v>20.796767547697861</v>
      </c>
      <c r="AM108" s="13">
        <f t="shared" si="169"/>
        <v>22.4610013706301</v>
      </c>
      <c r="AN108" s="13">
        <f t="shared" si="169"/>
        <v>23.632787817066372</v>
      </c>
      <c r="AO108" s="13">
        <f t="shared" si="169"/>
        <v>22.973491358987118</v>
      </c>
      <c r="AP108" s="13">
        <f t="shared" si="169"/>
        <v>24.461118029913401</v>
      </c>
      <c r="AQ108" s="13">
        <f t="shared" si="169"/>
        <v>25.119016677990388</v>
      </c>
      <c r="AR108" s="13">
        <f t="shared" si="169"/>
        <v>23.626121081372769</v>
      </c>
      <c r="AS108" s="13">
        <f t="shared" si="169"/>
        <v>25.042382838973719</v>
      </c>
      <c r="AT108" s="13">
        <f t="shared" si="169"/>
        <v>26.003072223957364</v>
      </c>
      <c r="AU108" s="13">
        <f t="shared" si="169"/>
        <v>24.228360835580713</v>
      </c>
      <c r="AV108" s="13">
        <f t="shared" si="169"/>
        <v>25.295855460899492</v>
      </c>
      <c r="AW108" s="100">
        <f t="shared" si="169"/>
        <v>26.271435988395197</v>
      </c>
      <c r="AX108" s="13">
        <f t="shared" si="169"/>
        <v>23.013316380422825</v>
      </c>
      <c r="AY108" s="13">
        <f t="shared" si="169"/>
        <v>24.790268702093371</v>
      </c>
      <c r="AZ108" s="13">
        <f t="shared" si="169"/>
        <v>26.085035074842075</v>
      </c>
      <c r="BA108" s="13">
        <f t="shared" si="169"/>
        <v>25.322187751930112</v>
      </c>
      <c r="BB108" s="13">
        <f t="shared" si="169"/>
        <v>26.980076778872903</v>
      </c>
      <c r="BC108" s="13">
        <f t="shared" si="169"/>
        <v>27.69458271378123</v>
      </c>
      <c r="BD108" s="13">
        <f t="shared" si="169"/>
        <v>26.048828530507283</v>
      </c>
      <c r="BE108" s="13">
        <f t="shared" si="169"/>
        <v>27.619152051854453</v>
      </c>
      <c r="BF108" s="13">
        <f t="shared" si="169"/>
        <v>28.669137996775294</v>
      </c>
      <c r="BG108" s="13">
        <f t="shared" si="169"/>
        <v>26.715682903602119</v>
      </c>
      <c r="BH108" s="13">
        <f t="shared" si="169"/>
        <v>27.896558884549062</v>
      </c>
      <c r="BI108" s="100">
        <f t="shared" si="169"/>
        <v>28.965296600633224</v>
      </c>
      <c r="BJ108" s="13">
        <f t="shared" si="169"/>
        <v>25.021246256062824</v>
      </c>
      <c r="BK108" s="13">
        <f t="shared" si="169"/>
        <v>26.943392053123379</v>
      </c>
      <c r="BL108" s="13">
        <f t="shared" si="169"/>
        <v>28.321315595754619</v>
      </c>
      <c r="BM108" s="13">
        <f t="shared" si="169"/>
        <v>27.517491305946251</v>
      </c>
      <c r="BN108" s="13">
        <f t="shared" si="169"/>
        <v>29.313094727466247</v>
      </c>
      <c r="BO108" s="13">
        <f t="shared" si="169"/>
        <v>30.078867382295289</v>
      </c>
      <c r="BP108" s="13">
        <f t="shared" si="169"/>
        <v>28.299985621960911</v>
      </c>
      <c r="BQ108" s="13">
        <f t="shared" si="169"/>
        <v>30.002212832694109</v>
      </c>
      <c r="BR108" s="13">
        <f t="shared" si="169"/>
        <v>31.136249067150235</v>
      </c>
      <c r="BS108" s="13">
        <f t="shared" si="169"/>
        <v>29.023328321198186</v>
      </c>
      <c r="BT108" s="13">
        <f t="shared" si="169"/>
        <v>30.3119552447342</v>
      </c>
      <c r="BU108" s="100">
        <f t="shared" si="169"/>
        <v>31.455764831311345</v>
      </c>
      <c r="BV108" s="13">
        <f t="shared" si="169"/>
        <v>28.097798533182825</v>
      </c>
      <c r="BW108" s="13">
        <f t="shared" si="169"/>
        <v>30.169603103088807</v>
      </c>
      <c r="BX108" s="13">
        <f t="shared" si="169"/>
        <v>31.715483408625079</v>
      </c>
      <c r="BY108" s="13">
        <f t="shared" si="169"/>
        <v>30.793394004404593</v>
      </c>
      <c r="BZ108" s="13">
        <f t="shared" si="169"/>
        <v>32.789556328569041</v>
      </c>
      <c r="CA108" s="13">
        <f t="shared" si="169"/>
        <v>33.625209437070396</v>
      </c>
      <c r="CB108" s="13">
        <f t="shared" si="169"/>
        <v>31.659142493110199</v>
      </c>
      <c r="CC108" s="13">
        <f t="shared" si="169"/>
        <v>33.544604809785582</v>
      </c>
      <c r="CD108" s="13">
        <f t="shared" si="169"/>
        <v>34.796806621990882</v>
      </c>
      <c r="CE108" s="13">
        <f t="shared" si="169"/>
        <v>32.445681925971044</v>
      </c>
      <c r="CF108" s="13">
        <f t="shared" si="169"/>
        <v>33.882661302345134</v>
      </c>
      <c r="CG108" s="100">
        <f t="shared" si="169"/>
        <v>35.150778435653585</v>
      </c>
      <c r="CH108" s="13">
        <f t="shared" si="169"/>
        <v>31.91103959386334</v>
      </c>
      <c r="CI108" s="13">
        <f t="shared" si="169"/>
        <v>34.226628744040084</v>
      </c>
      <c r="CJ108" s="13">
        <f t="shared" si="169"/>
        <v>35.959998180321328</v>
      </c>
      <c r="CK108" s="13">
        <f t="shared" si="169"/>
        <v>34.904394670110698</v>
      </c>
      <c r="CL108" s="13">
        <f t="shared" ref="CL108:CS108" si="170">IFERROR(CL27/CL53,"")</f>
        <v>37.163129715240352</v>
      </c>
      <c r="CM108" s="13">
        <f t="shared" si="170"/>
        <v>38.101778220600394</v>
      </c>
      <c r="CN108" s="13">
        <f t="shared" si="170"/>
        <v>35.879136345012412</v>
      </c>
      <c r="CO108" s="13">
        <f t="shared" si="170"/>
        <v>38.010313294600159</v>
      </c>
      <c r="CP108" s="13">
        <f t="shared" si="170"/>
        <v>39.421374055656806</v>
      </c>
      <c r="CQ108" s="13">
        <f t="shared" si="170"/>
        <v>36.747298671725879</v>
      </c>
      <c r="CR108" s="13">
        <f t="shared" si="170"/>
        <v>38.390928974753173</v>
      </c>
      <c r="CS108" s="100">
        <f t="shared" si="170"/>
        <v>39.826001814077721</v>
      </c>
    </row>
    <row r="109" spans="1:97" s="13" customFormat="1" x14ac:dyDescent="0.25">
      <c r="A109" s="13" t="s">
        <v>2</v>
      </c>
      <c r="B109" s="13">
        <f t="shared" ref="B109:R109" si="171">IFERROR(B28/B54,"")</f>
        <v>16.102956521739131</v>
      </c>
      <c r="C109" s="13">
        <f t="shared" si="171"/>
        <v>22.583764705882352</v>
      </c>
      <c r="D109" s="13">
        <f t="shared" si="171"/>
        <v>32.629199999999997</v>
      </c>
      <c r="E109" s="13">
        <f t="shared" si="171"/>
        <v>20.727619047619051</v>
      </c>
      <c r="F109" s="13">
        <f t="shared" si="171"/>
        <v>11.921695121951219</v>
      </c>
      <c r="G109" s="13">
        <f t="shared" si="171"/>
        <v>27.964737500000002</v>
      </c>
      <c r="H109" s="13">
        <f t="shared" si="171"/>
        <v>23.305568181818185</v>
      </c>
      <c r="I109" s="13">
        <f t="shared" si="171"/>
        <v>21.066826923076921</v>
      </c>
      <c r="J109" s="13">
        <f t="shared" si="171"/>
        <v>45.254991150442478</v>
      </c>
      <c r="K109" s="13">
        <f t="shared" si="171"/>
        <v>-9.8870714285714278</v>
      </c>
      <c r="L109" s="13">
        <f t="shared" si="171"/>
        <v>35.934620000000002</v>
      </c>
      <c r="M109" s="100">
        <f t="shared" si="171"/>
        <v>47.435774999999929</v>
      </c>
      <c r="N109" s="279">
        <f t="shared" si="171"/>
        <v>24.390192982456139</v>
      </c>
      <c r="O109" s="279">
        <f t="shared" si="171"/>
        <v>43.174999999999997</v>
      </c>
      <c r="P109" s="279">
        <f t="shared" si="171"/>
        <v>31.025500000000001</v>
      </c>
      <c r="Q109" s="279">
        <f t="shared" si="171"/>
        <v>19.136564705882353</v>
      </c>
      <c r="R109" s="279">
        <f t="shared" si="171"/>
        <v>24.589899082568806</v>
      </c>
      <c r="S109" s="279">
        <f t="shared" ref="S109:Y109" si="172">IFERROR(S28/S54,"")</f>
        <v>23.887465714285714</v>
      </c>
      <c r="T109" s="279">
        <f t="shared" si="172"/>
        <v>19.701737704918035</v>
      </c>
      <c r="U109" s="279">
        <f t="shared" si="172"/>
        <v>25.922985401459858</v>
      </c>
      <c r="V109" s="13">
        <f t="shared" si="172"/>
        <v>27.475280765345534</v>
      </c>
      <c r="W109" s="13">
        <f t="shared" si="172"/>
        <v>25.696730973080435</v>
      </c>
      <c r="X109" s="13">
        <f t="shared" si="172"/>
        <v>26.668356349510049</v>
      </c>
      <c r="Y109" s="100">
        <f t="shared" si="172"/>
        <v>29.210539257937278</v>
      </c>
      <c r="Z109" s="13">
        <f t="shared" ref="Z109:CK109" si="173">IFERROR(Z28/Z54,"")</f>
        <v>24.199286654643956</v>
      </c>
      <c r="AA109" s="13">
        <f t="shared" si="173"/>
        <v>21.942814875003275</v>
      </c>
      <c r="AB109" s="13">
        <f t="shared" si="173"/>
        <v>26.249663798314106</v>
      </c>
      <c r="AC109" s="13">
        <f t="shared" si="173"/>
        <v>25.78597459934959</v>
      </c>
      <c r="AD109" s="13">
        <f t="shared" si="173"/>
        <v>28.478247961257381</v>
      </c>
      <c r="AE109" s="13">
        <f t="shared" si="173"/>
        <v>29.420497243510802</v>
      </c>
      <c r="AF109" s="13">
        <f t="shared" si="173"/>
        <v>26.960732545992027</v>
      </c>
      <c r="AG109" s="13">
        <f t="shared" si="173"/>
        <v>28.483489800282747</v>
      </c>
      <c r="AH109" s="13">
        <f t="shared" si="173"/>
        <v>29.750807705956472</v>
      </c>
      <c r="AI109" s="13">
        <f t="shared" si="173"/>
        <v>27.189728284863957</v>
      </c>
      <c r="AJ109" s="13">
        <f t="shared" si="173"/>
        <v>28.4848757367593</v>
      </c>
      <c r="AK109" s="100">
        <f t="shared" si="173"/>
        <v>29.772716396561385</v>
      </c>
      <c r="AL109" s="13">
        <f t="shared" si="173"/>
        <v>29.959993357360968</v>
      </c>
      <c r="AM109" s="13">
        <f t="shared" si="173"/>
        <v>26.174692074950549</v>
      </c>
      <c r="AN109" s="13">
        <f t="shared" si="173"/>
        <v>27.471273923458725</v>
      </c>
      <c r="AO109" s="13">
        <f t="shared" si="173"/>
        <v>27.197984410404931</v>
      </c>
      <c r="AP109" s="13">
        <f t="shared" si="173"/>
        <v>30.275607810996981</v>
      </c>
      <c r="AQ109" s="13">
        <f t="shared" si="173"/>
        <v>31.313768163388989</v>
      </c>
      <c r="AR109" s="13">
        <f t="shared" si="173"/>
        <v>29.205486600095597</v>
      </c>
      <c r="AS109" s="13">
        <f t="shared" si="173"/>
        <v>30.949563317209027</v>
      </c>
      <c r="AT109" s="13">
        <f t="shared" si="173"/>
        <v>32.26143949043604</v>
      </c>
      <c r="AU109" s="13">
        <f t="shared" si="173"/>
        <v>29.914256366944127</v>
      </c>
      <c r="AV109" s="13">
        <f t="shared" si="173"/>
        <v>31.345204277011042</v>
      </c>
      <c r="AW109" s="100">
        <f t="shared" si="173"/>
        <v>32.669835768070499</v>
      </c>
      <c r="AX109" s="13">
        <f t="shared" si="173"/>
        <v>32.748185675959867</v>
      </c>
      <c r="AY109" s="13">
        <f t="shared" si="173"/>
        <v>28.96775963411821</v>
      </c>
      <c r="AZ109" s="13">
        <f t="shared" si="173"/>
        <v>30.412540873279518</v>
      </c>
      <c r="BA109" s="13">
        <f t="shared" si="173"/>
        <v>30.016529972800406</v>
      </c>
      <c r="BB109" s="13">
        <f t="shared" si="173"/>
        <v>33.302302130987044</v>
      </c>
      <c r="BC109" s="13">
        <f t="shared" si="173"/>
        <v>34.342815879393946</v>
      </c>
      <c r="BD109" s="13">
        <f t="shared" si="173"/>
        <v>32.110096112210236</v>
      </c>
      <c r="BE109" s="13">
        <f t="shared" si="173"/>
        <v>34.03548122412338</v>
      </c>
      <c r="BF109" s="13">
        <f t="shared" si="173"/>
        <v>35.35819273737112</v>
      </c>
      <c r="BG109" s="13">
        <f t="shared" si="173"/>
        <v>32.832958421431393</v>
      </c>
      <c r="BH109" s="13">
        <f t="shared" si="173"/>
        <v>34.426393577219734</v>
      </c>
      <c r="BI109" s="100">
        <f t="shared" si="173"/>
        <v>35.761161780494739</v>
      </c>
      <c r="BJ109" s="13">
        <f t="shared" si="173"/>
        <v>35.314816170350021</v>
      </c>
      <c r="BK109" s="13">
        <f t="shared" si="173"/>
        <v>31.538299790630973</v>
      </c>
      <c r="BL109" s="13">
        <f t="shared" si="173"/>
        <v>33.116739936415314</v>
      </c>
      <c r="BM109" s="13">
        <f t="shared" si="173"/>
        <v>32.593552650758284</v>
      </c>
      <c r="BN109" s="13">
        <f t="shared" si="173"/>
        <v>36.122623760804828</v>
      </c>
      <c r="BO109" s="13">
        <f t="shared" si="173"/>
        <v>37.290725559006887</v>
      </c>
      <c r="BP109" s="13">
        <f t="shared" si="173"/>
        <v>34.883796687996146</v>
      </c>
      <c r="BQ109" s="13">
        <f t="shared" si="173"/>
        <v>36.969997722268957</v>
      </c>
      <c r="BR109" s="13">
        <f t="shared" si="173"/>
        <v>38.449845975623901</v>
      </c>
      <c r="BS109" s="13">
        <f t="shared" si="173"/>
        <v>35.701598594465594</v>
      </c>
      <c r="BT109" s="13">
        <f t="shared" si="173"/>
        <v>37.419457671112959</v>
      </c>
      <c r="BU109" s="100">
        <f t="shared" si="173"/>
        <v>38.930872004424465</v>
      </c>
      <c r="BV109" s="13">
        <f t="shared" si="173"/>
        <v>39.551740572820975</v>
      </c>
      <c r="BW109" s="13">
        <f t="shared" si="173"/>
        <v>35.1828491097775</v>
      </c>
      <c r="BX109" s="13">
        <f t="shared" si="173"/>
        <v>36.932355242356749</v>
      </c>
      <c r="BY109" s="13">
        <f t="shared" si="173"/>
        <v>36.381994331818504</v>
      </c>
      <c r="BZ109" s="13">
        <f t="shared" si="173"/>
        <v>40.317915100751748</v>
      </c>
      <c r="CA109" s="13">
        <f t="shared" si="173"/>
        <v>41.598123796772249</v>
      </c>
      <c r="CB109" s="13">
        <f t="shared" si="173"/>
        <v>38.924645545805518</v>
      </c>
      <c r="CC109" s="13">
        <f t="shared" si="173"/>
        <v>41.260052326535579</v>
      </c>
      <c r="CD109" s="13">
        <f t="shared" si="173"/>
        <v>42.905287945163849</v>
      </c>
      <c r="CE109" s="13">
        <f t="shared" si="173"/>
        <v>39.845476383533963</v>
      </c>
      <c r="CF109" s="13">
        <f t="shared" si="173"/>
        <v>41.76980196890085</v>
      </c>
      <c r="CG109" s="100">
        <f t="shared" si="173"/>
        <v>43.468590533804914</v>
      </c>
      <c r="CH109" s="13">
        <f t="shared" si="173"/>
        <v>44.772511196690914</v>
      </c>
      <c r="CI109" s="13">
        <f t="shared" si="173"/>
        <v>39.796841972224797</v>
      </c>
      <c r="CJ109" s="13">
        <f t="shared" si="173"/>
        <v>41.740507453396447</v>
      </c>
      <c r="CK109" s="13">
        <f t="shared" si="173"/>
        <v>41.13050112237331</v>
      </c>
      <c r="CL109" s="13">
        <f t="shared" ref="CL109:CS109" si="174">IFERROR(CL28/CL54,"")</f>
        <v>45.591876420158904</v>
      </c>
      <c r="CM109" s="13">
        <f t="shared" si="174"/>
        <v>47.046078047060817</v>
      </c>
      <c r="CN109" s="13">
        <f t="shared" si="174"/>
        <v>44.009537211690898</v>
      </c>
      <c r="CO109" s="13">
        <f t="shared" si="174"/>
        <v>46.645089834439766</v>
      </c>
      <c r="CP109" s="13">
        <f t="shared" si="174"/>
        <v>48.509551704907743</v>
      </c>
      <c r="CQ109" s="13">
        <f t="shared" si="174"/>
        <v>45.053327749445728</v>
      </c>
      <c r="CR109" s="13">
        <f t="shared" si="174"/>
        <v>47.21947802188901</v>
      </c>
      <c r="CS109" s="100">
        <f t="shared" si="174"/>
        <v>49.139458983748234</v>
      </c>
    </row>
    <row r="110" spans="1:97" s="14" customFormat="1" x14ac:dyDescent="0.25">
      <c r="A110" s="14" t="s">
        <v>3</v>
      </c>
      <c r="B110" s="14">
        <f t="shared" ref="B110:R110" si="175">IFERROR(B29/B55,"")</f>
        <v>18.703122082585278</v>
      </c>
      <c r="C110" s="14">
        <f t="shared" si="175"/>
        <v>19.460230107526876</v>
      </c>
      <c r="D110" s="14">
        <f t="shared" si="175"/>
        <v>29.600961059190031</v>
      </c>
      <c r="E110" s="14">
        <f t="shared" si="175"/>
        <v>32.040948924731175</v>
      </c>
      <c r="F110" s="14">
        <f t="shared" si="175"/>
        <v>21.096770715096483</v>
      </c>
      <c r="G110" s="14">
        <f t="shared" si="175"/>
        <v>27.360528056112219</v>
      </c>
      <c r="H110" s="14">
        <f t="shared" si="175"/>
        <v>28.683078585461686</v>
      </c>
      <c r="I110" s="14">
        <f t="shared" si="175"/>
        <v>20.198788461538463</v>
      </c>
      <c r="J110" s="14">
        <f t="shared" si="175"/>
        <v>28.502153225806445</v>
      </c>
      <c r="K110" s="14">
        <f t="shared" si="175"/>
        <v>22.786803539823001</v>
      </c>
      <c r="L110" s="14">
        <f t="shared" si="175"/>
        <v>31.309950915750946</v>
      </c>
      <c r="M110" s="101">
        <f t="shared" si="175"/>
        <v>37.219367984693868</v>
      </c>
      <c r="N110" s="292">
        <f t="shared" si="175"/>
        <v>20.217771653543306</v>
      </c>
      <c r="O110" s="292">
        <f t="shared" si="175"/>
        <v>22.215020967741889</v>
      </c>
      <c r="P110" s="292">
        <f t="shared" si="175"/>
        <v>30.631761648745513</v>
      </c>
      <c r="Q110" s="292">
        <f t="shared" si="175"/>
        <v>31.508736465781421</v>
      </c>
      <c r="R110" s="292">
        <f t="shared" si="175"/>
        <v>25.876471507352935</v>
      </c>
      <c r="S110" s="292">
        <f t="shared" ref="S110:Y110" si="176">IFERROR(S29/S55,"")</f>
        <v>25.604626593806966</v>
      </c>
      <c r="T110" s="292">
        <f t="shared" si="176"/>
        <v>22.910883969465658</v>
      </c>
      <c r="U110" s="292">
        <f t="shared" si="176"/>
        <v>22.433676760563401</v>
      </c>
      <c r="V110" s="14">
        <f t="shared" si="176"/>
        <v>27.405274829884174</v>
      </c>
      <c r="W110" s="14">
        <f t="shared" si="176"/>
        <v>24.44836137398525</v>
      </c>
      <c r="X110" s="14">
        <f t="shared" si="176"/>
        <v>25.367973572548884</v>
      </c>
      <c r="Y110" s="101">
        <f t="shared" si="176"/>
        <v>27.610084985145335</v>
      </c>
      <c r="Z110" s="14">
        <f t="shared" ref="Z110:CK110" si="177">IFERROR(Z29/Z55,"")</f>
        <v>17.907403068215199</v>
      </c>
      <c r="AA110" s="14">
        <f t="shared" si="177"/>
        <v>18.868111118779083</v>
      </c>
      <c r="AB110" s="14">
        <f t="shared" si="177"/>
        <v>22.140046994775844</v>
      </c>
      <c r="AC110" s="14">
        <f t="shared" si="177"/>
        <v>21.898210342031536</v>
      </c>
      <c r="AD110" s="14">
        <f t="shared" si="177"/>
        <v>23.939972909791276</v>
      </c>
      <c r="AE110" s="14">
        <f t="shared" si="177"/>
        <v>24.460292221730256</v>
      </c>
      <c r="AF110" s="14">
        <f t="shared" si="177"/>
        <v>22.564910695450529</v>
      </c>
      <c r="AG110" s="14">
        <f t="shared" si="177"/>
        <v>23.825931760697852</v>
      </c>
      <c r="AH110" s="14">
        <f t="shared" si="177"/>
        <v>24.635633733769776</v>
      </c>
      <c r="AI110" s="14">
        <f t="shared" si="177"/>
        <v>22.886955958262398</v>
      </c>
      <c r="AJ110" s="14">
        <f t="shared" si="177"/>
        <v>24.037281423156571</v>
      </c>
      <c r="AK110" s="101">
        <f t="shared" si="177"/>
        <v>24.919318071727787</v>
      </c>
      <c r="AL110" s="14">
        <f t="shared" si="177"/>
        <v>21.38807552219906</v>
      </c>
      <c r="AM110" s="14">
        <f t="shared" si="177"/>
        <v>21.976284344677925</v>
      </c>
      <c r="AN110" s="14">
        <f t="shared" si="177"/>
        <v>23.797234649293532</v>
      </c>
      <c r="AO110" s="14">
        <f t="shared" si="177"/>
        <v>23.501224676423295</v>
      </c>
      <c r="AP110" s="14">
        <f t="shared" si="177"/>
        <v>25.726705648849592</v>
      </c>
      <c r="AQ110" s="14">
        <f t="shared" si="177"/>
        <v>26.312480421478554</v>
      </c>
      <c r="AR110" s="14">
        <f t="shared" si="177"/>
        <v>24.727726621254501</v>
      </c>
      <c r="AS110" s="14">
        <f t="shared" si="177"/>
        <v>26.192094484435131</v>
      </c>
      <c r="AT110" s="14">
        <f t="shared" si="177"/>
        <v>27.154926472357428</v>
      </c>
      <c r="AU110" s="14">
        <f t="shared" si="177"/>
        <v>25.401578649940159</v>
      </c>
      <c r="AV110" s="14">
        <f t="shared" si="177"/>
        <v>26.57741213024747</v>
      </c>
      <c r="AW110" s="101">
        <f t="shared" si="177"/>
        <v>27.409270872278643</v>
      </c>
      <c r="AX110" s="14">
        <f t="shared" si="177"/>
        <v>24.075033902639078</v>
      </c>
      <c r="AY110" s="14">
        <f t="shared" si="177"/>
        <v>24.629280301489686</v>
      </c>
      <c r="AZ110" s="14">
        <f t="shared" si="177"/>
        <v>26.545517410850181</v>
      </c>
      <c r="BA110" s="14">
        <f t="shared" si="177"/>
        <v>25.920818492469074</v>
      </c>
      <c r="BB110" s="14">
        <f t="shared" si="177"/>
        <v>28.350119192848236</v>
      </c>
      <c r="BC110" s="14">
        <f t="shared" si="177"/>
        <v>28.949767682019353</v>
      </c>
      <c r="BD110" s="14">
        <f t="shared" si="177"/>
        <v>27.021440743349988</v>
      </c>
      <c r="BE110" s="14">
        <f t="shared" si="177"/>
        <v>28.610813988487209</v>
      </c>
      <c r="BF110" s="14">
        <f t="shared" si="177"/>
        <v>29.723093768242322</v>
      </c>
      <c r="BG110" s="14">
        <f t="shared" si="177"/>
        <v>27.654540600977452</v>
      </c>
      <c r="BH110" s="14">
        <f t="shared" si="177"/>
        <v>28.914002207774029</v>
      </c>
      <c r="BI110" s="101">
        <f t="shared" si="177"/>
        <v>29.922903645682588</v>
      </c>
      <c r="BJ110" s="14">
        <f t="shared" si="177"/>
        <v>25.92896476625911</v>
      </c>
      <c r="BK110" s="14">
        <f t="shared" si="177"/>
        <v>26.633147286939817</v>
      </c>
      <c r="BL110" s="14">
        <f t="shared" si="177"/>
        <v>28.675066030760274</v>
      </c>
      <c r="BM110" s="14">
        <f t="shared" si="177"/>
        <v>28.176187184268052</v>
      </c>
      <c r="BN110" s="14">
        <f t="shared" si="177"/>
        <v>30.834907812079351</v>
      </c>
      <c r="BO110" s="14">
        <f t="shared" si="177"/>
        <v>31.528174609213682</v>
      </c>
      <c r="BP110" s="14">
        <f t="shared" si="177"/>
        <v>29.487529999856903</v>
      </c>
      <c r="BQ110" s="14">
        <f t="shared" si="177"/>
        <v>31.237050688401368</v>
      </c>
      <c r="BR110" s="14">
        <f t="shared" si="177"/>
        <v>32.516300948725153</v>
      </c>
      <c r="BS110" s="14">
        <f t="shared" si="177"/>
        <v>30.281759910202464</v>
      </c>
      <c r="BT110" s="14">
        <f t="shared" si="177"/>
        <v>31.65485847237559</v>
      </c>
      <c r="BU110" s="101">
        <f t="shared" si="177"/>
        <v>32.777593656683273</v>
      </c>
      <c r="BV110" s="14">
        <f t="shared" si="177"/>
        <v>29.298207723719482</v>
      </c>
      <c r="BW110" s="14">
        <f t="shared" si="177"/>
        <v>29.949641216135134</v>
      </c>
      <c r="BX110" s="14">
        <f t="shared" si="177"/>
        <v>32.191884426006176</v>
      </c>
      <c r="BY110" s="14">
        <f t="shared" si="177"/>
        <v>31.60764795717245</v>
      </c>
      <c r="BZ110" s="14">
        <f t="shared" si="177"/>
        <v>34.637558105557304</v>
      </c>
      <c r="CA110" s="14">
        <f t="shared" si="177"/>
        <v>35.394381283934365</v>
      </c>
      <c r="CB110" s="14">
        <f t="shared" si="177"/>
        <v>33.099644052699063</v>
      </c>
      <c r="CC110" s="14">
        <f t="shared" si="177"/>
        <v>34.984501438514684</v>
      </c>
      <c r="CD110" s="14">
        <f t="shared" si="177"/>
        <v>36.39133230719591</v>
      </c>
      <c r="CE110" s="14">
        <f t="shared" si="177"/>
        <v>33.868653010795683</v>
      </c>
      <c r="CF110" s="14">
        <f t="shared" si="177"/>
        <v>35.354661246706506</v>
      </c>
      <c r="CG110" s="101">
        <f t="shared" si="177"/>
        <v>36.61355792718134</v>
      </c>
      <c r="CH110" s="14">
        <f t="shared" si="177"/>
        <v>33.069125315186234</v>
      </c>
      <c r="CI110" s="14">
        <f t="shared" si="177"/>
        <v>33.84463914268224</v>
      </c>
      <c r="CJ110" s="14">
        <f t="shared" si="177"/>
        <v>36.360113642628157</v>
      </c>
      <c r="CK110" s="14">
        <f t="shared" si="177"/>
        <v>35.708958125884685</v>
      </c>
      <c r="CL110" s="14">
        <f t="shared" ref="CL110:CS110" si="178">IFERROR(CL29/CL55,"")</f>
        <v>39.129179023989224</v>
      </c>
      <c r="CM110" s="14">
        <f t="shared" si="178"/>
        <v>39.99091487086195</v>
      </c>
      <c r="CN110" s="14">
        <f t="shared" si="178"/>
        <v>37.407080506451535</v>
      </c>
      <c r="CO110" s="14">
        <f t="shared" si="178"/>
        <v>39.532779014134803</v>
      </c>
      <c r="CP110" s="14">
        <f t="shared" si="178"/>
        <v>41.128987219669746</v>
      </c>
      <c r="CQ110" s="14">
        <f t="shared" si="178"/>
        <v>38.219520558242614</v>
      </c>
      <c r="CR110" s="14">
        <f t="shared" si="178"/>
        <v>39.972659278915671</v>
      </c>
      <c r="CS110" s="101">
        <f t="shared" si="178"/>
        <v>41.403063883008535</v>
      </c>
    </row>
    <row r="112" spans="1:97" s="4" customFormat="1" x14ac:dyDescent="0.25">
      <c r="A112"/>
      <c r="B112">
        <v>1</v>
      </c>
      <c r="C112" s="12">
        <v>2</v>
      </c>
      <c r="D112" s="12">
        <v>3</v>
      </c>
      <c r="E112" s="12">
        <v>4</v>
      </c>
      <c r="F112" s="12">
        <v>5</v>
      </c>
      <c r="G112" s="12">
        <v>6</v>
      </c>
      <c r="H112" s="12">
        <v>7</v>
      </c>
      <c r="I112" s="12">
        <v>8</v>
      </c>
      <c r="J112" s="12">
        <v>9</v>
      </c>
      <c r="K112" s="12">
        <v>10</v>
      </c>
      <c r="L112" s="12">
        <v>11</v>
      </c>
      <c r="M112" s="112">
        <v>12</v>
      </c>
      <c r="N112" s="274">
        <v>13</v>
      </c>
      <c r="O112" s="274">
        <v>14</v>
      </c>
      <c r="P112" s="274">
        <v>15</v>
      </c>
      <c r="Q112" s="274">
        <v>16</v>
      </c>
      <c r="R112" s="274">
        <v>17</v>
      </c>
      <c r="S112" s="274">
        <v>18</v>
      </c>
      <c r="T112" s="274">
        <v>19</v>
      </c>
      <c r="U112" s="274">
        <v>20</v>
      </c>
      <c r="V112" s="12">
        <v>21</v>
      </c>
      <c r="W112" s="12">
        <v>22</v>
      </c>
      <c r="X112" s="12">
        <v>23</v>
      </c>
      <c r="Y112" s="112">
        <v>24</v>
      </c>
      <c r="Z112" s="12">
        <v>25</v>
      </c>
      <c r="AA112" s="12">
        <v>26</v>
      </c>
      <c r="AB112" s="12">
        <v>27</v>
      </c>
      <c r="AC112" s="12">
        <v>28</v>
      </c>
      <c r="AD112" s="12">
        <v>29</v>
      </c>
      <c r="AE112" s="12">
        <v>30</v>
      </c>
      <c r="AF112" s="12">
        <v>31</v>
      </c>
      <c r="AG112" s="12">
        <v>32</v>
      </c>
      <c r="AH112" s="12">
        <v>33</v>
      </c>
      <c r="AI112" s="12">
        <v>34</v>
      </c>
      <c r="AJ112" s="12">
        <v>35</v>
      </c>
      <c r="AK112" s="112">
        <v>36</v>
      </c>
      <c r="AL112" s="12">
        <v>37</v>
      </c>
      <c r="AM112" s="12">
        <v>38</v>
      </c>
      <c r="AN112" s="12">
        <v>39</v>
      </c>
      <c r="AO112" s="12">
        <v>40</v>
      </c>
      <c r="AP112" s="12">
        <v>41</v>
      </c>
      <c r="AQ112" s="12">
        <v>42</v>
      </c>
      <c r="AR112" s="12">
        <v>43</v>
      </c>
      <c r="AS112" s="12">
        <v>44</v>
      </c>
      <c r="AT112" s="12">
        <v>45</v>
      </c>
      <c r="AU112" s="12">
        <v>46</v>
      </c>
      <c r="AV112" s="12">
        <v>47</v>
      </c>
      <c r="AW112" s="112">
        <v>48</v>
      </c>
      <c r="AX112" s="12">
        <v>49</v>
      </c>
      <c r="AY112" s="12">
        <v>50</v>
      </c>
      <c r="AZ112" s="12">
        <v>51</v>
      </c>
      <c r="BA112" s="12">
        <v>52</v>
      </c>
      <c r="BB112" s="12">
        <v>53</v>
      </c>
      <c r="BC112" s="12">
        <v>54</v>
      </c>
      <c r="BD112" s="12">
        <v>55</v>
      </c>
      <c r="BE112" s="12">
        <v>56</v>
      </c>
      <c r="BF112" s="12">
        <v>57</v>
      </c>
      <c r="BG112" s="12">
        <v>58</v>
      </c>
      <c r="BH112" s="12">
        <v>59</v>
      </c>
      <c r="BI112" s="112">
        <v>60</v>
      </c>
      <c r="BJ112" s="12">
        <v>61</v>
      </c>
      <c r="BK112" s="12">
        <v>62</v>
      </c>
      <c r="BL112" s="12">
        <v>63</v>
      </c>
      <c r="BM112" s="12">
        <v>64</v>
      </c>
      <c r="BN112" s="12">
        <v>65</v>
      </c>
      <c r="BO112" s="12">
        <v>66</v>
      </c>
      <c r="BP112" s="12">
        <v>67</v>
      </c>
      <c r="BQ112" s="12">
        <v>68</v>
      </c>
      <c r="BR112" s="12">
        <v>69</v>
      </c>
      <c r="BS112" s="12">
        <v>70</v>
      </c>
      <c r="BT112" s="12">
        <v>71</v>
      </c>
      <c r="BU112" s="112">
        <v>72</v>
      </c>
      <c r="BV112" s="12">
        <v>73</v>
      </c>
      <c r="BW112" s="12">
        <v>74</v>
      </c>
      <c r="BX112" s="12">
        <v>75</v>
      </c>
      <c r="BY112" s="12">
        <v>76</v>
      </c>
      <c r="BZ112" s="12">
        <v>77</v>
      </c>
      <c r="CA112" s="12">
        <v>78</v>
      </c>
      <c r="CB112" s="12">
        <v>79</v>
      </c>
      <c r="CC112" s="12">
        <v>80</v>
      </c>
      <c r="CD112" s="12">
        <v>81</v>
      </c>
      <c r="CE112" s="12">
        <v>82</v>
      </c>
      <c r="CF112" s="12">
        <v>83</v>
      </c>
      <c r="CG112" s="112">
        <v>84</v>
      </c>
      <c r="CH112" s="12">
        <v>85</v>
      </c>
      <c r="CI112" s="12">
        <v>86</v>
      </c>
      <c r="CJ112" s="12">
        <v>87</v>
      </c>
      <c r="CK112" s="12">
        <v>88</v>
      </c>
      <c r="CL112" s="12">
        <v>89</v>
      </c>
      <c r="CM112" s="12">
        <v>90</v>
      </c>
      <c r="CN112" s="12">
        <v>91</v>
      </c>
      <c r="CO112" s="12">
        <v>92</v>
      </c>
      <c r="CP112" s="12">
        <v>93</v>
      </c>
      <c r="CQ112" s="12">
        <v>94</v>
      </c>
      <c r="CR112" s="12">
        <v>95</v>
      </c>
      <c r="CS112" s="112">
        <v>96</v>
      </c>
    </row>
    <row r="113" spans="1:97" s="10" customFormat="1" x14ac:dyDescent="0.25">
      <c r="A113" s="2" t="s">
        <v>66</v>
      </c>
      <c r="B113" s="3">
        <f t="shared" ref="B113:BM113" si="179">B58</f>
        <v>42005</v>
      </c>
      <c r="C113" s="3">
        <f t="shared" si="179"/>
        <v>42036</v>
      </c>
      <c r="D113" s="3">
        <f t="shared" si="179"/>
        <v>42064</v>
      </c>
      <c r="E113" s="3">
        <f t="shared" si="179"/>
        <v>42095</v>
      </c>
      <c r="F113" s="3">
        <f t="shared" si="179"/>
        <v>42125</v>
      </c>
      <c r="G113" s="3">
        <f t="shared" si="179"/>
        <v>42156</v>
      </c>
      <c r="H113" s="3">
        <f t="shared" si="179"/>
        <v>42186</v>
      </c>
      <c r="I113" s="3">
        <f t="shared" si="179"/>
        <v>42217</v>
      </c>
      <c r="J113" s="3">
        <f t="shared" si="179"/>
        <v>42248</v>
      </c>
      <c r="K113" s="3">
        <f t="shared" si="179"/>
        <v>42278</v>
      </c>
      <c r="L113" s="3">
        <f t="shared" si="179"/>
        <v>42309</v>
      </c>
      <c r="M113" s="95">
        <f t="shared" si="179"/>
        <v>42339</v>
      </c>
      <c r="N113" s="284">
        <f t="shared" si="179"/>
        <v>42370</v>
      </c>
      <c r="O113" s="284">
        <f t="shared" si="179"/>
        <v>42401</v>
      </c>
      <c r="P113" s="284">
        <f t="shared" si="179"/>
        <v>42430</v>
      </c>
      <c r="Q113" s="284">
        <f t="shared" si="179"/>
        <v>42461</v>
      </c>
      <c r="R113" s="284">
        <f t="shared" si="179"/>
        <v>42491</v>
      </c>
      <c r="S113" s="284">
        <f t="shared" si="179"/>
        <v>42522</v>
      </c>
      <c r="T113" s="284">
        <f t="shared" si="179"/>
        <v>42552</v>
      </c>
      <c r="U113" s="284">
        <f t="shared" si="179"/>
        <v>42583</v>
      </c>
      <c r="V113" s="3">
        <f t="shared" si="179"/>
        <v>42614</v>
      </c>
      <c r="W113" s="3">
        <f t="shared" si="179"/>
        <v>42644</v>
      </c>
      <c r="X113" s="3">
        <f t="shared" si="179"/>
        <v>42675</v>
      </c>
      <c r="Y113" s="95">
        <f t="shared" si="179"/>
        <v>42705</v>
      </c>
      <c r="Z113" s="3">
        <f t="shared" si="179"/>
        <v>42752</v>
      </c>
      <c r="AA113" s="3">
        <f t="shared" si="179"/>
        <v>42783</v>
      </c>
      <c r="AB113" s="3">
        <f t="shared" si="179"/>
        <v>42811</v>
      </c>
      <c r="AC113" s="3">
        <f t="shared" si="179"/>
        <v>42842</v>
      </c>
      <c r="AD113" s="3">
        <f t="shared" si="179"/>
        <v>42872</v>
      </c>
      <c r="AE113" s="3">
        <f t="shared" si="179"/>
        <v>42903</v>
      </c>
      <c r="AF113" s="3">
        <f t="shared" si="179"/>
        <v>42933</v>
      </c>
      <c r="AG113" s="3">
        <f t="shared" si="179"/>
        <v>42964</v>
      </c>
      <c r="AH113" s="3">
        <f t="shared" si="179"/>
        <v>42995</v>
      </c>
      <c r="AI113" s="3">
        <f t="shared" si="179"/>
        <v>43025</v>
      </c>
      <c r="AJ113" s="3">
        <f t="shared" si="179"/>
        <v>43056</v>
      </c>
      <c r="AK113" s="95">
        <f t="shared" si="179"/>
        <v>43086</v>
      </c>
      <c r="AL113" s="3">
        <f t="shared" si="179"/>
        <v>43118</v>
      </c>
      <c r="AM113" s="3">
        <f t="shared" si="179"/>
        <v>43149</v>
      </c>
      <c r="AN113" s="3">
        <f t="shared" si="179"/>
        <v>43177</v>
      </c>
      <c r="AO113" s="3">
        <f t="shared" si="179"/>
        <v>43208</v>
      </c>
      <c r="AP113" s="3">
        <f t="shared" si="179"/>
        <v>43238</v>
      </c>
      <c r="AQ113" s="3">
        <f t="shared" si="179"/>
        <v>43269</v>
      </c>
      <c r="AR113" s="3">
        <f t="shared" si="179"/>
        <v>43299</v>
      </c>
      <c r="AS113" s="3">
        <f t="shared" si="179"/>
        <v>43330</v>
      </c>
      <c r="AT113" s="3">
        <f t="shared" si="179"/>
        <v>43361</v>
      </c>
      <c r="AU113" s="3">
        <f t="shared" si="179"/>
        <v>43391</v>
      </c>
      <c r="AV113" s="3">
        <f t="shared" si="179"/>
        <v>43422</v>
      </c>
      <c r="AW113" s="95">
        <f t="shared" si="179"/>
        <v>43452</v>
      </c>
      <c r="AX113" s="3">
        <f t="shared" si="179"/>
        <v>43483</v>
      </c>
      <c r="AY113" s="3">
        <f t="shared" si="179"/>
        <v>43514</v>
      </c>
      <c r="AZ113" s="3">
        <f t="shared" si="179"/>
        <v>43542</v>
      </c>
      <c r="BA113" s="3">
        <f t="shared" si="179"/>
        <v>43573</v>
      </c>
      <c r="BB113" s="3">
        <f t="shared" si="179"/>
        <v>43603</v>
      </c>
      <c r="BC113" s="3">
        <f t="shared" si="179"/>
        <v>43634</v>
      </c>
      <c r="BD113" s="3">
        <f t="shared" si="179"/>
        <v>43664</v>
      </c>
      <c r="BE113" s="3">
        <f t="shared" si="179"/>
        <v>43695</v>
      </c>
      <c r="BF113" s="3">
        <f t="shared" si="179"/>
        <v>43726</v>
      </c>
      <c r="BG113" s="3">
        <f t="shared" si="179"/>
        <v>43756</v>
      </c>
      <c r="BH113" s="3">
        <f t="shared" si="179"/>
        <v>43787</v>
      </c>
      <c r="BI113" s="95">
        <f t="shared" si="179"/>
        <v>43817</v>
      </c>
      <c r="BJ113" s="3">
        <f t="shared" si="179"/>
        <v>43848</v>
      </c>
      <c r="BK113" s="3">
        <f t="shared" si="179"/>
        <v>43879</v>
      </c>
      <c r="BL113" s="3">
        <f t="shared" si="179"/>
        <v>43908</v>
      </c>
      <c r="BM113" s="3">
        <f t="shared" si="179"/>
        <v>43939</v>
      </c>
      <c r="BN113" s="3">
        <f t="shared" ref="BN113:CS113" si="180">BN58</f>
        <v>43969</v>
      </c>
      <c r="BO113" s="3">
        <f t="shared" si="180"/>
        <v>44000</v>
      </c>
      <c r="BP113" s="3">
        <f t="shared" si="180"/>
        <v>44030</v>
      </c>
      <c r="BQ113" s="3">
        <f t="shared" si="180"/>
        <v>44061</v>
      </c>
      <c r="BR113" s="3">
        <f t="shared" si="180"/>
        <v>44092</v>
      </c>
      <c r="BS113" s="3">
        <f t="shared" si="180"/>
        <v>44122</v>
      </c>
      <c r="BT113" s="3">
        <f t="shared" si="180"/>
        <v>44153</v>
      </c>
      <c r="BU113" s="95">
        <f t="shared" si="180"/>
        <v>44183</v>
      </c>
      <c r="BV113" s="3">
        <f t="shared" si="180"/>
        <v>44214</v>
      </c>
      <c r="BW113" s="3">
        <f t="shared" si="180"/>
        <v>44245</v>
      </c>
      <c r="BX113" s="3">
        <f t="shared" si="180"/>
        <v>44273</v>
      </c>
      <c r="BY113" s="3">
        <f t="shared" si="180"/>
        <v>44304</v>
      </c>
      <c r="BZ113" s="3">
        <f t="shared" si="180"/>
        <v>44334</v>
      </c>
      <c r="CA113" s="3">
        <f t="shared" si="180"/>
        <v>44365</v>
      </c>
      <c r="CB113" s="3">
        <f t="shared" si="180"/>
        <v>44395</v>
      </c>
      <c r="CC113" s="3">
        <f t="shared" si="180"/>
        <v>44426</v>
      </c>
      <c r="CD113" s="3">
        <f t="shared" si="180"/>
        <v>44457</v>
      </c>
      <c r="CE113" s="3">
        <f t="shared" si="180"/>
        <v>44487</v>
      </c>
      <c r="CF113" s="3">
        <f t="shared" si="180"/>
        <v>44518</v>
      </c>
      <c r="CG113" s="95">
        <f t="shared" si="180"/>
        <v>44548</v>
      </c>
      <c r="CH113" s="3">
        <f t="shared" si="180"/>
        <v>44579</v>
      </c>
      <c r="CI113" s="3">
        <f t="shared" si="180"/>
        <v>44610</v>
      </c>
      <c r="CJ113" s="3">
        <f t="shared" si="180"/>
        <v>44638</v>
      </c>
      <c r="CK113" s="3">
        <f t="shared" si="180"/>
        <v>44669</v>
      </c>
      <c r="CL113" s="3">
        <f t="shared" si="180"/>
        <v>44699</v>
      </c>
      <c r="CM113" s="3">
        <f t="shared" si="180"/>
        <v>44730</v>
      </c>
      <c r="CN113" s="3">
        <f t="shared" si="180"/>
        <v>44760</v>
      </c>
      <c r="CO113" s="3">
        <f t="shared" si="180"/>
        <v>44791</v>
      </c>
      <c r="CP113" s="3">
        <f t="shared" si="180"/>
        <v>44822</v>
      </c>
      <c r="CQ113" s="3">
        <f t="shared" si="180"/>
        <v>44852</v>
      </c>
      <c r="CR113" s="3">
        <f t="shared" si="180"/>
        <v>44883</v>
      </c>
      <c r="CS113" s="95">
        <f t="shared" si="180"/>
        <v>44913</v>
      </c>
    </row>
    <row r="114" spans="1:97" s="15" customFormat="1" x14ac:dyDescent="0.25">
      <c r="A114" s="15" t="s">
        <v>4</v>
      </c>
      <c r="B114" s="6">
        <f t="shared" ref="B114:Y114" si="181">IFERROR(B22/B33,"")</f>
        <v>39.474249999999998</v>
      </c>
      <c r="C114" s="13">
        <f t="shared" si="181"/>
        <v>22.874491228070177</v>
      </c>
      <c r="D114" s="13">
        <f t="shared" si="181"/>
        <v>82.768190476190469</v>
      </c>
      <c r="E114" s="13">
        <f t="shared" si="181"/>
        <v>80.577164285714289</v>
      </c>
      <c r="F114" s="13">
        <f t="shared" si="181"/>
        <v>45.539316901408455</v>
      </c>
      <c r="G114" s="13">
        <f t="shared" si="181"/>
        <v>66.881197183098593</v>
      </c>
      <c r="H114" s="13">
        <f t="shared" si="181"/>
        <v>99.296493421052631</v>
      </c>
      <c r="I114" s="13">
        <f t="shared" si="181"/>
        <v>31.644802631578948</v>
      </c>
      <c r="J114" s="13">
        <f t="shared" si="181"/>
        <v>88.019902597402591</v>
      </c>
      <c r="K114" s="13">
        <f t="shared" si="181"/>
        <v>61.883493506493373</v>
      </c>
      <c r="L114" s="13">
        <f t="shared" si="181"/>
        <v>66.295130136986302</v>
      </c>
      <c r="M114" s="100">
        <f t="shared" si="181"/>
        <v>121.88768421052617</v>
      </c>
      <c r="N114" s="279">
        <f t="shared" si="181"/>
        <v>19.227256410256409</v>
      </c>
      <c r="O114" s="279">
        <f t="shared" si="181"/>
        <v>18.406422413792846</v>
      </c>
      <c r="P114" s="279">
        <f t="shared" si="181"/>
        <v>37.421355932203305</v>
      </c>
      <c r="Q114" s="279">
        <f t="shared" si="181"/>
        <v>56.870478632478637</v>
      </c>
      <c r="R114" s="279">
        <f t="shared" si="181"/>
        <v>31.795125000000002</v>
      </c>
      <c r="S114" s="279">
        <f t="shared" si="181"/>
        <v>34.815032710280377</v>
      </c>
      <c r="T114" s="279">
        <f t="shared" si="181"/>
        <v>34.730929292929297</v>
      </c>
      <c r="U114" s="279">
        <f t="shared" si="181"/>
        <v>27.964786458333332</v>
      </c>
      <c r="V114" s="13">
        <f t="shared" si="181"/>
        <v>57.260000000000012</v>
      </c>
      <c r="W114" s="13">
        <f t="shared" si="181"/>
        <v>47.258749999999999</v>
      </c>
      <c r="X114" s="13">
        <f t="shared" si="181"/>
        <v>58.581250000000004</v>
      </c>
      <c r="Y114" s="100">
        <f t="shared" si="181"/>
        <v>65.723593685138212</v>
      </c>
      <c r="Z114" s="13">
        <f t="shared" ref="Z114:CK114" si="182">IFERROR(Z22/Z33,"")</f>
        <v>15.586551934552251</v>
      </c>
      <c r="AA114" s="13">
        <f t="shared" si="182"/>
        <v>15.904765396765733</v>
      </c>
      <c r="AB114" s="13">
        <f t="shared" si="182"/>
        <v>29.275772897373255</v>
      </c>
      <c r="AC114" s="13">
        <f t="shared" si="182"/>
        <v>28.698903708184147</v>
      </c>
      <c r="AD114" s="13">
        <f t="shared" si="182"/>
        <v>36.55772289911215</v>
      </c>
      <c r="AE114" s="13">
        <f t="shared" si="182"/>
        <v>37.305040962200742</v>
      </c>
      <c r="AF114" s="13">
        <f t="shared" si="182"/>
        <v>35.389350648671247</v>
      </c>
      <c r="AG114" s="13">
        <f t="shared" si="182"/>
        <v>38.054872285540974</v>
      </c>
      <c r="AH114" s="13">
        <f t="shared" si="182"/>
        <v>39.222036934619297</v>
      </c>
      <c r="AI114" s="13">
        <f t="shared" si="182"/>
        <v>37.176717239613254</v>
      </c>
      <c r="AJ114" s="13">
        <f t="shared" si="182"/>
        <v>39.609186423835155</v>
      </c>
      <c r="AK114" s="100">
        <f t="shared" si="182"/>
        <v>40.410503875775198</v>
      </c>
      <c r="AL114" s="13">
        <f t="shared" si="182"/>
        <v>17.404271213661339</v>
      </c>
      <c r="AM114" s="13">
        <f t="shared" si="182"/>
        <v>17.638595918624507</v>
      </c>
      <c r="AN114" s="13">
        <f t="shared" si="182"/>
        <v>30.820332383040476</v>
      </c>
      <c r="AO114" s="13">
        <f t="shared" si="182"/>
        <v>31.055700210005934</v>
      </c>
      <c r="AP114" s="13">
        <f t="shared" si="182"/>
        <v>38.810174924105993</v>
      </c>
      <c r="AQ114" s="13">
        <f t="shared" si="182"/>
        <v>39.383190203014401</v>
      </c>
      <c r="AR114" s="13">
        <f t="shared" si="182"/>
        <v>37.726008131258745</v>
      </c>
      <c r="AS114" s="13">
        <f t="shared" si="182"/>
        <v>40.646944765340699</v>
      </c>
      <c r="AT114" s="13">
        <f t="shared" si="182"/>
        <v>42.058141962130804</v>
      </c>
      <c r="AU114" s="13">
        <f t="shared" si="182"/>
        <v>39.681561378412987</v>
      </c>
      <c r="AV114" s="13">
        <f t="shared" si="182"/>
        <v>42.297706846049785</v>
      </c>
      <c r="AW114" s="100">
        <f t="shared" si="182"/>
        <v>42.592469646205473</v>
      </c>
      <c r="AX114" s="13">
        <f t="shared" si="182"/>
        <v>20.185814351270434</v>
      </c>
      <c r="AY114" s="13">
        <f t="shared" si="182"/>
        <v>20.476699147322304</v>
      </c>
      <c r="AZ114" s="13">
        <f t="shared" si="182"/>
        <v>36.672971070283729</v>
      </c>
      <c r="BA114" s="13">
        <f t="shared" si="182"/>
        <v>36.232959541238415</v>
      </c>
      <c r="BB114" s="13">
        <f t="shared" si="182"/>
        <v>44.916533455791281</v>
      </c>
      <c r="BC114" s="13">
        <f t="shared" si="182"/>
        <v>45.528529326410577</v>
      </c>
      <c r="BD114" s="13">
        <f t="shared" si="182"/>
        <v>43.565738541888813</v>
      </c>
      <c r="BE114" s="13">
        <f t="shared" si="182"/>
        <v>47.001237329483587</v>
      </c>
      <c r="BF114" s="13">
        <f t="shared" si="182"/>
        <v>48.744807574147025</v>
      </c>
      <c r="BG114" s="13">
        <f t="shared" si="182"/>
        <v>45.960668224962745</v>
      </c>
      <c r="BH114" s="13">
        <f t="shared" si="182"/>
        <v>49.002805399221444</v>
      </c>
      <c r="BI114" s="100">
        <f t="shared" si="182"/>
        <v>50.454301680096485</v>
      </c>
      <c r="BJ114" s="13">
        <f t="shared" si="182"/>
        <v>22.003664593987793</v>
      </c>
      <c r="BK114" s="13">
        <f t="shared" si="182"/>
        <v>22.342753525868545</v>
      </c>
      <c r="BL114" s="13">
        <f t="shared" si="182"/>
        <v>39.550574447704712</v>
      </c>
      <c r="BM114" s="13">
        <f t="shared" si="182"/>
        <v>39.779448623896016</v>
      </c>
      <c r="BN114" s="13">
        <f t="shared" si="182"/>
        <v>49.15894689523023</v>
      </c>
      <c r="BO114" s="13">
        <f t="shared" si="182"/>
        <v>49.853721327309493</v>
      </c>
      <c r="BP114" s="13">
        <f t="shared" si="182"/>
        <v>48.153055371067254</v>
      </c>
      <c r="BQ114" s="13">
        <f t="shared" si="182"/>
        <v>51.97928802478625</v>
      </c>
      <c r="BR114" s="13">
        <f t="shared" si="182"/>
        <v>54.681031555379576</v>
      </c>
      <c r="BS114" s="13">
        <f t="shared" si="182"/>
        <v>51.549221247134732</v>
      </c>
      <c r="BT114" s="13">
        <f t="shared" si="182"/>
        <v>54.964751322445373</v>
      </c>
      <c r="BU114" s="100">
        <f t="shared" si="182"/>
        <v>56.616830419113334</v>
      </c>
      <c r="BV114" s="13">
        <f t="shared" si="182"/>
        <v>24.651987451729237</v>
      </c>
      <c r="BW114" s="13">
        <f t="shared" si="182"/>
        <v>25.048691325082785</v>
      </c>
      <c r="BX114" s="13">
        <f t="shared" si="182"/>
        <v>43.986326783283232</v>
      </c>
      <c r="BY114" s="13">
        <f t="shared" si="182"/>
        <v>44.38032837764807</v>
      </c>
      <c r="BZ114" s="13">
        <f t="shared" si="182"/>
        <v>56.622815347624005</v>
      </c>
      <c r="CA114" s="13">
        <f t="shared" si="182"/>
        <v>57.422333014773976</v>
      </c>
      <c r="CB114" s="13">
        <f t="shared" si="182"/>
        <v>55.464123397709571</v>
      </c>
      <c r="CC114" s="13">
        <f t="shared" si="182"/>
        <v>60.219826095979045</v>
      </c>
      <c r="CD114" s="13">
        <f t="shared" si="182"/>
        <v>63.367606460365039</v>
      </c>
      <c r="CE114" s="13">
        <f t="shared" si="182"/>
        <v>59.732347363536107</v>
      </c>
      <c r="CF114" s="13">
        <f t="shared" si="182"/>
        <v>63.884627784017646</v>
      </c>
      <c r="CG114" s="100">
        <f t="shared" si="182"/>
        <v>66.863975274986331</v>
      </c>
      <c r="CH114" s="13">
        <f t="shared" si="182"/>
        <v>28.005057183980533</v>
      </c>
      <c r="CI114" s="13">
        <f t="shared" si="182"/>
        <v>28.465282004069774</v>
      </c>
      <c r="CJ114" s="13">
        <f t="shared" si="182"/>
        <v>49.784508588864618</v>
      </c>
      <c r="CK114" s="13">
        <f t="shared" si="182"/>
        <v>50.310400529825422</v>
      </c>
      <c r="CL114" s="13">
        <f t="shared" ref="CL114:CS114" si="183">IFERROR(CL22/CL33,"")</f>
        <v>64.07639224786746</v>
      </c>
      <c r="CM114" s="13">
        <f t="shared" si="183"/>
        <v>64.996677866234037</v>
      </c>
      <c r="CN114" s="13">
        <f t="shared" si="183"/>
        <v>62.766728453948552</v>
      </c>
      <c r="CO114" s="13">
        <f t="shared" si="183"/>
        <v>68.173306081268734</v>
      </c>
      <c r="CP114" s="13">
        <f t="shared" si="183"/>
        <v>71.762722082256076</v>
      </c>
      <c r="CQ114" s="13">
        <f t="shared" si="183"/>
        <v>68.057524550038409</v>
      </c>
      <c r="CR114" s="13">
        <f t="shared" si="183"/>
        <v>73.792995220587329</v>
      </c>
      <c r="CS114" s="100">
        <f t="shared" si="183"/>
        <v>77.278842184017719</v>
      </c>
    </row>
    <row r="115" spans="1:97" s="15" customFormat="1" x14ac:dyDescent="0.25">
      <c r="A115" s="15" t="s">
        <v>5</v>
      </c>
      <c r="B115" s="119">
        <f t="shared" ref="B115:Y115" si="184">IFERROR(B23/B34,"")</f>
        <v>5.1037096774193556</v>
      </c>
      <c r="C115" s="13">
        <f t="shared" si="184"/>
        <v>5.382232227488152</v>
      </c>
      <c r="D115" s="13">
        <f t="shared" si="184"/>
        <v>6.4126957964601772</v>
      </c>
      <c r="E115" s="13">
        <f t="shared" si="184"/>
        <v>8.5163051724137944</v>
      </c>
      <c r="F115" s="13">
        <f t="shared" si="184"/>
        <v>6.8800053191489363</v>
      </c>
      <c r="G115" s="13">
        <f t="shared" si="184"/>
        <v>7.8684083665338642</v>
      </c>
      <c r="H115" s="13">
        <f t="shared" si="184"/>
        <v>9.1397369477911639</v>
      </c>
      <c r="I115" s="13">
        <f t="shared" si="184"/>
        <v>6.0831946721311478</v>
      </c>
      <c r="J115" s="13">
        <f t="shared" si="184"/>
        <v>11.184959930313587</v>
      </c>
      <c r="K115" s="13">
        <f t="shared" si="184"/>
        <v>8.2988318965517252</v>
      </c>
      <c r="L115" s="13">
        <f t="shared" si="184"/>
        <v>11.185387577639789</v>
      </c>
      <c r="M115" s="100">
        <f t="shared" si="184"/>
        <v>15.102341216216216</v>
      </c>
      <c r="N115" s="279">
        <f t="shared" si="184"/>
        <v>6.6743853658536585</v>
      </c>
      <c r="O115" s="279">
        <f t="shared" si="184"/>
        <v>5.6163061224489796</v>
      </c>
      <c r="P115" s="279">
        <f t="shared" si="184"/>
        <v>13.372370424597367</v>
      </c>
      <c r="Q115" s="279">
        <f t="shared" si="184"/>
        <v>13.667161467889926</v>
      </c>
      <c r="R115" s="279">
        <f t="shared" si="184"/>
        <v>8.1751363636363639</v>
      </c>
      <c r="S115" s="279">
        <f t="shared" si="184"/>
        <v>9.744453076923131</v>
      </c>
      <c r="T115" s="279">
        <f t="shared" si="184"/>
        <v>7.1076933045356485</v>
      </c>
      <c r="U115" s="279">
        <f t="shared" si="184"/>
        <v>7.5871444866920337</v>
      </c>
      <c r="V115" s="13">
        <f t="shared" si="184"/>
        <v>11.434011523341388</v>
      </c>
      <c r="W115" s="13">
        <f t="shared" si="184"/>
        <v>10.36613676228453</v>
      </c>
      <c r="X115" s="13">
        <f t="shared" si="184"/>
        <v>10.894195318548386</v>
      </c>
      <c r="Y115" s="100">
        <f t="shared" si="184"/>
        <v>11.730024764793399</v>
      </c>
      <c r="Z115" s="13">
        <f t="shared" ref="Z115:CK115" si="185">IFERROR(Z23/Z34,"")</f>
        <v>2.8252025720736236</v>
      </c>
      <c r="AA115" s="13">
        <f t="shared" si="185"/>
        <v>2.5766037178111438</v>
      </c>
      <c r="AB115" s="13">
        <f t="shared" si="185"/>
        <v>6.5356828749495648</v>
      </c>
      <c r="AC115" s="13">
        <f t="shared" si="185"/>
        <v>6.4564656970649583</v>
      </c>
      <c r="AD115" s="13">
        <f t="shared" si="185"/>
        <v>7.2849457457444666</v>
      </c>
      <c r="AE115" s="13">
        <f t="shared" si="185"/>
        <v>7.5524116291483203</v>
      </c>
      <c r="AF115" s="13">
        <f t="shared" si="185"/>
        <v>7.0620841198084259</v>
      </c>
      <c r="AG115" s="13">
        <f t="shared" si="185"/>
        <v>7.5228194050783754</v>
      </c>
      <c r="AH115" s="13">
        <f t="shared" si="185"/>
        <v>7.9462939502356003</v>
      </c>
      <c r="AI115" s="13">
        <f t="shared" si="185"/>
        <v>7.3907460691196691</v>
      </c>
      <c r="AJ115" s="13">
        <f t="shared" si="185"/>
        <v>7.7570484255904057</v>
      </c>
      <c r="AK115" s="100">
        <f t="shared" si="185"/>
        <v>8.1847536931759279</v>
      </c>
      <c r="AL115" s="13">
        <f t="shared" si="185"/>
        <v>3.0287970472560484</v>
      </c>
      <c r="AM115" s="13">
        <f t="shared" si="185"/>
        <v>2.7464072508887512</v>
      </c>
      <c r="AN115" s="13">
        <f t="shared" si="185"/>
        <v>6.7755105759529464</v>
      </c>
      <c r="AO115" s="13">
        <f t="shared" si="185"/>
        <v>6.8181385488108992</v>
      </c>
      <c r="AP115" s="13">
        <f t="shared" si="185"/>
        <v>7.6396846720439067</v>
      </c>
      <c r="AQ115" s="13">
        <f t="shared" si="185"/>
        <v>7.9783633712091095</v>
      </c>
      <c r="AR115" s="13">
        <f t="shared" si="185"/>
        <v>7.5854379306451643</v>
      </c>
      <c r="AS115" s="13">
        <f t="shared" si="185"/>
        <v>8.0404885957467407</v>
      </c>
      <c r="AT115" s="13">
        <f t="shared" si="185"/>
        <v>8.4851955574606013</v>
      </c>
      <c r="AU115" s="13">
        <f t="shared" si="185"/>
        <v>7.9869119372142494</v>
      </c>
      <c r="AV115" s="13">
        <f t="shared" si="185"/>
        <v>8.3471479773501951</v>
      </c>
      <c r="AW115" s="100">
        <f t="shared" si="185"/>
        <v>8.7672184812377321</v>
      </c>
      <c r="AX115" s="13">
        <f t="shared" si="185"/>
        <v>3.3928250349623768</v>
      </c>
      <c r="AY115" s="13">
        <f t="shared" si="185"/>
        <v>3.0677863060424779</v>
      </c>
      <c r="AZ115" s="13">
        <f t="shared" si="185"/>
        <v>7.9850562014786721</v>
      </c>
      <c r="BA115" s="13">
        <f t="shared" si="185"/>
        <v>7.8169862924993199</v>
      </c>
      <c r="BB115" s="13">
        <f t="shared" si="185"/>
        <v>8.8033984594192916</v>
      </c>
      <c r="BC115" s="13">
        <f t="shared" si="185"/>
        <v>9.130319817035641</v>
      </c>
      <c r="BD115" s="13">
        <f t="shared" si="185"/>
        <v>8.5862299396312416</v>
      </c>
      <c r="BE115" s="13">
        <f t="shared" si="185"/>
        <v>9.1968783346938796</v>
      </c>
      <c r="BF115" s="13">
        <f t="shared" si="185"/>
        <v>9.7033612723665641</v>
      </c>
      <c r="BG115" s="13">
        <f t="shared" si="185"/>
        <v>9.0518623379872576</v>
      </c>
      <c r="BH115" s="13">
        <f t="shared" si="185"/>
        <v>9.5430457891787057</v>
      </c>
      <c r="BI115" s="100">
        <f t="shared" si="185"/>
        <v>10.069587075842373</v>
      </c>
      <c r="BJ115" s="13">
        <f t="shared" si="185"/>
        <v>3.6846682131571353</v>
      </c>
      <c r="BK115" s="13">
        <f t="shared" si="185"/>
        <v>3.3350742871482471</v>
      </c>
      <c r="BL115" s="13">
        <f t="shared" si="185"/>
        <v>8.6725728742503438</v>
      </c>
      <c r="BM115" s="13">
        <f t="shared" si="185"/>
        <v>8.5523651420017686</v>
      </c>
      <c r="BN115" s="13">
        <f t="shared" si="185"/>
        <v>9.6370894533554257</v>
      </c>
      <c r="BO115" s="13">
        <f t="shared" si="185"/>
        <v>9.9630019641353353</v>
      </c>
      <c r="BP115" s="13">
        <f t="shared" si="185"/>
        <v>9.4868937651544627</v>
      </c>
      <c r="BQ115" s="13">
        <f t="shared" si="185"/>
        <v>10.159825063755379</v>
      </c>
      <c r="BR115" s="13">
        <f t="shared" si="185"/>
        <v>10.770945298204145</v>
      </c>
      <c r="BS115" s="13">
        <f t="shared" si="185"/>
        <v>10.069923641890377</v>
      </c>
      <c r="BT115" s="13">
        <f t="shared" si="185"/>
        <v>10.615727957973741</v>
      </c>
      <c r="BU115" s="100">
        <f t="shared" si="185"/>
        <v>11.171273543767978</v>
      </c>
      <c r="BV115" s="13">
        <f t="shared" si="185"/>
        <v>4.1909965947367853</v>
      </c>
      <c r="BW115" s="13">
        <f t="shared" si="185"/>
        <v>3.7985635836112439</v>
      </c>
      <c r="BX115" s="13">
        <f t="shared" si="185"/>
        <v>9.8776573737338094</v>
      </c>
      <c r="BY115" s="13">
        <f t="shared" si="185"/>
        <v>9.7289736344160467</v>
      </c>
      <c r="BZ115" s="13">
        <f t="shared" si="185"/>
        <v>10.97231001589061</v>
      </c>
      <c r="CA115" s="13">
        <f t="shared" si="185"/>
        <v>11.340446348809799</v>
      </c>
      <c r="CB115" s="13">
        <f t="shared" si="185"/>
        <v>10.801919513686252</v>
      </c>
      <c r="CC115" s="13">
        <f t="shared" si="185"/>
        <v>11.700549992051386</v>
      </c>
      <c r="CD115" s="13">
        <f t="shared" si="185"/>
        <v>12.401779146889263</v>
      </c>
      <c r="CE115" s="13">
        <f t="shared" si="185"/>
        <v>11.594909651733104</v>
      </c>
      <c r="CF115" s="13">
        <f t="shared" si="185"/>
        <v>12.293840674369514</v>
      </c>
      <c r="CG115" s="100">
        <f t="shared" si="185"/>
        <v>12.935296709263413</v>
      </c>
      <c r="CH115" s="13">
        <f t="shared" si="185"/>
        <v>4.7369097228686137</v>
      </c>
      <c r="CI115" s="13">
        <f t="shared" si="185"/>
        <v>4.2933831489611727</v>
      </c>
      <c r="CJ115" s="13">
        <f t="shared" si="185"/>
        <v>11.163589866530463</v>
      </c>
      <c r="CK115" s="13">
        <f t="shared" si="185"/>
        <v>10.994966152397515</v>
      </c>
      <c r="CL115" s="13">
        <f t="shared" ref="CL115:CS115" si="186">IFERROR(CL23/CL34,"")</f>
        <v>12.400772439324607</v>
      </c>
      <c r="CM115" s="13">
        <f t="shared" si="186"/>
        <v>12.817275449996865</v>
      </c>
      <c r="CN115" s="13">
        <f t="shared" si="186"/>
        <v>12.208280313037552</v>
      </c>
      <c r="CO115" s="13">
        <f t="shared" si="186"/>
        <v>13.224145278010893</v>
      </c>
      <c r="CP115" s="13">
        <f t="shared" si="186"/>
        <v>14.016768010395648</v>
      </c>
      <c r="CQ115" s="13">
        <f t="shared" si="186"/>
        <v>13.256810538106349</v>
      </c>
      <c r="CR115" s="13">
        <f t="shared" si="186"/>
        <v>14.172433458352135</v>
      </c>
      <c r="CS115" s="100">
        <f t="shared" si="186"/>
        <v>14.911956739031343</v>
      </c>
    </row>
    <row r="116" spans="1:97" s="15" customFormat="1" x14ac:dyDescent="0.25">
      <c r="A116" s="15" t="s">
        <v>6</v>
      </c>
      <c r="B116" s="119">
        <f t="shared" ref="B116:Y116" si="187">IFERROR(B24/B35,"")</f>
        <v>4.504714987714987</v>
      </c>
      <c r="C116" s="13">
        <f t="shared" si="187"/>
        <v>4.2728518518518497</v>
      </c>
      <c r="D116" s="13">
        <f t="shared" si="187"/>
        <v>10.346745192307692</v>
      </c>
      <c r="E116" s="13">
        <f t="shared" si="187"/>
        <v>7.2291336302895317</v>
      </c>
      <c r="F116" s="13">
        <f t="shared" si="187"/>
        <v>6.1493845470692721</v>
      </c>
      <c r="G116" s="13">
        <f t="shared" si="187"/>
        <v>8.1081334841628969</v>
      </c>
      <c r="H116" s="13">
        <f t="shared" si="187"/>
        <v>7.468515527950311</v>
      </c>
      <c r="I116" s="13">
        <f t="shared" si="187"/>
        <v>5.2079387755102049</v>
      </c>
      <c r="J116" s="13">
        <f t="shared" si="187"/>
        <v>9.8312097457627114</v>
      </c>
      <c r="K116" s="13">
        <f t="shared" si="187"/>
        <v>8.2759753086419749</v>
      </c>
      <c r="L116" s="13">
        <f t="shared" si="187"/>
        <v>6.786904867256637</v>
      </c>
      <c r="M116" s="100">
        <f t="shared" si="187"/>
        <v>11.431095730918512</v>
      </c>
      <c r="N116" s="279">
        <f t="shared" si="187"/>
        <v>3.2068949152542339</v>
      </c>
      <c r="O116" s="279">
        <f t="shared" si="187"/>
        <v>5.1790731707317077</v>
      </c>
      <c r="P116" s="279">
        <f t="shared" si="187"/>
        <v>8.2532447916666669</v>
      </c>
      <c r="Q116" s="279">
        <f t="shared" si="187"/>
        <v>5.8262396449704141</v>
      </c>
      <c r="R116" s="279">
        <f t="shared" si="187"/>
        <v>6.7423841911764706</v>
      </c>
      <c r="S116" s="279">
        <f t="shared" si="187"/>
        <v>8.7553107191316162</v>
      </c>
      <c r="T116" s="279">
        <f t="shared" si="187"/>
        <v>4.1495806201550387</v>
      </c>
      <c r="U116" s="279">
        <f t="shared" si="187"/>
        <v>4.3528763676148801</v>
      </c>
      <c r="V116" s="13">
        <f t="shared" si="187"/>
        <v>7.1666615969581757</v>
      </c>
      <c r="W116" s="13">
        <f t="shared" si="187"/>
        <v>6.3767651004518306</v>
      </c>
      <c r="X116" s="13">
        <f t="shared" si="187"/>
        <v>6.900949340250234</v>
      </c>
      <c r="Y116" s="100">
        <f t="shared" si="187"/>
        <v>8.0916024842041097</v>
      </c>
      <c r="Z116" s="13">
        <f t="shared" ref="Z116:CK116" si="188">IFERROR(Z24/Z35,"")</f>
        <v>2.197902004357529</v>
      </c>
      <c r="AA116" s="13">
        <f t="shared" si="188"/>
        <v>2.6735481004997519</v>
      </c>
      <c r="AB116" s="13">
        <f t="shared" si="188"/>
        <v>5.4514518988805731</v>
      </c>
      <c r="AC116" s="13">
        <f t="shared" si="188"/>
        <v>4.8616045545850088</v>
      </c>
      <c r="AD116" s="13">
        <f t="shared" si="188"/>
        <v>5.2032249025697777</v>
      </c>
      <c r="AE116" s="13">
        <f t="shared" si="188"/>
        <v>5.405330955718699</v>
      </c>
      <c r="AF116" s="13">
        <f t="shared" si="188"/>
        <v>4.99349221178311</v>
      </c>
      <c r="AG116" s="13">
        <f t="shared" si="188"/>
        <v>5.3948551787062238</v>
      </c>
      <c r="AH116" s="13">
        <f t="shared" si="188"/>
        <v>5.6379258538954664</v>
      </c>
      <c r="AI116" s="13">
        <f t="shared" si="188"/>
        <v>5.2814103580302678</v>
      </c>
      <c r="AJ116" s="13">
        <f t="shared" si="188"/>
        <v>5.5933205751774731</v>
      </c>
      <c r="AK116" s="100">
        <f t="shared" si="188"/>
        <v>5.8154947759354174</v>
      </c>
      <c r="AL116" s="13">
        <f t="shared" si="188"/>
        <v>2.4662784944407856</v>
      </c>
      <c r="AM116" s="13">
        <f t="shared" si="188"/>
        <v>2.9062488389231045</v>
      </c>
      <c r="AN116" s="13">
        <f t="shared" si="188"/>
        <v>5.6297249766102144</v>
      </c>
      <c r="AO116" s="13">
        <f t="shared" si="188"/>
        <v>5.0816643956473726</v>
      </c>
      <c r="AP116" s="13">
        <f t="shared" si="188"/>
        <v>5.5712793806807461</v>
      </c>
      <c r="AQ116" s="13">
        <f t="shared" si="188"/>
        <v>5.6812815049720991</v>
      </c>
      <c r="AR116" s="13">
        <f t="shared" si="188"/>
        <v>5.4388883125852976</v>
      </c>
      <c r="AS116" s="13">
        <f t="shared" si="188"/>
        <v>5.8778934792224389</v>
      </c>
      <c r="AT116" s="13">
        <f t="shared" si="188"/>
        <v>6.0345863926938863</v>
      </c>
      <c r="AU116" s="13">
        <f t="shared" si="188"/>
        <v>5.71607026771379</v>
      </c>
      <c r="AV116" s="13">
        <f t="shared" si="188"/>
        <v>6.094811246524209</v>
      </c>
      <c r="AW116" s="100">
        <f t="shared" si="188"/>
        <v>6.2637470378763886</v>
      </c>
      <c r="AX116" s="13">
        <f t="shared" si="188"/>
        <v>2.8528238070948793</v>
      </c>
      <c r="AY116" s="13">
        <f t="shared" si="188"/>
        <v>3.2470627730736843</v>
      </c>
      <c r="AZ116" s="13">
        <f t="shared" si="188"/>
        <v>6.5395454790202585</v>
      </c>
      <c r="BA116" s="13">
        <f t="shared" si="188"/>
        <v>5.8894106155527757</v>
      </c>
      <c r="BB116" s="13">
        <f t="shared" si="188"/>
        <v>6.2825531981729981</v>
      </c>
      <c r="BC116" s="13">
        <f t="shared" si="188"/>
        <v>6.4897165620417843</v>
      </c>
      <c r="BD116" s="13">
        <f t="shared" si="188"/>
        <v>6.1768142534854267</v>
      </c>
      <c r="BE116" s="13">
        <f t="shared" si="188"/>
        <v>6.5697609541641553</v>
      </c>
      <c r="BF116" s="13">
        <f t="shared" si="188"/>
        <v>6.8777555293274046</v>
      </c>
      <c r="BG116" s="13">
        <f t="shared" si="188"/>
        <v>6.4815627741715049</v>
      </c>
      <c r="BH116" s="13">
        <f t="shared" si="188"/>
        <v>6.8083609485713481</v>
      </c>
      <c r="BI116" s="100">
        <f t="shared" si="188"/>
        <v>7.1312244452249942</v>
      </c>
      <c r="BJ116" s="13">
        <f t="shared" si="188"/>
        <v>3.0641863056158414</v>
      </c>
      <c r="BK116" s="13">
        <f t="shared" si="188"/>
        <v>3.5299096365702916</v>
      </c>
      <c r="BL116" s="13">
        <f t="shared" si="188"/>
        <v>7.1199591956359676</v>
      </c>
      <c r="BM116" s="13">
        <f t="shared" si="188"/>
        <v>6.4597801228727709</v>
      </c>
      <c r="BN116" s="13">
        <f t="shared" si="188"/>
        <v>6.8882755955538295</v>
      </c>
      <c r="BO116" s="13">
        <f t="shared" si="188"/>
        <v>7.1119099040155795</v>
      </c>
      <c r="BP116" s="13">
        <f t="shared" si="188"/>
        <v>6.7983630385856415</v>
      </c>
      <c r="BQ116" s="13">
        <f t="shared" si="188"/>
        <v>7.2661669889772353</v>
      </c>
      <c r="BR116" s="13">
        <f t="shared" si="188"/>
        <v>7.6685682565272328</v>
      </c>
      <c r="BS116" s="13">
        <f t="shared" si="188"/>
        <v>7.1885657788805348</v>
      </c>
      <c r="BT116" s="13">
        <f t="shared" si="188"/>
        <v>7.5841878640575544</v>
      </c>
      <c r="BU116" s="100">
        <f t="shared" si="188"/>
        <v>7.9383463476396754</v>
      </c>
      <c r="BV116" s="13">
        <f t="shared" si="188"/>
        <v>3.4703521019405597</v>
      </c>
      <c r="BW116" s="13">
        <f t="shared" si="188"/>
        <v>4.0198822379995587</v>
      </c>
      <c r="BX116" s="13">
        <f t="shared" si="188"/>
        <v>8.1246521776983158</v>
      </c>
      <c r="BY116" s="13">
        <f t="shared" si="188"/>
        <v>7.3680851399069542</v>
      </c>
      <c r="BZ116" s="13">
        <f t="shared" si="188"/>
        <v>7.8552877544561843</v>
      </c>
      <c r="CA116" s="13">
        <f t="shared" si="188"/>
        <v>8.1079650380847461</v>
      </c>
      <c r="CB116" s="13">
        <f t="shared" si="188"/>
        <v>7.7545222869402384</v>
      </c>
      <c r="CC116" s="13">
        <f t="shared" si="188"/>
        <v>8.3751525309490074</v>
      </c>
      <c r="CD116" s="13">
        <f t="shared" si="188"/>
        <v>8.8372701688507469</v>
      </c>
      <c r="CE116" s="13">
        <f t="shared" si="188"/>
        <v>8.2853457250421574</v>
      </c>
      <c r="CF116" s="13">
        <f t="shared" si="188"/>
        <v>8.787055926295249</v>
      </c>
      <c r="CG116" s="100">
        <f t="shared" si="188"/>
        <v>9.1959626048962679</v>
      </c>
      <c r="CH116" s="13">
        <f t="shared" si="188"/>
        <v>3.9223050744059216</v>
      </c>
      <c r="CI116" s="13">
        <f t="shared" si="188"/>
        <v>4.5434204054718643</v>
      </c>
      <c r="CJ116" s="13">
        <f t="shared" si="188"/>
        <v>9.1827604466074177</v>
      </c>
      <c r="CK116" s="13">
        <f t="shared" si="188"/>
        <v>8.3274329291243543</v>
      </c>
      <c r="CL116" s="13">
        <f t="shared" ref="CL116:CS116" si="189">IFERROR(CL24/CL35,"")</f>
        <v>8.8777840820309404</v>
      </c>
      <c r="CM116" s="13">
        <f t="shared" si="189"/>
        <v>9.1637484511823146</v>
      </c>
      <c r="CN116" s="13">
        <f t="shared" si="189"/>
        <v>8.7647880180613882</v>
      </c>
      <c r="CO116" s="13">
        <f t="shared" si="189"/>
        <v>9.466014767205186</v>
      </c>
      <c r="CP116" s="13">
        <f t="shared" si="189"/>
        <v>9.9884560322578118</v>
      </c>
      <c r="CQ116" s="13">
        <f t="shared" si="189"/>
        <v>9.4646048764286661</v>
      </c>
      <c r="CR116" s="13">
        <f t="shared" si="189"/>
        <v>10.13024799501355</v>
      </c>
      <c r="CS116" s="100">
        <f t="shared" si="189"/>
        <v>10.601718221960411</v>
      </c>
    </row>
    <row r="117" spans="1:97" s="15" customFormat="1" x14ac:dyDescent="0.25">
      <c r="A117" s="15" t="s">
        <v>7</v>
      </c>
      <c r="B117" s="119">
        <f t="shared" ref="B117:Y117" si="190">IFERROR(B25/B36,"")</f>
        <v>3.7722345679012346</v>
      </c>
      <c r="C117" s="13">
        <f t="shared" si="190"/>
        <v>2.6303519480519482</v>
      </c>
      <c r="D117" s="13">
        <f t="shared" si="190"/>
        <v>4.9853810709838102</v>
      </c>
      <c r="E117" s="13">
        <f t="shared" si="190"/>
        <v>3.6984469820554651</v>
      </c>
      <c r="F117" s="13">
        <f t="shared" si="190"/>
        <v>4.705234521575985</v>
      </c>
      <c r="G117" s="13">
        <f t="shared" si="190"/>
        <v>7.0876059479553781</v>
      </c>
      <c r="H117" s="13">
        <f t="shared" si="190"/>
        <v>5.6533048192771087</v>
      </c>
      <c r="I117" s="13">
        <f t="shared" si="190"/>
        <v>3.121442563482467</v>
      </c>
      <c r="J117" s="13">
        <f t="shared" si="190"/>
        <v>6.7265980861244019</v>
      </c>
      <c r="K117" s="13">
        <f t="shared" si="190"/>
        <v>5.5134363207547175</v>
      </c>
      <c r="L117" s="13">
        <f t="shared" si="190"/>
        <v>8.2793671444321948</v>
      </c>
      <c r="M117" s="100">
        <f t="shared" si="190"/>
        <v>8.9216223150357994</v>
      </c>
      <c r="N117" s="279">
        <f t="shared" si="190"/>
        <v>2.1414637946837765</v>
      </c>
      <c r="O117" s="279">
        <f t="shared" si="190"/>
        <v>2.7523755036261082</v>
      </c>
      <c r="P117" s="279">
        <f t="shared" si="190"/>
        <v>7.2335261669024042</v>
      </c>
      <c r="Q117" s="279">
        <f t="shared" si="190"/>
        <v>5.7655837837837813</v>
      </c>
      <c r="R117" s="279">
        <f t="shared" si="190"/>
        <v>5.5292573891625612</v>
      </c>
      <c r="S117" s="279">
        <f t="shared" si="190"/>
        <v>5.8783703374777971</v>
      </c>
      <c r="T117" s="279">
        <f t="shared" si="190"/>
        <v>4.4623783783783786</v>
      </c>
      <c r="U117" s="279">
        <f t="shared" si="190"/>
        <v>3.174445846477397</v>
      </c>
      <c r="V117" s="13">
        <f t="shared" si="190"/>
        <v>7.2444060475161978</v>
      </c>
      <c r="W117" s="13">
        <f t="shared" si="190"/>
        <v>5.3296083650190109</v>
      </c>
      <c r="X117" s="13">
        <f t="shared" si="190"/>
        <v>6.0146841653450132</v>
      </c>
      <c r="Y117" s="100">
        <f t="shared" si="190"/>
        <v>7.2874365976325803</v>
      </c>
      <c r="Z117" s="13">
        <f t="shared" ref="Z117:CK117" si="191">IFERROR(Z25/Z36,"")</f>
        <v>1.8953179129706688</v>
      </c>
      <c r="AA117" s="13">
        <f t="shared" si="191"/>
        <v>1.9997869667320336</v>
      </c>
      <c r="AB117" s="13">
        <f t="shared" si="191"/>
        <v>4.8768436230272805</v>
      </c>
      <c r="AC117" s="13">
        <f t="shared" si="191"/>
        <v>4.9698072669768356</v>
      </c>
      <c r="AD117" s="13">
        <f t="shared" si="191"/>
        <v>5.2215167273770478</v>
      </c>
      <c r="AE117" s="13">
        <f t="shared" si="191"/>
        <v>5.4069412267751478</v>
      </c>
      <c r="AF117" s="13">
        <f t="shared" si="191"/>
        <v>5.0332323764022142</v>
      </c>
      <c r="AG117" s="13">
        <f t="shared" si="191"/>
        <v>5.329729179584529</v>
      </c>
      <c r="AH117" s="13">
        <f t="shared" si="191"/>
        <v>5.6384260912995634</v>
      </c>
      <c r="AI117" s="13">
        <f t="shared" si="191"/>
        <v>5.238988212128838</v>
      </c>
      <c r="AJ117" s="13">
        <f t="shared" si="191"/>
        <v>5.5836563974191327</v>
      </c>
      <c r="AK117" s="100">
        <f t="shared" si="191"/>
        <v>5.8395143447923541</v>
      </c>
      <c r="AL117" s="13">
        <f t="shared" si="191"/>
        <v>2.1904992006968942</v>
      </c>
      <c r="AM117" s="13">
        <f t="shared" si="191"/>
        <v>2.2884960539833537</v>
      </c>
      <c r="AN117" s="13">
        <f t="shared" si="191"/>
        <v>5.1637081896980543</v>
      </c>
      <c r="AO117" s="13">
        <f t="shared" si="191"/>
        <v>5.2880013925963194</v>
      </c>
      <c r="AP117" s="13">
        <f t="shared" si="191"/>
        <v>5.5280634147331291</v>
      </c>
      <c r="AQ117" s="13">
        <f t="shared" si="191"/>
        <v>5.8719810951977838</v>
      </c>
      <c r="AR117" s="13">
        <f t="shared" si="191"/>
        <v>5.4779661462015197</v>
      </c>
      <c r="AS117" s="13">
        <f t="shared" si="191"/>
        <v>5.9369718104600366</v>
      </c>
      <c r="AT117" s="13">
        <f t="shared" si="191"/>
        <v>6.2285193728785337</v>
      </c>
      <c r="AU117" s="13">
        <f t="shared" si="191"/>
        <v>5.7521622256582194</v>
      </c>
      <c r="AV117" s="13">
        <f t="shared" si="191"/>
        <v>6.1612846214976615</v>
      </c>
      <c r="AW117" s="100">
        <f t="shared" si="191"/>
        <v>6.4587329811840961</v>
      </c>
      <c r="AX117" s="13">
        <f t="shared" si="191"/>
        <v>2.5409821648909618</v>
      </c>
      <c r="AY117" s="13">
        <f t="shared" si="191"/>
        <v>2.631894430862284</v>
      </c>
      <c r="AZ117" s="13">
        <f t="shared" si="191"/>
        <v>5.9601740105361847</v>
      </c>
      <c r="BA117" s="13">
        <f t="shared" si="191"/>
        <v>6.0264574310867545</v>
      </c>
      <c r="BB117" s="13">
        <f t="shared" si="191"/>
        <v>6.3746495689160101</v>
      </c>
      <c r="BC117" s="13">
        <f t="shared" si="191"/>
        <v>6.6006980920666756</v>
      </c>
      <c r="BD117" s="13">
        <f t="shared" si="191"/>
        <v>6.2484036263488614</v>
      </c>
      <c r="BE117" s="13">
        <f t="shared" si="191"/>
        <v>6.7378529170178076</v>
      </c>
      <c r="BF117" s="13">
        <f t="shared" si="191"/>
        <v>6.9827540065106524</v>
      </c>
      <c r="BG117" s="13">
        <f t="shared" si="191"/>
        <v>6.5468417520263813</v>
      </c>
      <c r="BH117" s="13">
        <f t="shared" si="191"/>
        <v>6.9789928636874921</v>
      </c>
      <c r="BI117" s="100">
        <f t="shared" si="191"/>
        <v>7.2385517737432874</v>
      </c>
      <c r="BJ117" s="13">
        <f t="shared" si="191"/>
        <v>2.7111572656809191</v>
      </c>
      <c r="BK117" s="13">
        <f t="shared" si="191"/>
        <v>2.8321039199771714</v>
      </c>
      <c r="BL117" s="13">
        <f t="shared" si="191"/>
        <v>6.501827012622825</v>
      </c>
      <c r="BM117" s="13">
        <f t="shared" si="191"/>
        <v>6.6245410666555076</v>
      </c>
      <c r="BN117" s="13">
        <f t="shared" si="191"/>
        <v>6.9918866455043158</v>
      </c>
      <c r="BO117" s="13">
        <f t="shared" si="191"/>
        <v>7.2357281460282667</v>
      </c>
      <c r="BP117" s="13">
        <f t="shared" si="191"/>
        <v>6.9184440074221447</v>
      </c>
      <c r="BQ117" s="13">
        <f t="shared" si="191"/>
        <v>7.4150082350592363</v>
      </c>
      <c r="BR117" s="13">
        <f t="shared" si="191"/>
        <v>7.7893668201873147</v>
      </c>
      <c r="BS117" s="13">
        <f t="shared" si="191"/>
        <v>7.3026896398163261</v>
      </c>
      <c r="BT117" s="13">
        <f t="shared" si="191"/>
        <v>7.7394268763475997</v>
      </c>
      <c r="BU117" s="100">
        <f t="shared" si="191"/>
        <v>8.0609553823227404</v>
      </c>
      <c r="BV117" s="13">
        <f t="shared" si="191"/>
        <v>3.0927718467146064</v>
      </c>
      <c r="BW117" s="13">
        <f t="shared" si="191"/>
        <v>3.2090449092042483</v>
      </c>
      <c r="BX117" s="13">
        <f t="shared" si="191"/>
        <v>7.4354418898639159</v>
      </c>
      <c r="BY117" s="13">
        <f t="shared" si="191"/>
        <v>7.5605527443701543</v>
      </c>
      <c r="BZ117" s="13">
        <f t="shared" si="191"/>
        <v>7.9748561157896729</v>
      </c>
      <c r="CA117" s="13">
        <f t="shared" si="191"/>
        <v>8.249723418574014</v>
      </c>
      <c r="CB117" s="13">
        <f t="shared" si="191"/>
        <v>7.8918012210530781</v>
      </c>
      <c r="CC117" s="13">
        <f t="shared" si="191"/>
        <v>8.5467966194009879</v>
      </c>
      <c r="CD117" s="13">
        <f t="shared" si="191"/>
        <v>8.9771116236941353</v>
      </c>
      <c r="CE117" s="13">
        <f t="shared" si="191"/>
        <v>8.4174510735646635</v>
      </c>
      <c r="CF117" s="13">
        <f t="shared" si="191"/>
        <v>8.9673664442690146</v>
      </c>
      <c r="CG117" s="100">
        <f t="shared" si="191"/>
        <v>9.3383655551280178</v>
      </c>
      <c r="CH117" s="13">
        <f t="shared" si="191"/>
        <v>3.4955482763579506</v>
      </c>
      <c r="CI117" s="13">
        <f t="shared" si="191"/>
        <v>3.6269265966978486</v>
      </c>
      <c r="CJ117" s="13">
        <f t="shared" si="191"/>
        <v>8.4032694680434865</v>
      </c>
      <c r="CK117" s="13">
        <f t="shared" si="191"/>
        <v>8.5451758809670615</v>
      </c>
      <c r="CL117" s="13">
        <f t="shared" ref="CL117:CS117" si="192">IFERROR(CL25/CL36,"")</f>
        <v>9.0132055634364523</v>
      </c>
      <c r="CM117" s="13">
        <f t="shared" si="192"/>
        <v>9.3235325865987075</v>
      </c>
      <c r="CN117" s="13">
        <f t="shared" si="192"/>
        <v>8.9195287581511504</v>
      </c>
      <c r="CO117" s="13">
        <f t="shared" si="192"/>
        <v>9.6602815009003606</v>
      </c>
      <c r="CP117" s="13">
        <f t="shared" si="192"/>
        <v>10.146304397543915</v>
      </c>
      <c r="CQ117" s="13">
        <f t="shared" si="192"/>
        <v>9.6144973046634679</v>
      </c>
      <c r="CR117" s="13">
        <f t="shared" si="192"/>
        <v>10.338642407336893</v>
      </c>
      <c r="CS117" s="100">
        <f t="shared" si="192"/>
        <v>10.765637217837261</v>
      </c>
    </row>
    <row r="118" spans="1:97" s="15" customFormat="1" x14ac:dyDescent="0.25">
      <c r="A118" s="15" t="s">
        <v>8</v>
      </c>
      <c r="B118" s="119">
        <f t="shared" ref="B118:Y118" si="193">IFERROR(B26/B37,"")</f>
        <v>1.76103550295858</v>
      </c>
      <c r="C118" s="13">
        <f t="shared" si="193"/>
        <v>2.2333424657534247</v>
      </c>
      <c r="D118" s="13">
        <f t="shared" si="193"/>
        <v>4.5088146258503405</v>
      </c>
      <c r="E118" s="13">
        <f t="shared" si="193"/>
        <v>6.0019681335356605</v>
      </c>
      <c r="F118" s="13">
        <f t="shared" si="193"/>
        <v>4.6688757485029946</v>
      </c>
      <c r="G118" s="13">
        <f t="shared" si="193"/>
        <v>5.7921955645161294</v>
      </c>
      <c r="H118" s="13">
        <f t="shared" si="193"/>
        <v>7.3826895491803279</v>
      </c>
      <c r="I118" s="13">
        <f t="shared" si="193"/>
        <v>4.6252401263823062</v>
      </c>
      <c r="J118" s="13">
        <f t="shared" si="193"/>
        <v>6.6746568213783259</v>
      </c>
      <c r="K118" s="13">
        <f t="shared" si="193"/>
        <v>4.8882666240409209</v>
      </c>
      <c r="L118" s="13">
        <f t="shared" si="193"/>
        <v>8.0814903314917128</v>
      </c>
      <c r="M118" s="100">
        <f t="shared" si="193"/>
        <v>11.480174149659863</v>
      </c>
      <c r="N118" s="279">
        <f t="shared" si="193"/>
        <v>2.2203143176733784</v>
      </c>
      <c r="O118" s="279">
        <f t="shared" si="193"/>
        <v>1.9430244716351501</v>
      </c>
      <c r="P118" s="279">
        <f t="shared" si="193"/>
        <v>4.9806190476190473</v>
      </c>
      <c r="Q118" s="279">
        <f t="shared" si="193"/>
        <v>5.1223339432753878</v>
      </c>
      <c r="R118" s="279">
        <f t="shared" si="193"/>
        <v>3.1697013815090331</v>
      </c>
      <c r="S118" s="279">
        <f t="shared" si="193"/>
        <v>4.7216449912126537</v>
      </c>
      <c r="T118" s="279">
        <f t="shared" si="193"/>
        <v>3.6038657534246576</v>
      </c>
      <c r="U118" s="279">
        <f t="shared" si="193"/>
        <v>4.0684022633744856</v>
      </c>
      <c r="V118" s="13">
        <f t="shared" si="193"/>
        <v>4.6911666137734063</v>
      </c>
      <c r="W118" s="13">
        <f t="shared" si="193"/>
        <v>3.5884203657839593</v>
      </c>
      <c r="X118" s="13">
        <f t="shared" si="193"/>
        <v>4.168392281258261</v>
      </c>
      <c r="Y118" s="100">
        <f t="shared" si="193"/>
        <v>5.371679382020953</v>
      </c>
      <c r="Z118" s="13">
        <f t="shared" ref="Z118:CK118" si="194">IFERROR(Z26/Z37,"")</f>
        <v>1.5318399559029514</v>
      </c>
      <c r="AA118" s="13">
        <f t="shared" si="194"/>
        <v>1.5366906326700527</v>
      </c>
      <c r="AB118" s="13">
        <f t="shared" si="194"/>
        <v>3.7080700049979751</v>
      </c>
      <c r="AC118" s="13">
        <f t="shared" si="194"/>
        <v>3.5636838752822291</v>
      </c>
      <c r="AD118" s="13">
        <f t="shared" si="194"/>
        <v>3.726066663592611</v>
      </c>
      <c r="AE118" s="13">
        <f t="shared" si="194"/>
        <v>3.9140775008630886</v>
      </c>
      <c r="AF118" s="13">
        <f t="shared" si="194"/>
        <v>3.6254043287002999</v>
      </c>
      <c r="AG118" s="13">
        <f t="shared" si="194"/>
        <v>3.8474335764639593</v>
      </c>
      <c r="AH118" s="13">
        <f t="shared" si="194"/>
        <v>4.0328306249288168</v>
      </c>
      <c r="AI118" s="13">
        <f t="shared" si="194"/>
        <v>3.7709972073907085</v>
      </c>
      <c r="AJ118" s="13">
        <f t="shared" si="194"/>
        <v>3.964327494626926</v>
      </c>
      <c r="AK118" s="100">
        <f t="shared" si="194"/>
        <v>4.2081003972955839</v>
      </c>
      <c r="AL118" s="13">
        <f t="shared" si="194"/>
        <v>1.8329789737776669</v>
      </c>
      <c r="AM118" s="13">
        <f t="shared" si="194"/>
        <v>1.807672968405359</v>
      </c>
      <c r="AN118" s="13">
        <f t="shared" si="194"/>
        <v>4.0992501552148291</v>
      </c>
      <c r="AO118" s="13">
        <f t="shared" si="194"/>
        <v>3.9551956249178803</v>
      </c>
      <c r="AP118" s="13">
        <f t="shared" si="194"/>
        <v>4.1182904212951978</v>
      </c>
      <c r="AQ118" s="13">
        <f t="shared" si="194"/>
        <v>4.2640655240832883</v>
      </c>
      <c r="AR118" s="13">
        <f t="shared" si="194"/>
        <v>4.0853124244662391</v>
      </c>
      <c r="AS118" s="13">
        <f t="shared" si="194"/>
        <v>4.3664117887610976</v>
      </c>
      <c r="AT118" s="13">
        <f t="shared" si="194"/>
        <v>4.6194111290552451</v>
      </c>
      <c r="AU118" s="13">
        <f t="shared" si="194"/>
        <v>4.3506295107326167</v>
      </c>
      <c r="AV118" s="13">
        <f t="shared" si="194"/>
        <v>4.5690580320188472</v>
      </c>
      <c r="AW118" s="100">
        <f t="shared" si="194"/>
        <v>4.7971171338172844</v>
      </c>
      <c r="AX118" s="13">
        <f t="shared" si="194"/>
        <v>2.1318104562513298</v>
      </c>
      <c r="AY118" s="13">
        <f t="shared" si="194"/>
        <v>2.1028150653065749</v>
      </c>
      <c r="AZ118" s="13">
        <f t="shared" si="194"/>
        <v>5.0218384175567392</v>
      </c>
      <c r="BA118" s="13">
        <f t="shared" si="194"/>
        <v>4.6752360383417635</v>
      </c>
      <c r="BB118" s="13">
        <f t="shared" si="194"/>
        <v>4.7815344501038863</v>
      </c>
      <c r="BC118" s="13">
        <f t="shared" si="194"/>
        <v>4.8838028155957982</v>
      </c>
      <c r="BD118" s="13">
        <f t="shared" si="194"/>
        <v>4.6201387030183252</v>
      </c>
      <c r="BE118" s="13">
        <f t="shared" si="194"/>
        <v>4.9472067656811056</v>
      </c>
      <c r="BF118" s="13">
        <f t="shared" si="194"/>
        <v>5.2194438315971041</v>
      </c>
      <c r="BG118" s="13">
        <f t="shared" si="194"/>
        <v>4.8944836670181813</v>
      </c>
      <c r="BH118" s="13">
        <f t="shared" si="194"/>
        <v>5.1351288609556027</v>
      </c>
      <c r="BI118" s="100">
        <f t="shared" si="194"/>
        <v>5.4066390094554224</v>
      </c>
      <c r="BJ118" s="13">
        <f t="shared" si="194"/>
        <v>2.2618068067309758</v>
      </c>
      <c r="BK118" s="13">
        <f t="shared" si="194"/>
        <v>2.2311302348548656</v>
      </c>
      <c r="BL118" s="13">
        <f t="shared" si="194"/>
        <v>5.3182979898844716</v>
      </c>
      <c r="BM118" s="13">
        <f t="shared" si="194"/>
        <v>5.0675084750235015</v>
      </c>
      <c r="BN118" s="13">
        <f t="shared" si="194"/>
        <v>5.2176858558385142</v>
      </c>
      <c r="BO118" s="13">
        <f t="shared" si="194"/>
        <v>5.3658484069018826</v>
      </c>
      <c r="BP118" s="13">
        <f t="shared" si="194"/>
        <v>5.1251435176913649</v>
      </c>
      <c r="BQ118" s="13">
        <f t="shared" si="194"/>
        <v>5.4856006456272413</v>
      </c>
      <c r="BR118" s="13">
        <f t="shared" si="194"/>
        <v>5.821603578056088</v>
      </c>
      <c r="BS118" s="13">
        <f t="shared" si="194"/>
        <v>5.4592846890621507</v>
      </c>
      <c r="BT118" s="13">
        <f t="shared" si="194"/>
        <v>5.7274918132586015</v>
      </c>
      <c r="BU118" s="100">
        <f t="shared" si="194"/>
        <v>6.019406622863233</v>
      </c>
      <c r="BV118" s="13">
        <f t="shared" si="194"/>
        <v>2.5766391588343835</v>
      </c>
      <c r="BW118" s="13">
        <f t="shared" si="194"/>
        <v>2.5410889810262227</v>
      </c>
      <c r="BX118" s="13">
        <f t="shared" si="194"/>
        <v>6.0529343856545763</v>
      </c>
      <c r="BY118" s="13">
        <f t="shared" si="194"/>
        <v>5.7630400583798504</v>
      </c>
      <c r="BZ118" s="13">
        <f t="shared" si="194"/>
        <v>5.9307058629530189</v>
      </c>
      <c r="CA118" s="13">
        <f t="shared" si="194"/>
        <v>6.1269891739277282</v>
      </c>
      <c r="CB118" s="13">
        <f t="shared" si="194"/>
        <v>5.8540610774825392</v>
      </c>
      <c r="CC118" s="13">
        <f t="shared" si="194"/>
        <v>6.3261490813604171</v>
      </c>
      <c r="CD118" s="13">
        <f t="shared" si="194"/>
        <v>6.7125496261738906</v>
      </c>
      <c r="CE118" s="13">
        <f t="shared" si="194"/>
        <v>6.2959388382295316</v>
      </c>
      <c r="CF118" s="13">
        <f t="shared" si="194"/>
        <v>6.6380798375371697</v>
      </c>
      <c r="CG118" s="100">
        <f t="shared" si="194"/>
        <v>6.9755548815746558</v>
      </c>
      <c r="CH118" s="13">
        <f t="shared" si="194"/>
        <v>2.9120687543107731</v>
      </c>
      <c r="CI118" s="13">
        <f t="shared" si="194"/>
        <v>2.8719511611800588</v>
      </c>
      <c r="CJ118" s="13">
        <f t="shared" si="194"/>
        <v>6.8413534359484576</v>
      </c>
      <c r="CK118" s="13">
        <f t="shared" si="194"/>
        <v>6.5135422281154138</v>
      </c>
      <c r="CL118" s="13">
        <f t="shared" ref="CL118:CS118" si="195">IFERROR(CL26/CL37,"")</f>
        <v>6.7029773549985654</v>
      </c>
      <c r="CM118" s="13">
        <f t="shared" si="195"/>
        <v>6.9247830107279169</v>
      </c>
      <c r="CN118" s="13">
        <f t="shared" si="195"/>
        <v>6.6162985636737099</v>
      </c>
      <c r="CO118" s="13">
        <f t="shared" si="195"/>
        <v>7.1499610703701171</v>
      </c>
      <c r="CP118" s="13">
        <f t="shared" si="195"/>
        <v>7.586853784553055</v>
      </c>
      <c r="CQ118" s="13">
        <f t="shared" si="195"/>
        <v>7.1863521095086176</v>
      </c>
      <c r="CR118" s="13">
        <f t="shared" si="195"/>
        <v>7.6532031921801549</v>
      </c>
      <c r="CS118" s="100">
        <f t="shared" si="195"/>
        <v>8.0422389764964883</v>
      </c>
    </row>
    <row r="119" spans="1:97" s="15" customFormat="1" x14ac:dyDescent="0.25">
      <c r="A119" s="15" t="s">
        <v>1</v>
      </c>
      <c r="B119" s="119">
        <f t="shared" ref="B119:Y119" si="196">IFERROR(B27/B38,"")</f>
        <v>2.4917683923705725</v>
      </c>
      <c r="C119" s="13">
        <f t="shared" si="196"/>
        <v>2.775983981693364</v>
      </c>
      <c r="D119" s="13">
        <f t="shared" si="196"/>
        <v>2.7323120229007634</v>
      </c>
      <c r="E119" s="13">
        <f t="shared" si="196"/>
        <v>5.6291971476510065</v>
      </c>
      <c r="F119" s="13">
        <f t="shared" si="196"/>
        <v>4.6382645985401467</v>
      </c>
      <c r="G119" s="13">
        <f t="shared" si="196"/>
        <v>9.7116809872029251</v>
      </c>
      <c r="H119" s="13">
        <f t="shared" si="196"/>
        <v>7.995245210727969</v>
      </c>
      <c r="I119" s="13">
        <f t="shared" si="196"/>
        <v>4.0921097122302159</v>
      </c>
      <c r="J119" s="13">
        <f t="shared" si="196"/>
        <v>10.872750489236791</v>
      </c>
      <c r="K119" s="13">
        <f t="shared" si="196"/>
        <v>7.7884254966887418</v>
      </c>
      <c r="L119" s="13">
        <f t="shared" si="196"/>
        <v>11.215763713080184</v>
      </c>
      <c r="M119" s="100">
        <f t="shared" si="196"/>
        <v>12.223746164574631</v>
      </c>
      <c r="N119" s="279">
        <f t="shared" si="196"/>
        <v>2.0286574654956087</v>
      </c>
      <c r="O119" s="279">
        <f t="shared" si="196"/>
        <v>2.366229977116705</v>
      </c>
      <c r="P119" s="279">
        <f t="shared" si="196"/>
        <v>5.2971885593220343</v>
      </c>
      <c r="Q119" s="279">
        <f t="shared" si="196"/>
        <v>3.1862116451016633</v>
      </c>
      <c r="R119" s="279">
        <f t="shared" si="196"/>
        <v>4.5256977648202135</v>
      </c>
      <c r="S119" s="279">
        <f t="shared" si="196"/>
        <v>4.857896006655575</v>
      </c>
      <c r="T119" s="279">
        <f t="shared" si="196"/>
        <v>3.4272176422093983</v>
      </c>
      <c r="U119" s="279">
        <f t="shared" si="196"/>
        <v>3.3552282708142727</v>
      </c>
      <c r="V119" s="13">
        <f t="shared" si="196"/>
        <v>4.6872405677198499</v>
      </c>
      <c r="W119" s="13">
        <f t="shared" si="196"/>
        <v>4.0114974916387967</v>
      </c>
      <c r="X119" s="13">
        <f t="shared" si="196"/>
        <v>4.8372819122720552</v>
      </c>
      <c r="Y119" s="100">
        <f t="shared" si="196"/>
        <v>5.9564776144690583</v>
      </c>
      <c r="Z119" s="13">
        <f t="shared" ref="Z119:CK119" si="197">IFERROR(Z27/Z38,"")</f>
        <v>1.7920683888624609</v>
      </c>
      <c r="AA119" s="13">
        <f t="shared" si="197"/>
        <v>1.9658297067495976</v>
      </c>
      <c r="AB119" s="13">
        <f t="shared" si="197"/>
        <v>4.2274671638157546</v>
      </c>
      <c r="AC119" s="13">
        <f t="shared" si="197"/>
        <v>3.9841893724508646</v>
      </c>
      <c r="AD119" s="13">
        <f t="shared" si="197"/>
        <v>4.2870394515365753</v>
      </c>
      <c r="AE119" s="13">
        <f t="shared" si="197"/>
        <v>4.441303164348672</v>
      </c>
      <c r="AF119" s="13">
        <f t="shared" si="197"/>
        <v>4.1428369752809351</v>
      </c>
      <c r="AG119" s="13">
        <f t="shared" si="197"/>
        <v>4.4175777481385481</v>
      </c>
      <c r="AH119" s="13">
        <f t="shared" si="197"/>
        <v>4.6311078350302148</v>
      </c>
      <c r="AI119" s="13">
        <f t="shared" si="197"/>
        <v>4.3155540415402571</v>
      </c>
      <c r="AJ119" s="13">
        <f t="shared" si="197"/>
        <v>4.551893879029695</v>
      </c>
      <c r="AK119" s="100">
        <f t="shared" si="197"/>
        <v>4.7621432866103737</v>
      </c>
      <c r="AL119" s="13">
        <f t="shared" si="197"/>
        <v>2.1212702898651821</v>
      </c>
      <c r="AM119" s="13">
        <f t="shared" si="197"/>
        <v>2.2910221398042703</v>
      </c>
      <c r="AN119" s="13">
        <f t="shared" si="197"/>
        <v>4.5202303321128516</v>
      </c>
      <c r="AO119" s="13">
        <f t="shared" si="197"/>
        <v>4.3075225476219314</v>
      </c>
      <c r="AP119" s="13">
        <f t="shared" si="197"/>
        <v>4.6144670795583327</v>
      </c>
      <c r="AQ119" s="13">
        <f t="shared" si="197"/>
        <v>4.7809676860623034</v>
      </c>
      <c r="AR119" s="13">
        <f t="shared" si="197"/>
        <v>4.5242813759625413</v>
      </c>
      <c r="AS119" s="13">
        <f t="shared" si="197"/>
        <v>4.8465869632634444</v>
      </c>
      <c r="AT119" s="13">
        <f t="shared" si="197"/>
        <v>5.0787542951187694</v>
      </c>
      <c r="AU119" s="13">
        <f t="shared" si="197"/>
        <v>4.7609487121883198</v>
      </c>
      <c r="AV119" s="13">
        <f t="shared" si="197"/>
        <v>5.0212216119638082</v>
      </c>
      <c r="AW119" s="100">
        <f t="shared" si="197"/>
        <v>5.2543066227678041</v>
      </c>
      <c r="AX119" s="13">
        <f t="shared" si="197"/>
        <v>2.4055800840018109</v>
      </c>
      <c r="AY119" s="13">
        <f t="shared" si="197"/>
        <v>2.5899610612875756</v>
      </c>
      <c r="AZ119" s="13">
        <f t="shared" si="197"/>
        <v>5.3324167562708906</v>
      </c>
      <c r="BA119" s="13">
        <f t="shared" si="197"/>
        <v>4.9880752433323536</v>
      </c>
      <c r="BB119" s="13">
        <f t="shared" si="197"/>
        <v>5.3148551879317134</v>
      </c>
      <c r="BC119" s="13">
        <f t="shared" si="197"/>
        <v>5.5075025956403323</v>
      </c>
      <c r="BD119" s="13">
        <f t="shared" si="197"/>
        <v>5.2129863118340571</v>
      </c>
      <c r="BE119" s="13">
        <f t="shared" si="197"/>
        <v>5.5829884675486188</v>
      </c>
      <c r="BF119" s="13">
        <f t="shared" si="197"/>
        <v>5.8487427219465111</v>
      </c>
      <c r="BG119" s="13">
        <f t="shared" si="197"/>
        <v>5.4838662072496822</v>
      </c>
      <c r="BH119" s="13">
        <f t="shared" si="197"/>
        <v>5.7831852836470929</v>
      </c>
      <c r="BI119" s="100">
        <f t="shared" si="197"/>
        <v>6.056592765452586</v>
      </c>
      <c r="BJ119" s="13">
        <f t="shared" si="197"/>
        <v>2.6154240775659834</v>
      </c>
      <c r="BK119" s="13">
        <f t="shared" si="197"/>
        <v>2.8150251421714114</v>
      </c>
      <c r="BL119" s="13">
        <f t="shared" si="197"/>
        <v>5.7923635813291146</v>
      </c>
      <c r="BM119" s="13">
        <f t="shared" si="197"/>
        <v>5.4701438847911099</v>
      </c>
      <c r="BN119" s="13">
        <f t="shared" si="197"/>
        <v>5.8280884778577278</v>
      </c>
      <c r="BO119" s="13">
        <f t="shared" si="197"/>
        <v>6.0403560994383856</v>
      </c>
      <c r="BP119" s="13">
        <f t="shared" si="197"/>
        <v>5.7724815083183989</v>
      </c>
      <c r="BQ119" s="13">
        <f t="shared" si="197"/>
        <v>6.182653053826904</v>
      </c>
      <c r="BR119" s="13">
        <f t="shared" si="197"/>
        <v>6.537133291198356</v>
      </c>
      <c r="BS119" s="13">
        <f t="shared" si="197"/>
        <v>6.1265517641152085</v>
      </c>
      <c r="BT119" s="13">
        <f t="shared" si="197"/>
        <v>6.4615563163513139</v>
      </c>
      <c r="BU119" s="100">
        <f t="shared" si="197"/>
        <v>6.76328453383206</v>
      </c>
      <c r="BV119" s="13">
        <f t="shared" si="197"/>
        <v>3.0115853941029904</v>
      </c>
      <c r="BW119" s="13">
        <f t="shared" si="197"/>
        <v>3.2305675466256716</v>
      </c>
      <c r="BX119" s="13">
        <f t="shared" si="197"/>
        <v>6.6366208041543882</v>
      </c>
      <c r="BY119" s="13">
        <f t="shared" si="197"/>
        <v>6.2616269964343019</v>
      </c>
      <c r="BZ119" s="13">
        <f t="shared" si="197"/>
        <v>6.6692999103809756</v>
      </c>
      <c r="CA119" s="13">
        <f t="shared" si="197"/>
        <v>6.9073889987352075</v>
      </c>
      <c r="CB119" s="13">
        <f t="shared" si="197"/>
        <v>6.6041700063027111</v>
      </c>
      <c r="CC119" s="13">
        <f t="shared" si="197"/>
        <v>7.1456258933483561</v>
      </c>
      <c r="CD119" s="13">
        <f t="shared" si="197"/>
        <v>7.5518313172148224</v>
      </c>
      <c r="CE119" s="13">
        <f t="shared" si="197"/>
        <v>7.0792177906065428</v>
      </c>
      <c r="CF119" s="13">
        <f t="shared" si="197"/>
        <v>7.5059285601133743</v>
      </c>
      <c r="CG119" s="100">
        <f t="shared" si="197"/>
        <v>7.8550314318388015</v>
      </c>
      <c r="CH119" s="13">
        <f t="shared" si="197"/>
        <v>3.4202790190505494</v>
      </c>
      <c r="CI119" s="13">
        <f t="shared" si="197"/>
        <v>3.6649476318871987</v>
      </c>
      <c r="CJ119" s="13">
        <f t="shared" si="197"/>
        <v>7.5248963836840286</v>
      </c>
      <c r="CK119" s="13">
        <f t="shared" si="197"/>
        <v>7.0976590039105449</v>
      </c>
      <c r="CL119" s="13">
        <f t="shared" ref="CL119:CS119" si="198">IFERROR(CL27/CL38,"")</f>
        <v>7.5589352179253426</v>
      </c>
      <c r="CM119" s="13">
        <f t="shared" si="198"/>
        <v>7.8270951362443757</v>
      </c>
      <c r="CN119" s="13">
        <f t="shared" si="198"/>
        <v>7.4846070866246404</v>
      </c>
      <c r="CO119" s="13">
        <f t="shared" si="198"/>
        <v>8.0971006531968932</v>
      </c>
      <c r="CP119" s="13">
        <f t="shared" si="198"/>
        <v>8.5557962821112206</v>
      </c>
      <c r="CQ119" s="13">
        <f t="shared" si="198"/>
        <v>8.1046930392017913</v>
      </c>
      <c r="CR119" s="13">
        <f t="shared" si="198"/>
        <v>8.675115663781698</v>
      </c>
      <c r="CS119" s="100">
        <f t="shared" si="198"/>
        <v>9.0778924318731526</v>
      </c>
    </row>
    <row r="120" spans="1:97" s="15" customFormat="1" x14ac:dyDescent="0.25">
      <c r="A120" s="15" t="s">
        <v>2</v>
      </c>
      <c r="B120" s="119">
        <f t="shared" ref="B120:Y120" si="199">IFERROR(B28/B39,"")</f>
        <v>2.2862222222222224</v>
      </c>
      <c r="C120" s="13">
        <f t="shared" si="199"/>
        <v>2.2852619047619047</v>
      </c>
      <c r="D120" s="13">
        <f t="shared" si="199"/>
        <v>3.9076886227544909</v>
      </c>
      <c r="E120" s="13">
        <f t="shared" si="199"/>
        <v>2.6221686746987953</v>
      </c>
      <c r="F120" s="13">
        <f t="shared" si="199"/>
        <v>2.5325880829015541</v>
      </c>
      <c r="G120" s="13">
        <f t="shared" si="199"/>
        <v>4.7397860169491528</v>
      </c>
      <c r="H120" s="13">
        <f t="shared" si="199"/>
        <v>4.458456521739131</v>
      </c>
      <c r="I120" s="13">
        <f t="shared" si="199"/>
        <v>4.4713265306122443</v>
      </c>
      <c r="J120" s="13">
        <f t="shared" si="199"/>
        <v>18.26362142857143</v>
      </c>
      <c r="K120" s="13">
        <f t="shared" si="199"/>
        <v>-2.471767857142857</v>
      </c>
      <c r="L120" s="13">
        <f t="shared" si="199"/>
        <v>13.694596036585367</v>
      </c>
      <c r="M120" s="100">
        <f t="shared" si="199"/>
        <v>17.204685233160596</v>
      </c>
      <c r="N120" s="279">
        <f t="shared" si="199"/>
        <v>3.0091796536796536</v>
      </c>
      <c r="O120" s="279">
        <f t="shared" si="199"/>
        <v>4.1886194029850747</v>
      </c>
      <c r="P120" s="279">
        <f t="shared" si="199"/>
        <v>6.0012828467153287</v>
      </c>
      <c r="Q120" s="279">
        <f t="shared" si="199"/>
        <v>2.6151254019292605</v>
      </c>
      <c r="R120" s="279">
        <f t="shared" si="199"/>
        <v>3.6025524193548386</v>
      </c>
      <c r="S120" s="279">
        <f t="shared" si="199"/>
        <v>5.3731446015424158</v>
      </c>
      <c r="T120" s="279">
        <f t="shared" si="199"/>
        <v>2.8079579439252336</v>
      </c>
      <c r="U120" s="279">
        <f t="shared" si="199"/>
        <v>3.7741222104144532</v>
      </c>
      <c r="V120" s="13">
        <f t="shared" si="199"/>
        <v>4.8110448278851985</v>
      </c>
      <c r="W120" s="13">
        <f t="shared" si="199"/>
        <v>4.242990410924306</v>
      </c>
      <c r="X120" s="13">
        <f t="shared" si="199"/>
        <v>5.1918105521240987</v>
      </c>
      <c r="Y120" s="100">
        <f t="shared" si="199"/>
        <v>6.4257322105732779</v>
      </c>
      <c r="Z120" s="13">
        <f t="shared" ref="Z120:CK120" si="200">IFERROR(Z28/Z39,"")</f>
        <v>2.4199286654643957</v>
      </c>
      <c r="AA120" s="13">
        <f t="shared" si="200"/>
        <v>2.1942814875003274</v>
      </c>
      <c r="AB120" s="13">
        <f t="shared" si="200"/>
        <v>5.0190372284851383</v>
      </c>
      <c r="AC120" s="13">
        <f t="shared" si="200"/>
        <v>4.7920268081554527</v>
      </c>
      <c r="AD120" s="13">
        <f t="shared" si="200"/>
        <v>5.3610621741884756</v>
      </c>
      <c r="AE120" s="13">
        <f t="shared" si="200"/>
        <v>5.6250585416580181</v>
      </c>
      <c r="AF120" s="13">
        <f t="shared" si="200"/>
        <v>5.2231392127824225</v>
      </c>
      <c r="AG120" s="13">
        <f t="shared" si="200"/>
        <v>5.5864216403246116</v>
      </c>
      <c r="AH120" s="13">
        <f t="shared" si="200"/>
        <v>5.899808393612763</v>
      </c>
      <c r="AI120" s="13">
        <f t="shared" si="200"/>
        <v>5.4555598878840881</v>
      </c>
      <c r="AJ120" s="13">
        <f t="shared" si="200"/>
        <v>5.7730777236375657</v>
      </c>
      <c r="AK120" s="100">
        <f t="shared" si="200"/>
        <v>6.092421736713975</v>
      </c>
      <c r="AL120" s="13">
        <f t="shared" si="200"/>
        <v>3.0559193224508183</v>
      </c>
      <c r="AM120" s="13">
        <f t="shared" si="200"/>
        <v>2.6698185916449559</v>
      </c>
      <c r="AN120" s="13">
        <f t="shared" si="200"/>
        <v>5.3447014872726832</v>
      </c>
      <c r="AO120" s="13">
        <f t="shared" si="200"/>
        <v>5.1802963200796484</v>
      </c>
      <c r="AP120" s="13">
        <f t="shared" si="200"/>
        <v>5.8022248629708342</v>
      </c>
      <c r="AQ120" s="13">
        <f t="shared" si="200"/>
        <v>6.060406338539595</v>
      </c>
      <c r="AR120" s="13">
        <f t="shared" si="200"/>
        <v>5.6840807949202388</v>
      </c>
      <c r="AS120" s="13">
        <f t="shared" si="200"/>
        <v>6.0847711971275098</v>
      </c>
      <c r="AT120" s="13">
        <f t="shared" si="200"/>
        <v>6.4051232961633087</v>
      </c>
      <c r="AU120" s="13">
        <f t="shared" si="200"/>
        <v>5.9767036505759563</v>
      </c>
      <c r="AV120" s="13">
        <f t="shared" si="200"/>
        <v>6.3240075283876811</v>
      </c>
      <c r="AW120" s="100">
        <f t="shared" si="200"/>
        <v>6.6545063065935093</v>
      </c>
      <c r="AX120" s="13">
        <f t="shared" si="200"/>
        <v>3.4030673565154856</v>
      </c>
      <c r="AY120" s="13">
        <f t="shared" si="200"/>
        <v>3.0107674461717875</v>
      </c>
      <c r="AZ120" s="13">
        <f t="shared" si="200"/>
        <v>6.2824342678995322</v>
      </c>
      <c r="BA120" s="13">
        <f t="shared" si="200"/>
        <v>5.9873308175385063</v>
      </c>
      <c r="BB120" s="13">
        <f t="shared" si="200"/>
        <v>6.6411943343169844</v>
      </c>
      <c r="BC120" s="13">
        <f t="shared" si="200"/>
        <v>6.9070952938640522</v>
      </c>
      <c r="BD120" s="13">
        <f t="shared" si="200"/>
        <v>6.4865890442342362</v>
      </c>
      <c r="BE120" s="13">
        <f t="shared" si="200"/>
        <v>6.9455136054584656</v>
      </c>
      <c r="BF120" s="13">
        <f t="shared" si="200"/>
        <v>7.2848795347730739</v>
      </c>
      <c r="BG120" s="13">
        <f t="shared" si="200"/>
        <v>6.7961370799661802</v>
      </c>
      <c r="BH120" s="13">
        <f t="shared" si="200"/>
        <v>7.2002967144354075</v>
      </c>
      <c r="BI120" s="100">
        <f t="shared" si="200"/>
        <v>7.5521407561608047</v>
      </c>
      <c r="BJ120" s="13">
        <f t="shared" si="200"/>
        <v>3.6793352478127868</v>
      </c>
      <c r="BK120" s="13">
        <f t="shared" si="200"/>
        <v>3.2850489023532776</v>
      </c>
      <c r="BL120" s="13">
        <f t="shared" si="200"/>
        <v>6.8178401560540065</v>
      </c>
      <c r="BM120" s="13">
        <f t="shared" si="200"/>
        <v>6.5369880355112988</v>
      </c>
      <c r="BN120" s="13">
        <f t="shared" si="200"/>
        <v>7.2560174612132622</v>
      </c>
      <c r="BO120" s="13">
        <f t="shared" si="200"/>
        <v>7.5683321391755349</v>
      </c>
      <c r="BP120" s="13">
        <f t="shared" si="200"/>
        <v>7.2009659229717258</v>
      </c>
      <c r="BQ120" s="13">
        <f t="shared" si="200"/>
        <v>7.7082795199265837</v>
      </c>
      <c r="BR120" s="13">
        <f t="shared" si="200"/>
        <v>8.1518680514111495</v>
      </c>
      <c r="BS120" s="13">
        <f t="shared" si="200"/>
        <v>7.617477457840601</v>
      </c>
      <c r="BT120" s="13">
        <f t="shared" si="200"/>
        <v>8.0634270508135319</v>
      </c>
      <c r="BU120" s="100">
        <f t="shared" si="200"/>
        <v>8.4707939816276649</v>
      </c>
      <c r="BV120" s="13">
        <f t="shared" si="200"/>
        <v>4.1958503528813269</v>
      </c>
      <c r="BW120" s="13">
        <f t="shared" si="200"/>
        <v>3.7328420789523018</v>
      </c>
      <c r="BX120" s="13">
        <f t="shared" si="200"/>
        <v>7.7631641972077574</v>
      </c>
      <c r="BY120" s="13">
        <f t="shared" si="200"/>
        <v>7.4451719890774903</v>
      </c>
      <c r="BZ120" s="13">
        <f t="shared" si="200"/>
        <v>8.2530528150745077</v>
      </c>
      <c r="CA120" s="13">
        <f t="shared" si="200"/>
        <v>8.6002730258208633</v>
      </c>
      <c r="CB120" s="13">
        <f t="shared" si="200"/>
        <v>8.1803046623237687</v>
      </c>
      <c r="CC120" s="13">
        <f t="shared" si="200"/>
        <v>8.8691720105923455</v>
      </c>
      <c r="CD120" s="13">
        <f t="shared" si="200"/>
        <v>9.3811102309922294</v>
      </c>
      <c r="CE120" s="13">
        <f t="shared" si="200"/>
        <v>8.7680279369111691</v>
      </c>
      <c r="CF120" s="13">
        <f t="shared" si="200"/>
        <v>9.341694426617682</v>
      </c>
      <c r="CG120" s="100">
        <f t="shared" si="200"/>
        <v>9.8192816289020328</v>
      </c>
      <c r="CH120" s="13">
        <f t="shared" si="200"/>
        <v>4.7458105756106068</v>
      </c>
      <c r="CI120" s="13">
        <f t="shared" si="200"/>
        <v>4.2185569548041233</v>
      </c>
      <c r="CJ120" s="13">
        <f t="shared" si="200"/>
        <v>8.7778386570178313</v>
      </c>
      <c r="CK120" s="13">
        <f t="shared" si="200"/>
        <v>8.4211646025581217</v>
      </c>
      <c r="CL120" s="13">
        <f t="shared" ref="CL120:CS120" si="201">IFERROR(CL28/CL39,"")</f>
        <v>9.3373729458961154</v>
      </c>
      <c r="CM120" s="13">
        <f t="shared" si="201"/>
        <v>9.731452489693428</v>
      </c>
      <c r="CN120" s="13">
        <f t="shared" si="201"/>
        <v>9.2524694453582654</v>
      </c>
      <c r="CO120" s="13">
        <f t="shared" si="201"/>
        <v>10.03145795642226</v>
      </c>
      <c r="CP120" s="13">
        <f t="shared" si="201"/>
        <v>10.610407672379976</v>
      </c>
      <c r="CQ120" s="13">
        <f t="shared" si="201"/>
        <v>10.045264004860346</v>
      </c>
      <c r="CR120" s="13">
        <f t="shared" si="201"/>
        <v>10.776494441199098</v>
      </c>
      <c r="CS120" s="100">
        <f t="shared" si="201"/>
        <v>11.327238337185687</v>
      </c>
    </row>
    <row r="121" spans="1:97" s="16" customFormat="1" x14ac:dyDescent="0.25">
      <c r="A121" s="16" t="s">
        <v>3</v>
      </c>
      <c r="B121" s="120">
        <f t="shared" ref="B121:Y121" si="202">IFERROR(B29/B40,"")</f>
        <v>4.1737335737179482</v>
      </c>
      <c r="C121" s="14">
        <f t="shared" si="202"/>
        <v>3.4992293116782669</v>
      </c>
      <c r="D121" s="14">
        <f t="shared" si="202"/>
        <v>6.7749793226381456</v>
      </c>
      <c r="E121" s="14">
        <f t="shared" si="202"/>
        <v>7.6088305138844543</v>
      </c>
      <c r="F121" s="14">
        <f t="shared" si="202"/>
        <v>6.1018565331582408</v>
      </c>
      <c r="G121" s="14">
        <f t="shared" si="202"/>
        <v>8.8054843598839057</v>
      </c>
      <c r="H121" s="14">
        <f t="shared" si="202"/>
        <v>9.3378234729772931</v>
      </c>
      <c r="I121" s="14">
        <f t="shared" si="202"/>
        <v>5.0694998491704375</v>
      </c>
      <c r="J121" s="14">
        <f t="shared" si="202"/>
        <v>11.232862467494941</v>
      </c>
      <c r="K121" s="14">
        <f t="shared" si="202"/>
        <v>7.0545446575342448</v>
      </c>
      <c r="L121" s="14">
        <f t="shared" si="202"/>
        <v>10.684520750000011</v>
      </c>
      <c r="M121" s="101">
        <f t="shared" si="202"/>
        <v>14.175362885596305</v>
      </c>
      <c r="N121" s="292">
        <f t="shared" si="202"/>
        <v>3.0890964870067368</v>
      </c>
      <c r="O121" s="292">
        <f t="shared" si="202"/>
        <v>3.3866026555200324</v>
      </c>
      <c r="P121" s="292">
        <f t="shared" si="202"/>
        <v>7.902229773462782</v>
      </c>
      <c r="Q121" s="292">
        <f t="shared" si="202"/>
        <v>6.847292563817982</v>
      </c>
      <c r="R121" s="292">
        <f t="shared" si="202"/>
        <v>5.7106695740365101</v>
      </c>
      <c r="S121" s="292">
        <f t="shared" si="202"/>
        <v>7.2470905653892546</v>
      </c>
      <c r="T121" s="292">
        <f t="shared" si="202"/>
        <v>4.7376887134964507</v>
      </c>
      <c r="U121" s="292">
        <f t="shared" si="202"/>
        <v>4.5704190817790575</v>
      </c>
      <c r="V121" s="14">
        <f t="shared" si="202"/>
        <v>7.2018375107259534</v>
      </c>
      <c r="W121" s="14">
        <f t="shared" si="202"/>
        <v>6.1006978444191011</v>
      </c>
      <c r="X121" s="14">
        <f t="shared" si="202"/>
        <v>6.7904801343455059</v>
      </c>
      <c r="Y121" s="101">
        <f t="shared" si="202"/>
        <v>7.8160189590795772</v>
      </c>
      <c r="Z121" s="14">
        <f t="shared" ref="Z121:CK121" si="203">IFERROR(Z29/Z40,"")</f>
        <v>2.0828293286105364</v>
      </c>
      <c r="AA121" s="14">
        <f t="shared" si="203"/>
        <v>2.0915286097716019</v>
      </c>
      <c r="AB121" s="14">
        <f t="shared" si="203"/>
        <v>4.795684148078414</v>
      </c>
      <c r="AC121" s="14">
        <f t="shared" si="203"/>
        <v>4.6638194016837327</v>
      </c>
      <c r="AD121" s="14">
        <f t="shared" si="203"/>
        <v>5.2314311596336731</v>
      </c>
      <c r="AE121" s="14">
        <f t="shared" si="203"/>
        <v>5.4857144627543546</v>
      </c>
      <c r="AF121" s="14">
        <f t="shared" si="203"/>
        <v>5.0074012480157233</v>
      </c>
      <c r="AG121" s="14">
        <f t="shared" si="203"/>
        <v>5.3647868445581359</v>
      </c>
      <c r="AH121" s="14">
        <f t="shared" si="203"/>
        <v>5.6378873188060012</v>
      </c>
      <c r="AI121" s="14">
        <f t="shared" si="203"/>
        <v>5.2079951187187072</v>
      </c>
      <c r="AJ121" s="14">
        <f t="shared" si="203"/>
        <v>5.5368174488576409</v>
      </c>
      <c r="AK121" s="101">
        <f t="shared" si="203"/>
        <v>5.8154970668568353</v>
      </c>
      <c r="AL121" s="14">
        <f t="shared" si="203"/>
        <v>2.4726086550007103</v>
      </c>
      <c r="AM121" s="14">
        <f t="shared" si="203"/>
        <v>2.4554419856531648</v>
      </c>
      <c r="AN121" s="14">
        <f t="shared" si="203"/>
        <v>5.1993283708668745</v>
      </c>
      <c r="AO121" s="14">
        <f t="shared" si="203"/>
        <v>5.0856943529030154</v>
      </c>
      <c r="AP121" s="14">
        <f t="shared" si="203"/>
        <v>5.6765700613649948</v>
      </c>
      <c r="AQ121" s="14">
        <f t="shared" si="203"/>
        <v>5.8805812534037658</v>
      </c>
      <c r="AR121" s="14">
        <f t="shared" si="203"/>
        <v>5.5076010494944772</v>
      </c>
      <c r="AS121" s="14">
        <f t="shared" si="203"/>
        <v>5.9150541057879193</v>
      </c>
      <c r="AT121" s="14">
        <f t="shared" si="203"/>
        <v>6.1970876464297779</v>
      </c>
      <c r="AU121" s="14">
        <f t="shared" si="203"/>
        <v>5.7688923294207068</v>
      </c>
      <c r="AV121" s="14">
        <f t="shared" si="203"/>
        <v>6.1170999638852521</v>
      </c>
      <c r="AW121" s="101">
        <f t="shared" si="203"/>
        <v>6.373766183664153</v>
      </c>
      <c r="AX121" s="14">
        <f t="shared" si="203"/>
        <v>2.8328374186168244</v>
      </c>
      <c r="AY121" s="14">
        <f t="shared" si="203"/>
        <v>2.8073142213738969</v>
      </c>
      <c r="AZ121" s="14">
        <f t="shared" si="203"/>
        <v>6.2139732693395135</v>
      </c>
      <c r="BA121" s="14">
        <f t="shared" si="203"/>
        <v>5.9652858312401902</v>
      </c>
      <c r="BB121" s="14">
        <f t="shared" si="203"/>
        <v>6.5815538984981901</v>
      </c>
      <c r="BC121" s="14">
        <f t="shared" si="203"/>
        <v>6.7680841909856921</v>
      </c>
      <c r="BD121" s="14">
        <f t="shared" si="203"/>
        <v>6.3351170781975927</v>
      </c>
      <c r="BE121" s="14">
        <f t="shared" si="203"/>
        <v>6.7622840941633164</v>
      </c>
      <c r="BF121" s="14">
        <f t="shared" si="203"/>
        <v>7.0757506797526517</v>
      </c>
      <c r="BG121" s="14">
        <f t="shared" si="203"/>
        <v>6.5907857634166405</v>
      </c>
      <c r="BH121" s="14">
        <f t="shared" si="203"/>
        <v>6.9521500371277378</v>
      </c>
      <c r="BI121" s="101">
        <f t="shared" si="203"/>
        <v>7.2703423326074565</v>
      </c>
      <c r="BJ121" s="14">
        <f t="shared" si="203"/>
        <v>3.0391458452559665</v>
      </c>
      <c r="BK121" s="14">
        <f t="shared" si="203"/>
        <v>3.0264406574853555</v>
      </c>
      <c r="BL121" s="14">
        <f t="shared" si="203"/>
        <v>6.6750653191426919</v>
      </c>
      <c r="BM121" s="14">
        <f t="shared" si="203"/>
        <v>6.4824110116782663</v>
      </c>
      <c r="BN121" s="14">
        <f t="shared" si="203"/>
        <v>7.1569871728154189</v>
      </c>
      <c r="BO121" s="14">
        <f t="shared" si="203"/>
        <v>7.3709916168680589</v>
      </c>
      <c r="BP121" s="14">
        <f t="shared" si="203"/>
        <v>6.9872739735121563</v>
      </c>
      <c r="BQ121" s="14">
        <f t="shared" si="203"/>
        <v>7.468389007801167</v>
      </c>
      <c r="BR121" s="14">
        <f t="shared" si="203"/>
        <v>7.8902507690370038</v>
      </c>
      <c r="BS121" s="14">
        <f t="shared" si="203"/>
        <v>7.3631393356599775</v>
      </c>
      <c r="BT121" s="14">
        <f t="shared" si="203"/>
        <v>7.770942898844889</v>
      </c>
      <c r="BU121" s="101">
        <f t="shared" si="203"/>
        <v>8.1243356301289804</v>
      </c>
      <c r="BV121" s="14">
        <f t="shared" si="203"/>
        <v>3.4889758879467823</v>
      </c>
      <c r="BW121" s="14">
        <f t="shared" si="203"/>
        <v>3.4673082029863438</v>
      </c>
      <c r="BX121" s="14">
        <f t="shared" si="203"/>
        <v>7.6331675021732304</v>
      </c>
      <c r="BY121" s="14">
        <f t="shared" si="203"/>
        <v>7.4131552374822434</v>
      </c>
      <c r="BZ121" s="14">
        <f t="shared" si="203"/>
        <v>8.2047680307182791</v>
      </c>
      <c r="CA121" s="14">
        <f t="shared" si="203"/>
        <v>8.4431414851750457</v>
      </c>
      <c r="CB121" s="14">
        <f t="shared" si="203"/>
        <v>8.0063800559425413</v>
      </c>
      <c r="CC121" s="14">
        <f t="shared" si="203"/>
        <v>8.6432240600559602</v>
      </c>
      <c r="CD121" s="14">
        <f t="shared" si="203"/>
        <v>9.1235344394449385</v>
      </c>
      <c r="CE121" s="14">
        <f t="shared" si="203"/>
        <v>8.5143171834792994</v>
      </c>
      <c r="CF121" s="14">
        <f t="shared" si="203"/>
        <v>9.0288465300563221</v>
      </c>
      <c r="CG121" s="101">
        <f t="shared" si="203"/>
        <v>9.4423617193356382</v>
      </c>
      <c r="CH121" s="14">
        <f t="shared" si="203"/>
        <v>3.9423207063901122</v>
      </c>
      <c r="CI121" s="14">
        <f t="shared" si="203"/>
        <v>3.9199845701989307</v>
      </c>
      <c r="CJ121" s="14">
        <f t="shared" si="203"/>
        <v>8.6310390959446686</v>
      </c>
      <c r="CK121" s="14">
        <f t="shared" si="203"/>
        <v>8.3823752027332823</v>
      </c>
      <c r="CL121" s="14">
        <f t="shared" ref="CL121:CS121" si="204">IFERROR(CL29/CL40,"")</f>
        <v>9.273740808289908</v>
      </c>
      <c r="CM121" s="14">
        <f t="shared" si="204"/>
        <v>9.5415370407671922</v>
      </c>
      <c r="CN121" s="14">
        <f t="shared" si="204"/>
        <v>9.047438166666522</v>
      </c>
      <c r="CO121" s="14">
        <f t="shared" si="204"/>
        <v>9.7666617841619701</v>
      </c>
      <c r="CP121" s="14">
        <f t="shared" si="204"/>
        <v>10.309955184557213</v>
      </c>
      <c r="CQ121" s="14">
        <f t="shared" si="204"/>
        <v>9.7269223013409043</v>
      </c>
      <c r="CR121" s="14">
        <f t="shared" si="204"/>
        <v>10.409974086577506</v>
      </c>
      <c r="CS121" s="101">
        <f t="shared" si="204"/>
        <v>10.887680766577718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dcterms:created xsi:type="dcterms:W3CDTF">2016-06-22T02:57:05Z</dcterms:created>
  <dcterms:modified xsi:type="dcterms:W3CDTF">2017-08-17T03:43:20Z</dcterms:modified>
</cp:coreProperties>
</file>