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_r\gvl_data_utilities\KPI_PRODUCTION\output\Agent Retention\"/>
    </mc:Choice>
  </mc:AlternateContent>
  <bookViews>
    <workbookView xWindow="0" yWindow="0" windowWidth="28800" windowHeight="12450"/>
  </bookViews>
  <sheets>
    <sheet name="5.0 AG retentio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xlnm._FilterDatabase" localSheetId="0" hidden="1">'5.0 AG retention'!$A$5:$BB$51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>#REF!</definedName>
    <definedName name="BDName">[4]BDList!$A$2:$A$69</definedName>
    <definedName name="CIR1M">[1]CIR1!$A$6:$AA$38</definedName>
    <definedName name="cirage">#REF!</definedName>
    <definedName name="DSR">[1]DSR2!$A$6:$AR$48</definedName>
    <definedName name="E">#REF!</definedName>
    <definedName name="EENP2">[1]EENP2!$A$7:$AA$72</definedName>
    <definedName name="Eexrate">#REF!</definedName>
    <definedName name="LTRage">#REF!</definedName>
    <definedName name="MORTF">'[1]Mort Fac'!$B$4:$D$30</definedName>
    <definedName name="Noi_RDMs">#REF!</definedName>
    <definedName name="OPW2M">[1]OPW2!$A$6:$AA$38</definedName>
    <definedName name="OPW3X">#REF!</definedName>
    <definedName name="polterm">#REF!</definedName>
    <definedName name="sex">#REF!</definedName>
    <definedName name="TerRate3">'[5]brief &amp; assumptions'!$E$103</definedName>
    <definedName name="TLR1X">[1]TLR1!$A$61:$AA$106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5" i="1" l="1"/>
  <c r="I75" i="1"/>
  <c r="G4" i="1"/>
  <c r="G75" i="1"/>
  <c r="BT68" i="1" l="1"/>
  <c r="F68" i="1"/>
  <c r="E68" i="1"/>
  <c r="D68" i="1"/>
  <c r="C68" i="1"/>
  <c r="BT67" i="1"/>
  <c r="BS67" i="1"/>
  <c r="F67" i="1"/>
  <c r="E67" i="1"/>
  <c r="D67" i="1"/>
  <c r="C67" i="1"/>
  <c r="BT66" i="1"/>
  <c r="D66" i="1" s="1"/>
  <c r="BS66" i="1"/>
  <c r="BR66" i="1"/>
  <c r="F66" i="1"/>
  <c r="E66" i="1"/>
  <c r="C66" i="1"/>
  <c r="BT65" i="1"/>
  <c r="BS65" i="1"/>
  <c r="D65" i="1" s="1"/>
  <c r="BR65" i="1"/>
  <c r="BQ65" i="1"/>
  <c r="F65" i="1"/>
  <c r="E65" i="1"/>
  <c r="C65" i="1"/>
  <c r="BT64" i="1"/>
  <c r="BS64" i="1"/>
  <c r="BR64" i="1"/>
  <c r="D64" i="1" s="1"/>
  <c r="BQ64" i="1"/>
  <c r="F64" i="1"/>
  <c r="I64" i="1" s="1"/>
  <c r="E64" i="1"/>
  <c r="C64" i="1"/>
  <c r="BT63" i="1"/>
  <c r="E63" i="1" s="1"/>
  <c r="BS63" i="1"/>
  <c r="BR63" i="1"/>
  <c r="BQ63" i="1"/>
  <c r="BP63" i="1"/>
  <c r="BO63" i="1"/>
  <c r="F63" i="1"/>
  <c r="D63" i="1"/>
  <c r="C63" i="1"/>
  <c r="BT62" i="1"/>
  <c r="BS62" i="1"/>
  <c r="BR62" i="1"/>
  <c r="BQ62" i="1"/>
  <c r="BP62" i="1"/>
  <c r="BO62" i="1"/>
  <c r="BN62" i="1"/>
  <c r="BL62" i="1"/>
  <c r="BJ62" i="1"/>
  <c r="BI62" i="1"/>
  <c r="F62" i="1"/>
  <c r="E62" i="1"/>
  <c r="H62" i="1" s="1"/>
  <c r="D62" i="1"/>
  <c r="G62" i="1" s="1"/>
  <c r="C62" i="1"/>
  <c r="BT61" i="1"/>
  <c r="BS61" i="1"/>
  <c r="BR61" i="1"/>
  <c r="E61" i="1" s="1"/>
  <c r="BQ61" i="1"/>
  <c r="BP61" i="1"/>
  <c r="BO61" i="1"/>
  <c r="D61" i="1" s="1"/>
  <c r="G61" i="1" s="1"/>
  <c r="BN61" i="1"/>
  <c r="BM61" i="1"/>
  <c r="BL61" i="1"/>
  <c r="BJ61" i="1"/>
  <c r="BI61" i="1"/>
  <c r="F61" i="1"/>
  <c r="C61" i="1"/>
  <c r="BT60" i="1"/>
  <c r="BS60" i="1"/>
  <c r="BR60" i="1"/>
  <c r="BQ60" i="1"/>
  <c r="E60" i="1" s="1"/>
  <c r="BP60" i="1"/>
  <c r="BO60" i="1"/>
  <c r="BN60" i="1"/>
  <c r="D60" i="1" s="1"/>
  <c r="BM60" i="1"/>
  <c r="BL60" i="1"/>
  <c r="BJ60" i="1"/>
  <c r="BI60" i="1"/>
  <c r="F60" i="1"/>
  <c r="C60" i="1"/>
  <c r="BT59" i="1"/>
  <c r="BS59" i="1"/>
  <c r="BR59" i="1"/>
  <c r="BQ59" i="1"/>
  <c r="BP59" i="1"/>
  <c r="BO59" i="1"/>
  <c r="BN59" i="1"/>
  <c r="BM59" i="1"/>
  <c r="D59" i="1" s="1"/>
  <c r="G59" i="1" s="1"/>
  <c r="BL59" i="1"/>
  <c r="BK59" i="1"/>
  <c r="BJ59" i="1"/>
  <c r="BI59" i="1"/>
  <c r="F59" i="1"/>
  <c r="I59" i="1" s="1"/>
  <c r="E59" i="1"/>
  <c r="H59" i="1" s="1"/>
  <c r="BT58" i="1"/>
  <c r="BS58" i="1"/>
  <c r="BR58" i="1"/>
  <c r="BQ58" i="1"/>
  <c r="BP58" i="1"/>
  <c r="BO58" i="1"/>
  <c r="E58" i="1" s="1"/>
  <c r="H58" i="1" s="1"/>
  <c r="BN58" i="1"/>
  <c r="BM58" i="1"/>
  <c r="BL58" i="1"/>
  <c r="D58" i="1" s="1"/>
  <c r="G58" i="1" s="1"/>
  <c r="BK58" i="1"/>
  <c r="BJ58" i="1"/>
  <c r="BI58" i="1"/>
  <c r="F58" i="1"/>
  <c r="I58" i="1" s="1"/>
  <c r="BT57" i="1"/>
  <c r="F57" i="1" s="1"/>
  <c r="I57" i="1" s="1"/>
  <c r="BS57" i="1"/>
  <c r="BR57" i="1"/>
  <c r="BQ57" i="1"/>
  <c r="BP57" i="1"/>
  <c r="BO57" i="1"/>
  <c r="BN57" i="1"/>
  <c r="E57" i="1" s="1"/>
  <c r="H57" i="1" s="1"/>
  <c r="BM57" i="1"/>
  <c r="BL57" i="1"/>
  <c r="BK57" i="1"/>
  <c r="D57" i="1" s="1"/>
  <c r="G57" i="1" s="1"/>
  <c r="BJ57" i="1"/>
  <c r="BI57" i="1"/>
  <c r="BT56" i="1"/>
  <c r="BS56" i="1"/>
  <c r="F56" i="1" s="1"/>
  <c r="I56" i="1" s="1"/>
  <c r="BR56" i="1"/>
  <c r="BQ56" i="1"/>
  <c r="BP56" i="1"/>
  <c r="BO56" i="1"/>
  <c r="BN56" i="1"/>
  <c r="BM56" i="1"/>
  <c r="E56" i="1" s="1"/>
  <c r="H56" i="1" s="1"/>
  <c r="BL56" i="1"/>
  <c r="BK56" i="1"/>
  <c r="BJ56" i="1"/>
  <c r="D56" i="1" s="1"/>
  <c r="G56" i="1" s="1"/>
  <c r="BI56" i="1"/>
  <c r="BT55" i="1"/>
  <c r="BS55" i="1"/>
  <c r="BR55" i="1"/>
  <c r="F55" i="1" s="1"/>
  <c r="I55" i="1" s="1"/>
  <c r="BQ55" i="1"/>
  <c r="BP55" i="1"/>
  <c r="BO55" i="1"/>
  <c r="BN55" i="1"/>
  <c r="BM55" i="1"/>
  <c r="BL55" i="1"/>
  <c r="BK55" i="1"/>
  <c r="BJ55" i="1"/>
  <c r="BI55" i="1"/>
  <c r="D55" i="1" s="1"/>
  <c r="G55" i="1" s="1"/>
  <c r="E55" i="1"/>
  <c r="H55" i="1" s="1"/>
  <c r="BT54" i="1"/>
  <c r="BS54" i="1"/>
  <c r="BR54" i="1"/>
  <c r="BQ54" i="1"/>
  <c r="F54" i="1" s="1"/>
  <c r="I54" i="1" s="1"/>
  <c r="BP54" i="1"/>
  <c r="BO54" i="1"/>
  <c r="BN54" i="1"/>
  <c r="BM54" i="1"/>
  <c r="BL54" i="1"/>
  <c r="BK54" i="1"/>
  <c r="E54" i="1" s="1"/>
  <c r="H54" i="1" s="1"/>
  <c r="BJ54" i="1"/>
  <c r="BI54" i="1"/>
  <c r="G54" i="1"/>
  <c r="D54" i="1"/>
  <c r="BT53" i="1"/>
  <c r="BS53" i="1"/>
  <c r="BR53" i="1"/>
  <c r="BQ53" i="1"/>
  <c r="BP53" i="1"/>
  <c r="F53" i="1" s="1"/>
  <c r="I53" i="1" s="1"/>
  <c r="BO53" i="1"/>
  <c r="BN53" i="1"/>
  <c r="BM53" i="1"/>
  <c r="BL53" i="1"/>
  <c r="BK53" i="1"/>
  <c r="BJ53" i="1"/>
  <c r="E53" i="1" s="1"/>
  <c r="H53" i="1" s="1"/>
  <c r="BI53" i="1"/>
  <c r="D53" i="1"/>
  <c r="G53" i="1" s="1"/>
  <c r="BT52" i="1"/>
  <c r="BS52" i="1"/>
  <c r="BR52" i="1"/>
  <c r="BQ52" i="1"/>
  <c r="BP52" i="1"/>
  <c r="BO52" i="1"/>
  <c r="F52" i="1" s="1"/>
  <c r="I52" i="1" s="1"/>
  <c r="BN52" i="1"/>
  <c r="BM52" i="1"/>
  <c r="BL52" i="1"/>
  <c r="BK52" i="1"/>
  <c r="BJ52" i="1"/>
  <c r="BI52" i="1"/>
  <c r="E52" i="1"/>
  <c r="H52" i="1" s="1"/>
  <c r="D52" i="1"/>
  <c r="G52" i="1" s="1"/>
  <c r="BT51" i="1"/>
  <c r="BS51" i="1"/>
  <c r="BR51" i="1"/>
  <c r="BQ51" i="1"/>
  <c r="BP51" i="1"/>
  <c r="BO51" i="1"/>
  <c r="BN51" i="1"/>
  <c r="F51" i="1" s="1"/>
  <c r="I51" i="1" s="1"/>
  <c r="BM51" i="1"/>
  <c r="BL51" i="1"/>
  <c r="BK51" i="1"/>
  <c r="BJ51" i="1"/>
  <c r="BI51" i="1"/>
  <c r="E51" i="1"/>
  <c r="H51" i="1" s="1"/>
  <c r="D51" i="1"/>
  <c r="G51" i="1" s="1"/>
  <c r="BT50" i="1"/>
  <c r="BS50" i="1"/>
  <c r="BR50" i="1"/>
  <c r="BQ50" i="1"/>
  <c r="BP50" i="1"/>
  <c r="BO50" i="1"/>
  <c r="BN50" i="1"/>
  <c r="BM50" i="1"/>
  <c r="F50" i="1" s="1"/>
  <c r="I50" i="1" s="1"/>
  <c r="BL50" i="1"/>
  <c r="BK50" i="1"/>
  <c r="BJ50" i="1"/>
  <c r="BI50" i="1"/>
  <c r="E50" i="1"/>
  <c r="H50" i="1" s="1"/>
  <c r="D50" i="1"/>
  <c r="G50" i="1" s="1"/>
  <c r="BT49" i="1"/>
  <c r="BS49" i="1"/>
  <c r="BR49" i="1"/>
  <c r="BQ49" i="1"/>
  <c r="BP49" i="1"/>
  <c r="BO49" i="1"/>
  <c r="BN49" i="1"/>
  <c r="BM49" i="1"/>
  <c r="BL49" i="1"/>
  <c r="F49" i="1" s="1"/>
  <c r="I49" i="1" s="1"/>
  <c r="BK49" i="1"/>
  <c r="BJ49" i="1"/>
  <c r="BI49" i="1"/>
  <c r="E49" i="1"/>
  <c r="H49" i="1" s="1"/>
  <c r="D49" i="1"/>
  <c r="G49" i="1" s="1"/>
  <c r="BT48" i="1"/>
  <c r="BS48" i="1"/>
  <c r="BR48" i="1"/>
  <c r="BQ48" i="1"/>
  <c r="BP48" i="1"/>
  <c r="BO48" i="1"/>
  <c r="BN48" i="1"/>
  <c r="BM48" i="1"/>
  <c r="BL48" i="1"/>
  <c r="BK48" i="1"/>
  <c r="F48" i="1" s="1"/>
  <c r="I48" i="1" s="1"/>
  <c r="BJ48" i="1"/>
  <c r="BI48" i="1"/>
  <c r="G48" i="1"/>
  <c r="E48" i="1"/>
  <c r="H48" i="1" s="1"/>
  <c r="D48" i="1"/>
  <c r="BT47" i="1"/>
  <c r="BS47" i="1"/>
  <c r="BR47" i="1"/>
  <c r="BQ47" i="1"/>
  <c r="BP47" i="1"/>
  <c r="BO47" i="1"/>
  <c r="BN47" i="1"/>
  <c r="BM47" i="1"/>
  <c r="BL47" i="1"/>
  <c r="BK47" i="1"/>
  <c r="BJ47" i="1"/>
  <c r="F47" i="1" s="1"/>
  <c r="BI47" i="1"/>
  <c r="G47" i="1"/>
  <c r="E47" i="1"/>
  <c r="H47" i="1" s="1"/>
  <c r="D47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G46" i="1"/>
  <c r="F46" i="1"/>
  <c r="I46" i="1" s="1"/>
  <c r="E46" i="1"/>
  <c r="H46" i="1" s="1"/>
  <c r="D46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G45" i="1"/>
  <c r="F45" i="1"/>
  <c r="I45" i="1" s="1"/>
  <c r="E45" i="1"/>
  <c r="H45" i="1" s="1"/>
  <c r="D45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F44" i="1"/>
  <c r="I44" i="1" s="1"/>
  <c r="E44" i="1"/>
  <c r="H44" i="1" s="1"/>
  <c r="D44" i="1"/>
  <c r="G44" i="1" s="1"/>
  <c r="BT43" i="1"/>
  <c r="BS43" i="1"/>
  <c r="BR43" i="1"/>
  <c r="BQ43" i="1"/>
  <c r="BP43" i="1"/>
  <c r="BO43" i="1"/>
  <c r="BN43" i="1"/>
  <c r="BM43" i="1"/>
  <c r="BL43" i="1"/>
  <c r="BK43" i="1"/>
  <c r="BJ43" i="1"/>
  <c r="BI43" i="1"/>
  <c r="G43" i="1"/>
  <c r="F43" i="1"/>
  <c r="I43" i="1" s="1"/>
  <c r="E43" i="1"/>
  <c r="H43" i="1" s="1"/>
  <c r="D43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G42" i="1"/>
  <c r="F42" i="1"/>
  <c r="I42" i="1" s="1"/>
  <c r="E42" i="1"/>
  <c r="H42" i="1" s="1"/>
  <c r="D42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I41" i="1"/>
  <c r="G41" i="1"/>
  <c r="F41" i="1"/>
  <c r="E41" i="1"/>
  <c r="H41" i="1" s="1"/>
  <c r="D41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I40" i="1"/>
  <c r="F40" i="1"/>
  <c r="E40" i="1"/>
  <c r="H40" i="1" s="1"/>
  <c r="D40" i="1"/>
  <c r="G40" i="1" s="1"/>
  <c r="BT39" i="1"/>
  <c r="BS39" i="1"/>
  <c r="BR39" i="1"/>
  <c r="BQ39" i="1"/>
  <c r="BP39" i="1"/>
  <c r="BO39" i="1"/>
  <c r="BN39" i="1"/>
  <c r="BM39" i="1"/>
  <c r="BL39" i="1"/>
  <c r="BK39" i="1"/>
  <c r="BJ39" i="1"/>
  <c r="BI39" i="1"/>
  <c r="G39" i="1"/>
  <c r="F39" i="1"/>
  <c r="I39" i="1" s="1"/>
  <c r="E39" i="1"/>
  <c r="H39" i="1" s="1"/>
  <c r="D39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G38" i="1"/>
  <c r="F38" i="1"/>
  <c r="I38" i="1" s="1"/>
  <c r="E38" i="1"/>
  <c r="H38" i="1" s="1"/>
  <c r="D38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I37" i="1"/>
  <c r="F37" i="1"/>
  <c r="E37" i="1"/>
  <c r="H37" i="1" s="1"/>
  <c r="D37" i="1"/>
  <c r="G37" i="1" s="1"/>
  <c r="BT36" i="1"/>
  <c r="BS36" i="1"/>
  <c r="BR36" i="1"/>
  <c r="BQ36" i="1"/>
  <c r="BP36" i="1"/>
  <c r="BO36" i="1"/>
  <c r="BN36" i="1"/>
  <c r="BM36" i="1"/>
  <c r="BL36" i="1"/>
  <c r="BK36" i="1"/>
  <c r="BJ36" i="1"/>
  <c r="BI36" i="1"/>
  <c r="F36" i="1"/>
  <c r="I36" i="1" s="1"/>
  <c r="E36" i="1"/>
  <c r="H36" i="1" s="1"/>
  <c r="D36" i="1"/>
  <c r="G36" i="1" s="1"/>
  <c r="BT35" i="1"/>
  <c r="BS35" i="1"/>
  <c r="BR35" i="1"/>
  <c r="BQ35" i="1"/>
  <c r="BP35" i="1"/>
  <c r="BO35" i="1"/>
  <c r="BN35" i="1"/>
  <c r="BM35" i="1"/>
  <c r="BL35" i="1"/>
  <c r="BK35" i="1"/>
  <c r="BJ35" i="1"/>
  <c r="BI35" i="1"/>
  <c r="F35" i="1"/>
  <c r="I35" i="1" s="1"/>
  <c r="E35" i="1"/>
  <c r="H35" i="1" s="1"/>
  <c r="D35" i="1"/>
  <c r="G35" i="1" s="1"/>
  <c r="BT34" i="1"/>
  <c r="BS34" i="1"/>
  <c r="BR34" i="1"/>
  <c r="BQ34" i="1"/>
  <c r="BP34" i="1"/>
  <c r="BO34" i="1"/>
  <c r="BN34" i="1"/>
  <c r="BM34" i="1"/>
  <c r="BL34" i="1"/>
  <c r="BK34" i="1"/>
  <c r="BJ34" i="1"/>
  <c r="BI34" i="1"/>
  <c r="F34" i="1"/>
  <c r="I34" i="1" s="1"/>
  <c r="E34" i="1"/>
  <c r="H34" i="1" s="1"/>
  <c r="D34" i="1"/>
  <c r="G34" i="1" s="1"/>
  <c r="BT33" i="1"/>
  <c r="BS33" i="1"/>
  <c r="BR33" i="1"/>
  <c r="BQ33" i="1"/>
  <c r="BP33" i="1"/>
  <c r="BO33" i="1"/>
  <c r="BN33" i="1"/>
  <c r="BM33" i="1"/>
  <c r="BL33" i="1"/>
  <c r="BK33" i="1"/>
  <c r="BJ33" i="1"/>
  <c r="BI33" i="1"/>
  <c r="G33" i="1"/>
  <c r="F33" i="1"/>
  <c r="I33" i="1" s="1"/>
  <c r="E33" i="1"/>
  <c r="H33" i="1" s="1"/>
  <c r="D33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F32" i="1"/>
  <c r="I32" i="1" s="1"/>
  <c r="E32" i="1"/>
  <c r="H32" i="1" s="1"/>
  <c r="D32" i="1"/>
  <c r="G32" i="1" s="1"/>
  <c r="BT31" i="1"/>
  <c r="BS31" i="1"/>
  <c r="BR31" i="1"/>
  <c r="BQ31" i="1"/>
  <c r="BP31" i="1"/>
  <c r="BO31" i="1"/>
  <c r="BN31" i="1"/>
  <c r="BM31" i="1"/>
  <c r="BL31" i="1"/>
  <c r="BK31" i="1"/>
  <c r="BJ31" i="1"/>
  <c r="BI31" i="1"/>
  <c r="G31" i="1"/>
  <c r="F31" i="1"/>
  <c r="I31" i="1" s="1"/>
  <c r="E31" i="1"/>
  <c r="H31" i="1" s="1"/>
  <c r="D31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G30" i="1"/>
  <c r="F30" i="1"/>
  <c r="I30" i="1" s="1"/>
  <c r="E30" i="1"/>
  <c r="H30" i="1" s="1"/>
  <c r="D30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G29" i="1"/>
  <c r="F29" i="1"/>
  <c r="I29" i="1" s="1"/>
  <c r="E29" i="1"/>
  <c r="H29" i="1" s="1"/>
  <c r="D29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H28" i="1"/>
  <c r="F28" i="1"/>
  <c r="I28" i="1" s="1"/>
  <c r="E28" i="1"/>
  <c r="D28" i="1"/>
  <c r="G28" i="1" s="1"/>
  <c r="BT27" i="1"/>
  <c r="BS27" i="1"/>
  <c r="BR27" i="1"/>
  <c r="BQ27" i="1"/>
  <c r="BP27" i="1"/>
  <c r="BO27" i="1"/>
  <c r="BN27" i="1"/>
  <c r="BM27" i="1"/>
  <c r="BL27" i="1"/>
  <c r="BK27" i="1"/>
  <c r="BJ27" i="1"/>
  <c r="BI27" i="1"/>
  <c r="F27" i="1"/>
  <c r="I27" i="1" s="1"/>
  <c r="E27" i="1"/>
  <c r="H27" i="1" s="1"/>
  <c r="D27" i="1"/>
  <c r="G27" i="1" s="1"/>
  <c r="BT26" i="1"/>
  <c r="BS26" i="1"/>
  <c r="BR26" i="1"/>
  <c r="BQ26" i="1"/>
  <c r="BP26" i="1"/>
  <c r="BO26" i="1"/>
  <c r="BN26" i="1"/>
  <c r="BM26" i="1"/>
  <c r="BL26" i="1"/>
  <c r="BK26" i="1"/>
  <c r="BJ26" i="1"/>
  <c r="BI26" i="1"/>
  <c r="F26" i="1"/>
  <c r="I26" i="1" s="1"/>
  <c r="E26" i="1"/>
  <c r="H26" i="1" s="1"/>
  <c r="D26" i="1"/>
  <c r="G26" i="1" s="1"/>
  <c r="BT25" i="1"/>
  <c r="BS25" i="1"/>
  <c r="BR25" i="1"/>
  <c r="BQ25" i="1"/>
  <c r="BP25" i="1"/>
  <c r="BO25" i="1"/>
  <c r="BN25" i="1"/>
  <c r="BM25" i="1"/>
  <c r="BL25" i="1"/>
  <c r="BK25" i="1"/>
  <c r="BJ25" i="1"/>
  <c r="BI25" i="1"/>
  <c r="F25" i="1"/>
  <c r="I25" i="1" s="1"/>
  <c r="E25" i="1"/>
  <c r="H25" i="1" s="1"/>
  <c r="D25" i="1"/>
  <c r="G25" i="1" s="1"/>
  <c r="BT24" i="1"/>
  <c r="BS24" i="1"/>
  <c r="BR24" i="1"/>
  <c r="BQ24" i="1"/>
  <c r="BP24" i="1"/>
  <c r="BO24" i="1"/>
  <c r="BN24" i="1"/>
  <c r="BM24" i="1"/>
  <c r="BL24" i="1"/>
  <c r="BK24" i="1"/>
  <c r="BJ24" i="1"/>
  <c r="BI24" i="1"/>
  <c r="F24" i="1"/>
  <c r="I24" i="1" s="1"/>
  <c r="E24" i="1"/>
  <c r="H24" i="1" s="1"/>
  <c r="D24" i="1"/>
  <c r="G24" i="1" s="1"/>
  <c r="BT23" i="1"/>
  <c r="BS23" i="1"/>
  <c r="BR23" i="1"/>
  <c r="BQ23" i="1"/>
  <c r="BP23" i="1"/>
  <c r="BO23" i="1"/>
  <c r="BN23" i="1"/>
  <c r="BM23" i="1"/>
  <c r="BL23" i="1"/>
  <c r="BK23" i="1"/>
  <c r="BJ23" i="1"/>
  <c r="BI23" i="1"/>
  <c r="F23" i="1"/>
  <c r="I23" i="1" s="1"/>
  <c r="E23" i="1"/>
  <c r="H23" i="1" s="1"/>
  <c r="D23" i="1"/>
  <c r="G23" i="1" s="1"/>
  <c r="BT22" i="1"/>
  <c r="BS22" i="1"/>
  <c r="BR22" i="1"/>
  <c r="BQ22" i="1"/>
  <c r="BP22" i="1"/>
  <c r="BO22" i="1"/>
  <c r="BN22" i="1"/>
  <c r="BM22" i="1"/>
  <c r="BL22" i="1"/>
  <c r="BK22" i="1"/>
  <c r="BJ22" i="1"/>
  <c r="BI22" i="1"/>
  <c r="F22" i="1"/>
  <c r="I22" i="1" s="1"/>
  <c r="E22" i="1"/>
  <c r="H22" i="1" s="1"/>
  <c r="D22" i="1"/>
  <c r="G22" i="1" s="1"/>
  <c r="BT21" i="1"/>
  <c r="BS21" i="1"/>
  <c r="BR21" i="1"/>
  <c r="BQ21" i="1"/>
  <c r="BP21" i="1"/>
  <c r="BO21" i="1"/>
  <c r="BN21" i="1"/>
  <c r="BM21" i="1"/>
  <c r="BL21" i="1"/>
  <c r="BK21" i="1"/>
  <c r="BJ21" i="1"/>
  <c r="BI21" i="1"/>
  <c r="F21" i="1"/>
  <c r="I21" i="1" s="1"/>
  <c r="E21" i="1"/>
  <c r="H21" i="1" s="1"/>
  <c r="D21" i="1"/>
  <c r="G21" i="1" s="1"/>
  <c r="BT20" i="1"/>
  <c r="BS20" i="1"/>
  <c r="BR20" i="1"/>
  <c r="BQ20" i="1"/>
  <c r="BP20" i="1"/>
  <c r="BO20" i="1"/>
  <c r="BN20" i="1"/>
  <c r="BM20" i="1"/>
  <c r="BL20" i="1"/>
  <c r="BK20" i="1"/>
  <c r="BJ20" i="1"/>
  <c r="BI20" i="1"/>
  <c r="F20" i="1"/>
  <c r="I20" i="1" s="1"/>
  <c r="E20" i="1"/>
  <c r="H20" i="1" s="1"/>
  <c r="D20" i="1"/>
  <c r="G20" i="1" s="1"/>
  <c r="BT19" i="1"/>
  <c r="BS19" i="1"/>
  <c r="BR19" i="1"/>
  <c r="BQ19" i="1"/>
  <c r="BP19" i="1"/>
  <c r="BO19" i="1"/>
  <c r="BN19" i="1"/>
  <c r="BM19" i="1"/>
  <c r="BL19" i="1"/>
  <c r="BK19" i="1"/>
  <c r="BJ19" i="1"/>
  <c r="BI19" i="1"/>
  <c r="F19" i="1"/>
  <c r="I19" i="1" s="1"/>
  <c r="E19" i="1"/>
  <c r="H19" i="1" s="1"/>
  <c r="D19" i="1"/>
  <c r="G19" i="1" s="1"/>
  <c r="BT18" i="1"/>
  <c r="BS18" i="1"/>
  <c r="BR18" i="1"/>
  <c r="BQ18" i="1"/>
  <c r="BP18" i="1"/>
  <c r="BO18" i="1"/>
  <c r="BN18" i="1"/>
  <c r="BM18" i="1"/>
  <c r="BL18" i="1"/>
  <c r="BK18" i="1"/>
  <c r="BJ18" i="1"/>
  <c r="BI18" i="1"/>
  <c r="H18" i="1"/>
  <c r="F18" i="1"/>
  <c r="I18" i="1" s="1"/>
  <c r="E18" i="1"/>
  <c r="D18" i="1"/>
  <c r="G18" i="1" s="1"/>
  <c r="BT17" i="1"/>
  <c r="BS17" i="1"/>
  <c r="BR17" i="1"/>
  <c r="BQ17" i="1"/>
  <c r="BP17" i="1"/>
  <c r="BO17" i="1"/>
  <c r="BN17" i="1"/>
  <c r="BM17" i="1"/>
  <c r="BL17" i="1"/>
  <c r="BK17" i="1"/>
  <c r="BJ17" i="1"/>
  <c r="BI17" i="1"/>
  <c r="F17" i="1"/>
  <c r="I17" i="1" s="1"/>
  <c r="E17" i="1"/>
  <c r="H17" i="1" s="1"/>
  <c r="D17" i="1"/>
  <c r="G17" i="1" s="1"/>
  <c r="BT16" i="1"/>
  <c r="BS16" i="1"/>
  <c r="BR16" i="1"/>
  <c r="BQ16" i="1"/>
  <c r="BP16" i="1"/>
  <c r="BO16" i="1"/>
  <c r="BN16" i="1"/>
  <c r="BM16" i="1"/>
  <c r="BL16" i="1"/>
  <c r="BK16" i="1"/>
  <c r="BJ16" i="1"/>
  <c r="BI16" i="1"/>
  <c r="F16" i="1"/>
  <c r="I16" i="1" s="1"/>
  <c r="E16" i="1"/>
  <c r="H16" i="1" s="1"/>
  <c r="D16" i="1"/>
  <c r="G16" i="1" s="1"/>
  <c r="BT15" i="1"/>
  <c r="BS15" i="1"/>
  <c r="BR15" i="1"/>
  <c r="BQ15" i="1"/>
  <c r="BP15" i="1"/>
  <c r="BO15" i="1"/>
  <c r="BN15" i="1"/>
  <c r="BM15" i="1"/>
  <c r="BL15" i="1"/>
  <c r="BK15" i="1"/>
  <c r="BJ15" i="1"/>
  <c r="BI15" i="1"/>
  <c r="F15" i="1"/>
  <c r="I15" i="1" s="1"/>
  <c r="E15" i="1"/>
  <c r="H15" i="1" s="1"/>
  <c r="D15" i="1"/>
  <c r="G15" i="1" s="1"/>
  <c r="BT14" i="1"/>
  <c r="BS14" i="1"/>
  <c r="BR14" i="1"/>
  <c r="BQ14" i="1"/>
  <c r="BP14" i="1"/>
  <c r="BO14" i="1"/>
  <c r="BN14" i="1"/>
  <c r="BM14" i="1"/>
  <c r="BL14" i="1"/>
  <c r="BK14" i="1"/>
  <c r="BJ14" i="1"/>
  <c r="BI14" i="1"/>
  <c r="F14" i="1"/>
  <c r="I14" i="1" s="1"/>
  <c r="E14" i="1"/>
  <c r="H14" i="1" s="1"/>
  <c r="D14" i="1"/>
  <c r="G14" i="1" s="1"/>
  <c r="BT13" i="1"/>
  <c r="BS13" i="1"/>
  <c r="BR13" i="1"/>
  <c r="BQ13" i="1"/>
  <c r="BP13" i="1"/>
  <c r="BO13" i="1"/>
  <c r="BN13" i="1"/>
  <c r="BM13" i="1"/>
  <c r="BL13" i="1"/>
  <c r="BK13" i="1"/>
  <c r="BJ13" i="1"/>
  <c r="BI13" i="1"/>
  <c r="F13" i="1"/>
  <c r="I13" i="1" s="1"/>
  <c r="E13" i="1"/>
  <c r="H13" i="1" s="1"/>
  <c r="D13" i="1"/>
  <c r="G13" i="1" s="1"/>
  <c r="BT12" i="1"/>
  <c r="BS12" i="1"/>
  <c r="BR12" i="1"/>
  <c r="BQ12" i="1"/>
  <c r="BP12" i="1"/>
  <c r="BO12" i="1"/>
  <c r="BN12" i="1"/>
  <c r="BM12" i="1"/>
  <c r="BL12" i="1"/>
  <c r="BK12" i="1"/>
  <c r="BJ12" i="1"/>
  <c r="BI12" i="1"/>
  <c r="H12" i="1"/>
  <c r="F12" i="1"/>
  <c r="I12" i="1" s="1"/>
  <c r="E12" i="1"/>
  <c r="D12" i="1"/>
  <c r="G12" i="1" s="1"/>
  <c r="BT11" i="1"/>
  <c r="BS11" i="1"/>
  <c r="BR11" i="1"/>
  <c r="BQ11" i="1"/>
  <c r="BP11" i="1"/>
  <c r="BO11" i="1"/>
  <c r="BN11" i="1"/>
  <c r="BM11" i="1"/>
  <c r="BL11" i="1"/>
  <c r="BK11" i="1"/>
  <c r="BJ11" i="1"/>
  <c r="BI11" i="1"/>
  <c r="H11" i="1"/>
  <c r="F11" i="1"/>
  <c r="I11" i="1" s="1"/>
  <c r="E11" i="1"/>
  <c r="D11" i="1"/>
  <c r="G11" i="1" s="1"/>
  <c r="BT10" i="1"/>
  <c r="BS10" i="1"/>
  <c r="BR10" i="1"/>
  <c r="BQ10" i="1"/>
  <c r="BP10" i="1"/>
  <c r="BO10" i="1"/>
  <c r="BN10" i="1"/>
  <c r="BM10" i="1"/>
  <c r="BL10" i="1"/>
  <c r="BK10" i="1"/>
  <c r="BJ10" i="1"/>
  <c r="BI10" i="1"/>
  <c r="H10" i="1"/>
  <c r="F10" i="1"/>
  <c r="I10" i="1" s="1"/>
  <c r="E10" i="1"/>
  <c r="D10" i="1"/>
  <c r="G10" i="1" s="1"/>
  <c r="BT9" i="1"/>
  <c r="BS9" i="1"/>
  <c r="BR9" i="1"/>
  <c r="BQ9" i="1"/>
  <c r="BP9" i="1"/>
  <c r="BO9" i="1"/>
  <c r="BN9" i="1"/>
  <c r="BM9" i="1"/>
  <c r="BL9" i="1"/>
  <c r="BK9" i="1"/>
  <c r="BJ9" i="1"/>
  <c r="BI9" i="1"/>
  <c r="H9" i="1"/>
  <c r="F9" i="1"/>
  <c r="I9" i="1" s="1"/>
  <c r="E9" i="1"/>
  <c r="D9" i="1"/>
  <c r="G9" i="1" s="1"/>
  <c r="BT8" i="1"/>
  <c r="BS8" i="1"/>
  <c r="BR8" i="1"/>
  <c r="BQ8" i="1"/>
  <c r="BP8" i="1"/>
  <c r="BO8" i="1"/>
  <c r="BN8" i="1"/>
  <c r="BM8" i="1"/>
  <c r="BL8" i="1"/>
  <c r="BK8" i="1"/>
  <c r="BJ8" i="1"/>
  <c r="BI8" i="1"/>
  <c r="H8" i="1"/>
  <c r="F8" i="1"/>
  <c r="I8" i="1" s="1"/>
  <c r="E8" i="1"/>
  <c r="D8" i="1"/>
  <c r="G8" i="1" s="1"/>
  <c r="BT7" i="1"/>
  <c r="BS7" i="1"/>
  <c r="BR7" i="1"/>
  <c r="BQ7" i="1"/>
  <c r="BP7" i="1"/>
  <c r="BO7" i="1"/>
  <c r="BN7" i="1"/>
  <c r="BM7" i="1"/>
  <c r="BL7" i="1"/>
  <c r="BK7" i="1"/>
  <c r="BJ7" i="1"/>
  <c r="BI7" i="1"/>
  <c r="H7" i="1"/>
  <c r="F7" i="1"/>
  <c r="I7" i="1" s="1"/>
  <c r="E7" i="1"/>
  <c r="D7" i="1"/>
  <c r="G7" i="1" s="1"/>
  <c r="BT6" i="1"/>
  <c r="BS6" i="1"/>
  <c r="BR6" i="1"/>
  <c r="BQ6" i="1"/>
  <c r="BP6" i="1"/>
  <c r="BO6" i="1"/>
  <c r="BN6" i="1"/>
  <c r="BM6" i="1"/>
  <c r="BL6" i="1"/>
  <c r="BK6" i="1"/>
  <c r="BJ6" i="1"/>
  <c r="BI6" i="1"/>
  <c r="H6" i="1"/>
  <c r="F6" i="1"/>
  <c r="I6" i="1" s="1"/>
  <c r="E6" i="1"/>
  <c r="D6" i="1"/>
  <c r="G6" i="1" s="1"/>
  <c r="C4" i="1"/>
  <c r="H60" i="1" l="1"/>
  <c r="G63" i="1"/>
  <c r="I65" i="1"/>
  <c r="I67" i="1"/>
  <c r="I62" i="1"/>
  <c r="H65" i="1"/>
  <c r="G60" i="1"/>
  <c r="H63" i="1"/>
  <c r="I61" i="1"/>
  <c r="I66" i="1"/>
  <c r="G67" i="1"/>
  <c r="I60" i="1"/>
  <c r="H61" i="1"/>
  <c r="I63" i="1"/>
  <c r="H64" i="1"/>
  <c r="G64" i="1"/>
  <c r="H67" i="1"/>
  <c r="E4" i="1"/>
  <c r="H4" i="1" s="1"/>
  <c r="I47" i="1"/>
  <c r="F4" i="1"/>
  <c r="I4" i="1" s="1"/>
  <c r="G66" i="1"/>
  <c r="G65" i="1"/>
  <c r="H66" i="1"/>
  <c r="D4" i="1"/>
</calcChain>
</file>

<file path=xl/sharedStrings.xml><?xml version="1.0" encoding="utf-8"?>
<sst xmlns="http://schemas.openxmlformats.org/spreadsheetml/2006/main" count="79" uniqueCount="79">
  <si>
    <t>Agency retention ratio</t>
  </si>
  <si>
    <t>Back to cover page</t>
  </si>
  <si>
    <t>Recruits</t>
  </si>
  <si>
    <t># AG after 
mth 3</t>
  </si>
  <si>
    <t># AG after 
mth 6</t>
  </si>
  <si>
    <t># AG after 
mth 12</t>
  </si>
  <si>
    <t>%Retention after 
mth3</t>
  </si>
  <si>
    <t>%Retention
after
mth6</t>
  </si>
  <si>
    <t>%Retention
after
first year</t>
  </si>
  <si>
    <t>agent_retention:recruited_in_201204</t>
  </si>
  <si>
    <t>agent_retention:recruited_in_201205</t>
  </si>
  <si>
    <t>agent_retention:recruited_in_201206</t>
  </si>
  <si>
    <t>agent_retention:recruited_in_201207</t>
  </si>
  <si>
    <t>agent_retention:recruited_in_201208</t>
  </si>
  <si>
    <t>agent_retention:recruited_in_201209</t>
  </si>
  <si>
    <t>agent_retention:recruited_in_201210</t>
  </si>
  <si>
    <t>agent_retention:recruited_in_201211</t>
  </si>
  <si>
    <t>agent_retention:recruited_in_201212</t>
  </si>
  <si>
    <t>agent_retention:recruited_in_201301</t>
  </si>
  <si>
    <t>agent_retention:recruited_in_201302</t>
  </si>
  <si>
    <t>agent_retention:recruited_in_201303</t>
  </si>
  <si>
    <t>agent_retention:recruited_in_201304</t>
  </si>
  <si>
    <t>agent_retention:recruited_in_201305</t>
  </si>
  <si>
    <t>agent_retention:recruited_in_201306</t>
  </si>
  <si>
    <t>agent_retention:recruited_in_201307</t>
  </si>
  <si>
    <t>agent_retention:recruited_in_201308</t>
  </si>
  <si>
    <t>agent_retention:recruited_in_201309</t>
  </si>
  <si>
    <t>agent_retention:recruited_in_201310</t>
  </si>
  <si>
    <t>agent_retention:recruited_in_201311</t>
  </si>
  <si>
    <t>agent_retention:recruited_in_201312</t>
  </si>
  <si>
    <t>agent_retention:recruited_in_201401</t>
  </si>
  <si>
    <t>agent_retention:recruited_in_201402</t>
  </si>
  <si>
    <t>agent_retention:recruited_in_201403</t>
  </si>
  <si>
    <t>agent_retention:recruited_in_201404</t>
  </si>
  <si>
    <t>agent_retention:recruited_in_201405</t>
  </si>
  <si>
    <t>agent_retention:recruited_in_201406</t>
  </si>
  <si>
    <t>agent_retention:recruited_in_201407</t>
  </si>
  <si>
    <t>agent_retention:recruited_in_201408</t>
  </si>
  <si>
    <t>agent_retention:recruited_in_201409</t>
  </si>
  <si>
    <t>agent_retention:recruited_in_201410</t>
  </si>
  <si>
    <t>agent_retention:recruited_in_201411</t>
  </si>
  <si>
    <t>agent_retention:recruited_in_201412</t>
  </si>
  <si>
    <t>agent_retention:recruited_in_201501</t>
  </si>
  <si>
    <t>agent_retention:recruited_in_201502</t>
  </si>
  <si>
    <t>agent_retention:recruited_in_201503</t>
  </si>
  <si>
    <t>agent_retention:recruited_in_201504</t>
  </si>
  <si>
    <t>agent_retention:recruited_in_201505</t>
  </si>
  <si>
    <t>agent_retention:recruited_in_201506</t>
  </si>
  <si>
    <t>agent_retention:recruited_in_201507</t>
  </si>
  <si>
    <t>agent_retention:recruited_in_201508</t>
  </si>
  <si>
    <t>agent_retention:recruited_in_201509</t>
  </si>
  <si>
    <t>agent_retention:recruited_in_201510</t>
  </si>
  <si>
    <t>agent_retention:recruited_in_201511</t>
  </si>
  <si>
    <t>agent_retention:recruited_in_201512</t>
  </si>
  <si>
    <t>agent_retention:recruited_in_201601</t>
  </si>
  <si>
    <t>agent_retention:recruited_in_201602</t>
  </si>
  <si>
    <t>agent_retention:recruited_in_201603</t>
  </si>
  <si>
    <t>agent_retention:recruited_in_201604</t>
  </si>
  <si>
    <t>agent_retention:recruited_in_201605</t>
  </si>
  <si>
    <t>agent_retention:recruited_in_201606</t>
  </si>
  <si>
    <t>agent_retention:recruited_in_201607</t>
  </si>
  <si>
    <t>agent_retention:recruited_in_201608</t>
  </si>
  <si>
    <t>agent_retention:recruited_in_201609</t>
  </si>
  <si>
    <t>agent_retention:recruited_in_201610</t>
  </si>
  <si>
    <t>agent_retention:recruited_in_201611</t>
  </si>
  <si>
    <t>agent_retention:recruited_in_201612</t>
  </si>
  <si>
    <t>agent_retention:recruited_in_201701</t>
  </si>
  <si>
    <t>agent_retention:recruited_in_201702</t>
  </si>
  <si>
    <t>agent_retention:recruited_in_201703</t>
  </si>
  <si>
    <t>agent_retention:recruited_in_201704</t>
  </si>
  <si>
    <t>agent_retention:recruited_in_201705</t>
  </si>
  <si>
    <t>agent_retention:recruited_in_201706</t>
  </si>
  <si>
    <t>agent_retention:recruited_in_201707</t>
  </si>
  <si>
    <t>agent_retention:recruited_in_201708</t>
  </si>
  <si>
    <t>agent_retention:recruited_in_201709</t>
  </si>
  <si>
    <t>agent_retention:recruited_in_201710</t>
  </si>
  <si>
    <t>agent_retention:recruited_in_201711</t>
  </si>
  <si>
    <t>agent_retention:recruited_in_201712</t>
  </si>
  <si>
    <t>new_crecuted_inmonth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</si>
</sst>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[$€]* #,##0.00_-;\-[$€]* #,##0.00_-;_-[$€]* &quot;-&quot;??_-;_-@_-"/>
    <numFmt numFmtId="165" formatCode="[$-409]mmm\-yy;@"/>
    <numFmt numFmtId="166" formatCode="[$-409]mmm/yy;@"/>
    <numFmt numFmtId="167" formatCode="mmm\ \'yy"/>
    <numFmt numFmtId="168" formatCode="0;;&quot;-&quot;"/>
    <numFmt numFmtId="169" formatCode="0%;;&quot;-&quot;"/>
    <numFmt numFmtId="170" formatCode="\'yyyymm"/>
  </numFmts>
  <fonts count="1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u/>
      <sz val="8"/>
      <color theme="10"/>
      <name val="Arial"/>
      <family val="2"/>
      <charset val="163"/>
    </font>
    <font>
      <b/>
      <i/>
      <u/>
      <sz val="10"/>
      <color rgb="FFC00000"/>
      <name val="Arial"/>
      <family val="2"/>
      <charset val="163"/>
    </font>
    <font>
      <sz val="11"/>
      <color theme="0" tint="-0.1499984740745262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0"/>
      <color rgb="FF1F497D"/>
      <name val="Arial"/>
      <family val="2"/>
      <charset val="163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</borders>
  <cellStyleXfs count="5">
    <xf numFmtId="164" fontId="0" fillId="0" borderId="0"/>
    <xf numFmtId="0" fontId="1" fillId="0" borderId="0"/>
    <xf numFmtId="164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6" fillId="0" borderId="0"/>
  </cellStyleXfs>
  <cellXfs count="66">
    <xf numFmtId="164" fontId="0" fillId="0" borderId="0" xfId="0"/>
    <xf numFmtId="0" fontId="2" fillId="0" borderId="0" xfId="1" applyFont="1" applyProtection="1">
      <protection locked="0"/>
    </xf>
    <xf numFmtId="0" fontId="1" fillId="0" borderId="0" xfId="1" applyProtection="1">
      <protection locked="0"/>
    </xf>
    <xf numFmtId="164" fontId="4" fillId="0" borderId="0" xfId="2" applyFont="1" applyAlignment="1" applyProtection="1"/>
    <xf numFmtId="0" fontId="1" fillId="0" borderId="0" xfId="1" applyAlignment="1" applyProtection="1">
      <alignment horizontal="center" vertical="center"/>
      <protection locked="0"/>
    </xf>
    <xf numFmtId="165" fontId="5" fillId="2" borderId="0" xfId="0" applyNumberFormat="1" applyFont="1" applyFill="1" applyAlignment="1">
      <alignment horizontal="left" indent="1"/>
    </xf>
    <xf numFmtId="0" fontId="6" fillId="0" borderId="0" xfId="1" applyFont="1" applyProtection="1">
      <protection locked="0"/>
    </xf>
    <xf numFmtId="0" fontId="7" fillId="0" borderId="0" xfId="1" applyFont="1" applyAlignment="1" applyProtection="1">
      <alignment horizontal="center" vertical="center"/>
      <protection locked="0"/>
    </xf>
    <xf numFmtId="0" fontId="8" fillId="0" borderId="0" xfId="1" applyFont="1" applyAlignment="1" applyProtection="1">
      <alignment horizontal="center" vertical="center"/>
      <protection locked="0"/>
    </xf>
    <xf numFmtId="0" fontId="9" fillId="0" borderId="0" xfId="1" applyFont="1" applyAlignment="1" applyProtection="1">
      <alignment horizontal="center" vertical="center"/>
      <protection locked="0"/>
    </xf>
    <xf numFmtId="0" fontId="1" fillId="0" borderId="1" xfId="1" applyBorder="1" applyProtection="1">
      <protection locked="0"/>
    </xf>
    <xf numFmtId="0" fontId="1" fillId="3" borderId="1" xfId="1" applyFill="1" applyBorder="1" applyAlignment="1" applyProtection="1">
      <alignment horizontal="center" vertical="center"/>
      <protection locked="0"/>
    </xf>
    <xf numFmtId="0" fontId="1" fillId="4" borderId="1" xfId="1" applyFill="1" applyBorder="1" applyAlignment="1" applyProtection="1">
      <alignment horizontal="center" vertical="center" wrapText="1"/>
      <protection locked="0"/>
    </xf>
    <xf numFmtId="0" fontId="10" fillId="5" borderId="1" xfId="1" applyFont="1" applyFill="1" applyBorder="1" applyAlignment="1" applyProtection="1">
      <alignment horizontal="center" vertical="center" wrapText="1"/>
      <protection locked="0"/>
    </xf>
    <xf numFmtId="166" fontId="1" fillId="0" borderId="0" xfId="1" applyNumberFormat="1" applyProtection="1">
      <protection locked="0"/>
    </xf>
    <xf numFmtId="167" fontId="1" fillId="6" borderId="1" xfId="1" applyNumberFormat="1" applyFill="1" applyBorder="1" applyAlignment="1" applyProtection="1">
      <alignment horizontal="center" vertical="center"/>
      <protection locked="0"/>
    </xf>
    <xf numFmtId="167" fontId="11" fillId="6" borderId="1" xfId="1" applyNumberFormat="1" applyFont="1" applyFill="1" applyBorder="1" applyAlignment="1" applyProtection="1">
      <alignment horizontal="center" vertical="center"/>
      <protection locked="0"/>
    </xf>
    <xf numFmtId="167" fontId="12" fillId="6" borderId="1" xfId="1" applyNumberFormat="1" applyFont="1" applyFill="1" applyBorder="1" applyAlignment="1" applyProtection="1">
      <alignment horizontal="center" vertical="center"/>
      <protection locked="0"/>
    </xf>
    <xf numFmtId="0" fontId="13" fillId="0" borderId="1" xfId="1" applyFont="1" applyFill="1" applyBorder="1" applyAlignment="1" applyProtection="1">
      <alignment horizontal="right"/>
      <protection locked="0"/>
    </xf>
    <xf numFmtId="3" fontId="0" fillId="7" borderId="1" xfId="3" applyNumberFormat="1" applyFont="1" applyFill="1" applyBorder="1" applyProtection="1">
      <protection locked="0"/>
    </xf>
    <xf numFmtId="9" fontId="14" fillId="8" borderId="1" xfId="3" applyNumberFormat="1" applyFont="1" applyFill="1" applyBorder="1" applyAlignment="1" applyProtection="1">
      <alignment vertical="center" wrapText="1"/>
    </xf>
    <xf numFmtId="0" fontId="13" fillId="7" borderId="0" xfId="1" applyFont="1" applyFill="1" applyProtection="1">
      <protection locked="0"/>
    </xf>
    <xf numFmtId="166" fontId="13" fillId="7" borderId="1" xfId="1" applyNumberFormat="1" applyFont="1" applyFill="1" applyBorder="1" applyAlignment="1" applyProtection="1">
      <alignment horizontal="center" vertical="center"/>
      <protection locked="0"/>
    </xf>
    <xf numFmtId="3" fontId="13" fillId="7" borderId="1" xfId="1" applyNumberFormat="1" applyFont="1" applyFill="1" applyBorder="1" applyAlignment="1" applyProtection="1">
      <alignment horizontal="center" vertical="center"/>
      <protection locked="0"/>
    </xf>
    <xf numFmtId="9" fontId="13" fillId="8" borderId="1" xfId="3" applyNumberFormat="1" applyFont="1" applyFill="1" applyBorder="1" applyAlignment="1" applyProtection="1">
      <alignment vertical="center" wrapText="1"/>
    </xf>
    <xf numFmtId="0" fontId="1" fillId="7" borderId="2" xfId="1" applyFill="1" applyBorder="1" applyProtection="1">
      <protection locked="0"/>
    </xf>
    <xf numFmtId="0" fontId="7" fillId="7" borderId="2" xfId="1" applyFont="1" applyFill="1" applyBorder="1" applyAlignment="1" applyProtection="1">
      <alignment horizontal="center" vertical="center" wrapText="1"/>
      <protection locked="0"/>
    </xf>
    <xf numFmtId="164" fontId="15" fillId="0" borderId="0" xfId="0" applyFont="1"/>
    <xf numFmtId="0" fontId="1" fillId="7" borderId="0" xfId="1" applyFill="1" applyBorder="1" applyProtection="1">
      <protection locked="0"/>
    </xf>
    <xf numFmtId="166" fontId="1" fillId="0" borderId="0" xfId="1" applyNumberFormat="1" applyFill="1" applyBorder="1" applyAlignment="1" applyProtection="1">
      <alignment horizontal="center" vertical="center"/>
      <protection locked="0"/>
    </xf>
    <xf numFmtId="166" fontId="1" fillId="7" borderId="0" xfId="1" applyNumberFormat="1" applyFill="1" applyBorder="1" applyAlignment="1" applyProtection="1">
      <alignment horizontal="center" vertical="center"/>
      <protection locked="0"/>
    </xf>
    <xf numFmtId="166" fontId="1" fillId="7" borderId="3" xfId="1" applyNumberFormat="1" applyFill="1" applyBorder="1" applyAlignment="1" applyProtection="1">
      <alignment horizontal="center" vertical="center"/>
      <protection locked="0"/>
    </xf>
    <xf numFmtId="166" fontId="1" fillId="7" borderId="2" xfId="1" applyNumberFormat="1" applyFill="1" applyBorder="1" applyAlignment="1" applyProtection="1">
      <alignment horizontal="center" vertical="center"/>
      <protection locked="0"/>
    </xf>
    <xf numFmtId="0" fontId="1" fillId="7" borderId="0" xfId="1" applyFill="1" applyBorder="1" applyAlignment="1" applyProtection="1">
      <alignment horizontal="center" vertical="center"/>
      <protection locked="0"/>
    </xf>
    <xf numFmtId="0" fontId="1" fillId="7" borderId="0" xfId="1" applyFill="1" applyAlignment="1" applyProtection="1">
      <alignment horizontal="center" vertical="center"/>
      <protection locked="0"/>
    </xf>
    <xf numFmtId="167" fontId="1" fillId="0" borderId="4" xfId="1" applyNumberFormat="1" applyBorder="1" applyAlignment="1" applyProtection="1">
      <alignment horizontal="right" indent="1"/>
      <protection locked="0"/>
    </xf>
    <xf numFmtId="0" fontId="1" fillId="3" borderId="4" xfId="1" applyFill="1" applyBorder="1" applyAlignment="1" applyProtection="1">
      <alignment horizontal="right" indent="1"/>
      <protection locked="0"/>
    </xf>
    <xf numFmtId="168" fontId="1" fillId="4" borderId="4" xfId="1" applyNumberFormat="1" applyFill="1" applyBorder="1" applyAlignment="1" applyProtection="1">
      <alignment horizontal="right" indent="1"/>
      <protection locked="0"/>
    </xf>
    <xf numFmtId="169" fontId="0" fillId="0" borderId="4" xfId="3" applyNumberFormat="1" applyFont="1" applyBorder="1" applyAlignment="1" applyProtection="1">
      <alignment horizontal="right" indent="1"/>
      <protection locked="0"/>
    </xf>
    <xf numFmtId="0" fontId="1" fillId="0" borderId="6" xfId="1" applyBorder="1" applyAlignment="1" applyProtection="1">
      <alignment horizontal="right" vertical="center" indent="1"/>
      <protection locked="0"/>
    </xf>
    <xf numFmtId="0" fontId="1" fillId="7" borderId="6" xfId="1" applyFill="1" applyBorder="1" applyAlignment="1" applyProtection="1">
      <alignment horizontal="right" vertical="center" indent="1"/>
      <protection locked="0"/>
    </xf>
    <xf numFmtId="0" fontId="17" fillId="7" borderId="6" xfId="4" applyFont="1" applyFill="1" applyBorder="1" applyAlignment="1">
      <alignment horizontal="right" vertical="center" wrapText="1" indent="1"/>
    </xf>
    <xf numFmtId="3" fontId="1" fillId="7" borderId="6" xfId="1" applyNumberFormat="1" applyFill="1" applyBorder="1" applyAlignment="1" applyProtection="1">
      <alignment horizontal="right" vertical="center" indent="1"/>
      <protection locked="0"/>
    </xf>
    <xf numFmtId="9" fontId="0" fillId="0" borderId="1" xfId="3" applyFont="1" applyBorder="1" applyProtection="1">
      <protection locked="0"/>
    </xf>
    <xf numFmtId="0" fontId="1" fillId="0" borderId="7" xfId="1" applyBorder="1" applyAlignment="1" applyProtection="1">
      <alignment horizontal="right" vertical="center" indent="1"/>
      <protection locked="0"/>
    </xf>
    <xf numFmtId="0" fontId="1" fillId="7" borderId="4" xfId="1" applyFill="1" applyBorder="1" applyAlignment="1" applyProtection="1">
      <alignment horizontal="right" vertical="center" indent="1"/>
      <protection locked="0"/>
    </xf>
    <xf numFmtId="0" fontId="16" fillId="7" borderId="4" xfId="4" applyFill="1" applyBorder="1" applyAlignment="1">
      <alignment horizontal="right" vertical="center" indent="1"/>
    </xf>
    <xf numFmtId="3" fontId="1" fillId="7" borderId="4" xfId="1" applyNumberFormat="1" applyFill="1" applyBorder="1" applyAlignment="1" applyProtection="1">
      <alignment horizontal="right" vertical="center" indent="1"/>
      <protection locked="0"/>
    </xf>
    <xf numFmtId="0" fontId="17" fillId="7" borderId="4" xfId="4" applyFont="1" applyFill="1" applyBorder="1" applyAlignment="1">
      <alignment horizontal="right" vertical="center" wrapText="1" indent="1"/>
    </xf>
    <xf numFmtId="0" fontId="1" fillId="0" borderId="4" xfId="1" applyBorder="1" applyAlignment="1" applyProtection="1">
      <alignment horizontal="right" vertical="center" indent="1"/>
      <protection locked="0"/>
    </xf>
    <xf numFmtId="0" fontId="9" fillId="7" borderId="4" xfId="1" applyFont="1" applyFill="1" applyBorder="1" applyAlignment="1" applyProtection="1">
      <alignment horizontal="right" vertical="center" indent="1"/>
      <protection locked="0"/>
    </xf>
    <xf numFmtId="9" fontId="0" fillId="7" borderId="1" xfId="3" applyFont="1" applyFill="1" applyBorder="1" applyProtection="1">
      <protection locked="0"/>
    </xf>
    <xf numFmtId="3" fontId="1" fillId="3" borderId="4" xfId="1" applyNumberFormat="1" applyFill="1" applyBorder="1" applyAlignment="1" applyProtection="1">
      <alignment horizontal="right" indent="1"/>
      <protection locked="0"/>
    </xf>
    <xf numFmtId="167" fontId="1" fillId="0" borderId="8" xfId="1" applyNumberFormat="1" applyBorder="1" applyAlignment="1" applyProtection="1">
      <alignment horizontal="right" indent="1"/>
      <protection locked="0"/>
    </xf>
    <xf numFmtId="0" fontId="1" fillId="3" borderId="8" xfId="1" applyFill="1" applyBorder="1" applyAlignment="1" applyProtection="1">
      <alignment horizontal="right" indent="1"/>
      <protection locked="0"/>
    </xf>
    <xf numFmtId="168" fontId="1" fillId="4" borderId="8" xfId="1" applyNumberFormat="1" applyFill="1" applyBorder="1" applyAlignment="1" applyProtection="1">
      <alignment horizontal="right" indent="1"/>
      <protection locked="0"/>
    </xf>
    <xf numFmtId="169" fontId="0" fillId="0" borderId="8" xfId="3" applyNumberFormat="1" applyFont="1" applyBorder="1" applyAlignment="1" applyProtection="1">
      <alignment horizontal="right" indent="1"/>
      <protection locked="0"/>
    </xf>
    <xf numFmtId="0" fontId="1" fillId="0" borderId="8" xfId="1" applyBorder="1" applyAlignment="1" applyProtection="1">
      <alignment horizontal="right" vertical="center" indent="1"/>
      <protection locked="0"/>
    </xf>
    <xf numFmtId="0" fontId="1" fillId="7" borderId="8" xfId="1" applyFill="1" applyBorder="1" applyAlignment="1" applyProtection="1">
      <alignment horizontal="right" vertical="center" indent="1"/>
      <protection locked="0"/>
    </xf>
    <xf numFmtId="3" fontId="1" fillId="7" borderId="8" xfId="1" applyNumberFormat="1" applyFill="1" applyBorder="1" applyAlignment="1" applyProtection="1">
      <alignment horizontal="right" vertical="center" indent="1"/>
      <protection locked="0"/>
    </xf>
    <xf numFmtId="170" fontId="0" fillId="0" borderId="5" xfId="3" applyNumberFormat="1" applyFont="1" applyBorder="1" applyProtection="1">
      <protection locked="0"/>
    </xf>
    <xf numFmtId="169" fontId="0" fillId="0" borderId="6" xfId="3" applyNumberFormat="1" applyFont="1" applyBorder="1" applyAlignment="1" applyProtection="1">
      <alignment horizontal="right" indent="1"/>
      <protection locked="0"/>
    </xf>
    <xf numFmtId="0" fontId="7" fillId="0" borderId="0" xfId="1" applyFont="1" applyProtection="1">
      <protection locked="0"/>
    </xf>
    <xf numFmtId="0" fontId="18" fillId="7" borderId="0" xfId="1" applyFont="1" applyFill="1" applyProtection="1">
      <protection locked="0"/>
    </xf>
    <xf numFmtId="0" fontId="7" fillId="7" borderId="0" xfId="1" applyFont="1" applyFill="1" applyBorder="1" applyProtection="1">
      <protection locked="0"/>
    </xf>
    <xf numFmtId="169" fontId="1" fillId="0" borderId="0" xfId="1" applyNumberFormat="1" applyProtection="1">
      <protection locked="0"/>
    </xf>
  </cellXfs>
  <cellStyles count="5">
    <cellStyle name="Hyperlink" xfId="2" builtinId="8"/>
    <cellStyle name="Normal" xfId="0" builtinId="0"/>
    <cellStyle name="Normal 13" xfId="1"/>
    <cellStyle name="Normal_Sheet3" xfId="4"/>
    <cellStyle name="Percent 7" xfId="3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notesE1EF34\Temp\notesE1EF34\MRTA%20TestScript,%20Feb%200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611/Data_Monthly_20161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612/Data_Monthly_2016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701/Data_Monthly_20170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702/Data_Monthly_20170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703/Data_Monthly_20170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704/Data_Monthly_20170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705/Data_Monthly_201705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706/Data_Monthly_2017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cmddn/LOCALS~1/Temp/notesE1EF34/DOCUME~1/HCMNTH~1/LOCALS~1/Temp/notesE1EF34/Products/Thach_PremCal/Prem%20Calculation_VT6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_ZCTmp.Dir\MRTA_NB%20Test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706\201706_GVL_Agency%20reports_v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.0%20Agency%20Model/Agency%20Plan_SP2013%202015_hybrid_Jan%20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607/Data_Monthly_20160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608/Data_Monthly_20160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609/Data_Monthly_20160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610/Data_Monthly_2016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Recruit"/>
      <sheetName val="RookieRecruit"/>
      <sheetName val="306090_Pivot"/>
      <sheetName val="306090"/>
      <sheetName val="Actv AL"/>
      <sheetName val="RecruitbyTeam"/>
      <sheetName val="Retention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Retention</v>
          </cell>
        </row>
        <row r="4">
          <cell r="A4" t="str">
            <v>Recruitmth</v>
          </cell>
          <cell r="B4" t="str">
            <v>CountOfAGENTCD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7</v>
          </cell>
        </row>
        <row r="13">
          <cell r="A13">
            <v>41395</v>
          </cell>
          <cell r="B13">
            <v>1</v>
          </cell>
        </row>
        <row r="14">
          <cell r="A14">
            <v>41426</v>
          </cell>
          <cell r="B14">
            <v>6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4</v>
          </cell>
        </row>
        <row r="17">
          <cell r="A17">
            <v>41518</v>
          </cell>
          <cell r="B17">
            <v>4</v>
          </cell>
        </row>
        <row r="18">
          <cell r="A18">
            <v>41548</v>
          </cell>
          <cell r="B18">
            <v>5</v>
          </cell>
        </row>
        <row r="19">
          <cell r="A19">
            <v>41579</v>
          </cell>
          <cell r="B19">
            <v>9</v>
          </cell>
        </row>
        <row r="20">
          <cell r="A20">
            <v>41609</v>
          </cell>
          <cell r="B20">
            <v>10</v>
          </cell>
        </row>
        <row r="21">
          <cell r="A21">
            <v>41640</v>
          </cell>
          <cell r="B21">
            <v>2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10</v>
          </cell>
        </row>
        <row r="24">
          <cell r="A24">
            <v>41760</v>
          </cell>
          <cell r="B24">
            <v>17</v>
          </cell>
        </row>
        <row r="25">
          <cell r="A25">
            <v>41791</v>
          </cell>
          <cell r="B25">
            <v>27</v>
          </cell>
        </row>
        <row r="26">
          <cell r="A26">
            <v>41821</v>
          </cell>
          <cell r="B26">
            <v>20</v>
          </cell>
        </row>
        <row r="27">
          <cell r="A27">
            <v>41852</v>
          </cell>
          <cell r="B27">
            <v>24</v>
          </cell>
        </row>
        <row r="28">
          <cell r="A28">
            <v>41883</v>
          </cell>
          <cell r="B28">
            <v>24</v>
          </cell>
        </row>
        <row r="29">
          <cell r="A29">
            <v>41913</v>
          </cell>
          <cell r="B29">
            <v>33</v>
          </cell>
        </row>
        <row r="30">
          <cell r="A30">
            <v>41944</v>
          </cell>
          <cell r="B30">
            <v>44</v>
          </cell>
        </row>
        <row r="31">
          <cell r="A31">
            <v>41974</v>
          </cell>
          <cell r="B31">
            <v>65</v>
          </cell>
        </row>
        <row r="32">
          <cell r="A32">
            <v>42005</v>
          </cell>
          <cell r="B32">
            <v>59</v>
          </cell>
        </row>
        <row r="33">
          <cell r="A33">
            <v>42036</v>
          </cell>
          <cell r="B33">
            <v>38</v>
          </cell>
        </row>
        <row r="34">
          <cell r="A34">
            <v>42064</v>
          </cell>
          <cell r="B34">
            <v>78</v>
          </cell>
        </row>
        <row r="35">
          <cell r="A35">
            <v>42095</v>
          </cell>
          <cell r="B35">
            <v>114</v>
          </cell>
        </row>
        <row r="36">
          <cell r="A36">
            <v>42125</v>
          </cell>
          <cell r="B36">
            <v>72</v>
          </cell>
        </row>
        <row r="37">
          <cell r="A37">
            <v>42156</v>
          </cell>
          <cell r="B37">
            <v>101</v>
          </cell>
        </row>
        <row r="38">
          <cell r="A38">
            <v>42186</v>
          </cell>
          <cell r="B38">
            <v>108</v>
          </cell>
        </row>
        <row r="39">
          <cell r="A39">
            <v>42217</v>
          </cell>
          <cell r="B39">
            <v>113</v>
          </cell>
        </row>
        <row r="40">
          <cell r="A40">
            <v>42248</v>
          </cell>
          <cell r="B40">
            <v>174</v>
          </cell>
        </row>
        <row r="41">
          <cell r="A41">
            <v>42278</v>
          </cell>
          <cell r="B41">
            <v>98</v>
          </cell>
        </row>
        <row r="42">
          <cell r="A42">
            <v>42309</v>
          </cell>
          <cell r="B42">
            <v>219</v>
          </cell>
        </row>
        <row r="43">
          <cell r="A43">
            <v>42339</v>
          </cell>
          <cell r="B43">
            <v>187</v>
          </cell>
        </row>
        <row r="44">
          <cell r="A44">
            <v>42370</v>
          </cell>
          <cell r="B44">
            <v>70</v>
          </cell>
        </row>
        <row r="45">
          <cell r="A45">
            <v>42401</v>
          </cell>
          <cell r="B45">
            <v>65</v>
          </cell>
        </row>
        <row r="46">
          <cell r="A46">
            <v>42430</v>
          </cell>
          <cell r="B46">
            <v>313</v>
          </cell>
        </row>
        <row r="47">
          <cell r="A47">
            <v>42461</v>
          </cell>
          <cell r="B47">
            <v>282</v>
          </cell>
        </row>
        <row r="48">
          <cell r="A48">
            <v>42491</v>
          </cell>
          <cell r="B48">
            <v>401</v>
          </cell>
        </row>
        <row r="49">
          <cell r="A49">
            <v>42522</v>
          </cell>
          <cell r="B49">
            <v>864</v>
          </cell>
        </row>
        <row r="50">
          <cell r="A50">
            <v>42552</v>
          </cell>
          <cell r="B50">
            <v>699</v>
          </cell>
        </row>
        <row r="51">
          <cell r="A51">
            <v>42583</v>
          </cell>
          <cell r="B51">
            <v>940</v>
          </cell>
        </row>
        <row r="52">
          <cell r="A52">
            <v>42614</v>
          </cell>
          <cell r="B52">
            <v>1238</v>
          </cell>
        </row>
        <row r="53">
          <cell r="A53">
            <v>42644</v>
          </cell>
          <cell r="B53">
            <v>1177</v>
          </cell>
        </row>
        <row r="54">
          <cell r="A54">
            <v>42675</v>
          </cell>
          <cell r="B54">
            <v>1312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Recruit"/>
      <sheetName val="RookieRecruit"/>
      <sheetName val="306090_Pivot"/>
      <sheetName val="306090"/>
      <sheetName val="Actv AL"/>
      <sheetName val="RecruitbyTeam"/>
      <sheetName val="Retention"/>
      <sheetName val="Data_Monthly_201612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Retention</v>
          </cell>
        </row>
        <row r="4">
          <cell r="A4" t="str">
            <v>Recruitmth</v>
          </cell>
          <cell r="B4" t="str">
            <v>CountOfAGENTCD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6</v>
          </cell>
        </row>
        <row r="13">
          <cell r="A13">
            <v>41395</v>
          </cell>
          <cell r="B13">
            <v>1</v>
          </cell>
        </row>
        <row r="14">
          <cell r="A14">
            <v>41426</v>
          </cell>
          <cell r="B14">
            <v>6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4</v>
          </cell>
        </row>
        <row r="17">
          <cell r="A17">
            <v>41518</v>
          </cell>
          <cell r="B17">
            <v>4</v>
          </cell>
        </row>
        <row r="18">
          <cell r="A18">
            <v>41548</v>
          </cell>
          <cell r="B18">
            <v>5</v>
          </cell>
        </row>
        <row r="19">
          <cell r="A19">
            <v>41579</v>
          </cell>
          <cell r="B19">
            <v>7</v>
          </cell>
        </row>
        <row r="20">
          <cell r="A20">
            <v>41609</v>
          </cell>
          <cell r="B20">
            <v>10</v>
          </cell>
        </row>
        <row r="21">
          <cell r="A21">
            <v>41640</v>
          </cell>
          <cell r="B21">
            <v>2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10</v>
          </cell>
        </row>
        <row r="24">
          <cell r="A24">
            <v>41760</v>
          </cell>
          <cell r="B24">
            <v>15</v>
          </cell>
        </row>
        <row r="25">
          <cell r="A25">
            <v>41791</v>
          </cell>
          <cell r="B25">
            <v>27</v>
          </cell>
        </row>
        <row r="26">
          <cell r="A26">
            <v>41821</v>
          </cell>
          <cell r="B26">
            <v>19</v>
          </cell>
        </row>
        <row r="27">
          <cell r="A27">
            <v>41852</v>
          </cell>
          <cell r="B27">
            <v>22</v>
          </cell>
        </row>
        <row r="28">
          <cell r="A28">
            <v>41883</v>
          </cell>
          <cell r="B28">
            <v>23</v>
          </cell>
        </row>
        <row r="29">
          <cell r="A29">
            <v>41913</v>
          </cell>
          <cell r="B29">
            <v>31</v>
          </cell>
        </row>
        <row r="30">
          <cell r="A30">
            <v>41944</v>
          </cell>
          <cell r="B30">
            <v>40</v>
          </cell>
        </row>
        <row r="31">
          <cell r="A31">
            <v>41974</v>
          </cell>
          <cell r="B31">
            <v>62</v>
          </cell>
        </row>
        <row r="32">
          <cell r="A32">
            <v>42005</v>
          </cell>
          <cell r="B32">
            <v>57</v>
          </cell>
        </row>
        <row r="33">
          <cell r="A33">
            <v>42036</v>
          </cell>
          <cell r="B33">
            <v>36</v>
          </cell>
        </row>
        <row r="34">
          <cell r="A34">
            <v>42064</v>
          </cell>
          <cell r="B34">
            <v>76</v>
          </cell>
        </row>
        <row r="35">
          <cell r="A35">
            <v>42095</v>
          </cell>
          <cell r="B35">
            <v>112</v>
          </cell>
        </row>
        <row r="36">
          <cell r="A36">
            <v>42125</v>
          </cell>
          <cell r="B36">
            <v>65</v>
          </cell>
        </row>
        <row r="37">
          <cell r="A37">
            <v>42156</v>
          </cell>
          <cell r="B37">
            <v>97</v>
          </cell>
        </row>
        <row r="38">
          <cell r="A38">
            <v>42186</v>
          </cell>
          <cell r="B38">
            <v>106</v>
          </cell>
        </row>
        <row r="39">
          <cell r="A39">
            <v>42217</v>
          </cell>
          <cell r="B39">
            <v>110</v>
          </cell>
        </row>
        <row r="40">
          <cell r="A40">
            <v>42248</v>
          </cell>
          <cell r="B40">
            <v>164</v>
          </cell>
        </row>
        <row r="41">
          <cell r="A41">
            <v>42278</v>
          </cell>
          <cell r="B41">
            <v>89</v>
          </cell>
        </row>
        <row r="42">
          <cell r="A42">
            <v>42309</v>
          </cell>
          <cell r="B42">
            <v>210</v>
          </cell>
        </row>
        <row r="43">
          <cell r="A43">
            <v>42339</v>
          </cell>
          <cell r="B43">
            <v>177</v>
          </cell>
        </row>
        <row r="44">
          <cell r="A44">
            <v>42370</v>
          </cell>
          <cell r="B44">
            <v>65</v>
          </cell>
        </row>
        <row r="45">
          <cell r="A45">
            <v>42401</v>
          </cell>
          <cell r="B45">
            <v>59</v>
          </cell>
        </row>
        <row r="46">
          <cell r="A46">
            <v>42430</v>
          </cell>
          <cell r="B46">
            <v>286</v>
          </cell>
        </row>
        <row r="47">
          <cell r="A47">
            <v>42461</v>
          </cell>
          <cell r="B47">
            <v>254</v>
          </cell>
        </row>
        <row r="48">
          <cell r="A48">
            <v>42491</v>
          </cell>
          <cell r="B48">
            <v>367</v>
          </cell>
        </row>
        <row r="49">
          <cell r="A49">
            <v>42522</v>
          </cell>
          <cell r="B49">
            <v>762</v>
          </cell>
        </row>
        <row r="50">
          <cell r="A50">
            <v>42552</v>
          </cell>
          <cell r="B50">
            <v>569</v>
          </cell>
        </row>
        <row r="51">
          <cell r="A51">
            <v>42583</v>
          </cell>
          <cell r="B51">
            <v>792</v>
          </cell>
        </row>
        <row r="52">
          <cell r="A52">
            <v>42614</v>
          </cell>
          <cell r="B52">
            <v>1165</v>
          </cell>
        </row>
        <row r="53">
          <cell r="A53">
            <v>42644</v>
          </cell>
          <cell r="B53">
            <v>1128</v>
          </cell>
        </row>
        <row r="54">
          <cell r="A54">
            <v>42675</v>
          </cell>
          <cell r="B54">
            <v>1291</v>
          </cell>
        </row>
        <row r="55">
          <cell r="A55">
            <v>42705</v>
          </cell>
          <cell r="B55">
            <v>1497</v>
          </cell>
        </row>
      </sheetData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Recruit"/>
      <sheetName val="RookieRecruit"/>
      <sheetName val="306090_Pivot"/>
      <sheetName val="306090"/>
      <sheetName val="Actv AL"/>
      <sheetName val="RecruitbyTeam"/>
      <sheetName val="Retention"/>
      <sheetName val="Data_Monthly_201701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Retention</v>
          </cell>
        </row>
        <row r="4">
          <cell r="A4" t="str">
            <v>Recruitmth</v>
          </cell>
          <cell r="B4" t="str">
            <v>CountOfAGENTCD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6</v>
          </cell>
        </row>
        <row r="13">
          <cell r="A13">
            <v>41395</v>
          </cell>
          <cell r="B13">
            <v>1</v>
          </cell>
        </row>
        <row r="14">
          <cell r="A14">
            <v>41426</v>
          </cell>
          <cell r="B14">
            <v>6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4</v>
          </cell>
        </row>
        <row r="17">
          <cell r="A17">
            <v>41518</v>
          </cell>
          <cell r="B17">
            <v>4</v>
          </cell>
        </row>
        <row r="18">
          <cell r="A18">
            <v>41548</v>
          </cell>
          <cell r="B18">
            <v>5</v>
          </cell>
        </row>
        <row r="19">
          <cell r="A19">
            <v>41579</v>
          </cell>
          <cell r="B19">
            <v>7</v>
          </cell>
        </row>
        <row r="20">
          <cell r="A20">
            <v>41609</v>
          </cell>
          <cell r="B20">
            <v>10</v>
          </cell>
        </row>
        <row r="21">
          <cell r="A21">
            <v>41640</v>
          </cell>
          <cell r="B21">
            <v>2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10</v>
          </cell>
        </row>
        <row r="24">
          <cell r="A24">
            <v>41760</v>
          </cell>
          <cell r="B24">
            <v>14</v>
          </cell>
        </row>
        <row r="25">
          <cell r="A25">
            <v>41791</v>
          </cell>
          <cell r="B25">
            <v>26</v>
          </cell>
        </row>
        <row r="26">
          <cell r="A26">
            <v>41821</v>
          </cell>
          <cell r="B26">
            <v>19</v>
          </cell>
        </row>
        <row r="27">
          <cell r="A27">
            <v>41852</v>
          </cell>
          <cell r="B27">
            <v>22</v>
          </cell>
        </row>
        <row r="28">
          <cell r="A28">
            <v>41883</v>
          </cell>
          <cell r="B28">
            <v>23</v>
          </cell>
        </row>
        <row r="29">
          <cell r="A29">
            <v>41913</v>
          </cell>
          <cell r="B29">
            <v>31</v>
          </cell>
        </row>
        <row r="30">
          <cell r="A30">
            <v>41944</v>
          </cell>
          <cell r="B30">
            <v>39</v>
          </cell>
        </row>
        <row r="31">
          <cell r="A31">
            <v>41974</v>
          </cell>
          <cell r="B31">
            <v>62</v>
          </cell>
        </row>
        <row r="32">
          <cell r="A32">
            <v>42005</v>
          </cell>
          <cell r="B32">
            <v>57</v>
          </cell>
        </row>
        <row r="33">
          <cell r="A33">
            <v>42036</v>
          </cell>
          <cell r="B33">
            <v>36</v>
          </cell>
        </row>
        <row r="34">
          <cell r="A34">
            <v>42064</v>
          </cell>
          <cell r="B34">
            <v>74</v>
          </cell>
        </row>
        <row r="35">
          <cell r="A35">
            <v>42095</v>
          </cell>
          <cell r="B35">
            <v>106</v>
          </cell>
        </row>
        <row r="36">
          <cell r="A36">
            <v>42125</v>
          </cell>
          <cell r="B36">
            <v>65</v>
          </cell>
        </row>
        <row r="37">
          <cell r="A37">
            <v>42156</v>
          </cell>
          <cell r="B37">
            <v>94</v>
          </cell>
        </row>
        <row r="38">
          <cell r="A38">
            <v>42186</v>
          </cell>
          <cell r="B38">
            <v>104</v>
          </cell>
        </row>
        <row r="39">
          <cell r="A39">
            <v>42217</v>
          </cell>
          <cell r="B39">
            <v>109</v>
          </cell>
        </row>
        <row r="40">
          <cell r="A40">
            <v>42248</v>
          </cell>
          <cell r="B40">
            <v>160</v>
          </cell>
        </row>
        <row r="41">
          <cell r="A41">
            <v>42278</v>
          </cell>
          <cell r="B41">
            <v>86</v>
          </cell>
        </row>
        <row r="42">
          <cell r="A42">
            <v>42309</v>
          </cell>
          <cell r="B42">
            <v>202</v>
          </cell>
        </row>
        <row r="43">
          <cell r="A43">
            <v>42339</v>
          </cell>
          <cell r="B43">
            <v>173</v>
          </cell>
        </row>
        <row r="44">
          <cell r="A44">
            <v>42370</v>
          </cell>
          <cell r="B44">
            <v>63</v>
          </cell>
        </row>
        <row r="45">
          <cell r="A45">
            <v>42401</v>
          </cell>
          <cell r="B45">
            <v>58</v>
          </cell>
        </row>
        <row r="46">
          <cell r="A46">
            <v>42430</v>
          </cell>
          <cell r="B46">
            <v>278</v>
          </cell>
        </row>
        <row r="47">
          <cell r="A47">
            <v>42461</v>
          </cell>
          <cell r="B47">
            <v>248</v>
          </cell>
        </row>
        <row r="48">
          <cell r="A48">
            <v>42491</v>
          </cell>
          <cell r="B48">
            <v>342</v>
          </cell>
        </row>
        <row r="49">
          <cell r="A49">
            <v>42522</v>
          </cell>
          <cell r="B49">
            <v>713</v>
          </cell>
        </row>
        <row r="50">
          <cell r="A50">
            <v>42552</v>
          </cell>
          <cell r="B50">
            <v>530</v>
          </cell>
        </row>
        <row r="51">
          <cell r="A51">
            <v>42583</v>
          </cell>
          <cell r="B51">
            <v>730</v>
          </cell>
        </row>
        <row r="52">
          <cell r="A52">
            <v>42614</v>
          </cell>
          <cell r="B52">
            <v>1103</v>
          </cell>
        </row>
        <row r="53">
          <cell r="A53">
            <v>42644</v>
          </cell>
          <cell r="B53">
            <v>1109</v>
          </cell>
        </row>
        <row r="54">
          <cell r="A54">
            <v>42675</v>
          </cell>
          <cell r="B54">
            <v>1278</v>
          </cell>
        </row>
        <row r="55">
          <cell r="A55">
            <v>42705</v>
          </cell>
          <cell r="B55">
            <v>1495</v>
          </cell>
        </row>
        <row r="56">
          <cell r="A56">
            <v>42736</v>
          </cell>
          <cell r="B56">
            <v>509</v>
          </cell>
        </row>
      </sheetData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Recruit"/>
      <sheetName val="RookieRecruit"/>
      <sheetName val="306090_Pivot"/>
      <sheetName val="306090"/>
      <sheetName val="Actv AL"/>
      <sheetName val="RecruitbyTeam"/>
      <sheetName val="Retention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Retention</v>
          </cell>
        </row>
        <row r="4">
          <cell r="A4" t="str">
            <v>Recruitmth</v>
          </cell>
          <cell r="B4" t="str">
            <v>CountOfAGENTCD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6</v>
          </cell>
        </row>
        <row r="13">
          <cell r="A13">
            <v>41395</v>
          </cell>
          <cell r="B13">
            <v>1</v>
          </cell>
        </row>
        <row r="14">
          <cell r="A14">
            <v>41426</v>
          </cell>
          <cell r="B14">
            <v>6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4</v>
          </cell>
        </row>
        <row r="17">
          <cell r="A17">
            <v>41518</v>
          </cell>
          <cell r="B17">
            <v>4</v>
          </cell>
        </row>
        <row r="18">
          <cell r="A18">
            <v>41548</v>
          </cell>
          <cell r="B18">
            <v>5</v>
          </cell>
        </row>
        <row r="19">
          <cell r="A19">
            <v>41579</v>
          </cell>
          <cell r="B19">
            <v>7</v>
          </cell>
        </row>
        <row r="20">
          <cell r="A20">
            <v>41609</v>
          </cell>
          <cell r="B20">
            <v>10</v>
          </cell>
        </row>
        <row r="21">
          <cell r="A21">
            <v>41640</v>
          </cell>
          <cell r="B21">
            <v>2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10</v>
          </cell>
        </row>
        <row r="24">
          <cell r="A24">
            <v>41760</v>
          </cell>
          <cell r="B24">
            <v>14</v>
          </cell>
        </row>
        <row r="25">
          <cell r="A25">
            <v>41791</v>
          </cell>
          <cell r="B25">
            <v>26</v>
          </cell>
        </row>
        <row r="26">
          <cell r="A26">
            <v>41821</v>
          </cell>
          <cell r="B26">
            <v>19</v>
          </cell>
        </row>
        <row r="27">
          <cell r="A27">
            <v>41852</v>
          </cell>
          <cell r="B27">
            <v>22</v>
          </cell>
        </row>
        <row r="28">
          <cell r="A28">
            <v>41883</v>
          </cell>
          <cell r="B28">
            <v>23</v>
          </cell>
        </row>
        <row r="29">
          <cell r="A29">
            <v>41913</v>
          </cell>
          <cell r="B29">
            <v>31</v>
          </cell>
        </row>
        <row r="30">
          <cell r="A30">
            <v>41944</v>
          </cell>
          <cell r="B30">
            <v>39</v>
          </cell>
        </row>
        <row r="31">
          <cell r="A31">
            <v>41974</v>
          </cell>
          <cell r="B31">
            <v>62</v>
          </cell>
        </row>
        <row r="32">
          <cell r="A32">
            <v>42005</v>
          </cell>
          <cell r="B32">
            <v>57</v>
          </cell>
        </row>
        <row r="33">
          <cell r="A33">
            <v>42036</v>
          </cell>
          <cell r="B33">
            <v>36</v>
          </cell>
        </row>
        <row r="34">
          <cell r="A34">
            <v>42064</v>
          </cell>
          <cell r="B34">
            <v>74</v>
          </cell>
        </row>
        <row r="35">
          <cell r="A35">
            <v>42095</v>
          </cell>
          <cell r="B35">
            <v>106</v>
          </cell>
        </row>
        <row r="36">
          <cell r="A36">
            <v>42125</v>
          </cell>
          <cell r="B36">
            <v>65</v>
          </cell>
        </row>
        <row r="37">
          <cell r="A37">
            <v>42156</v>
          </cell>
          <cell r="B37">
            <v>94</v>
          </cell>
        </row>
        <row r="38">
          <cell r="A38">
            <v>42186</v>
          </cell>
          <cell r="B38">
            <v>104</v>
          </cell>
        </row>
        <row r="39">
          <cell r="A39">
            <v>42217</v>
          </cell>
          <cell r="B39">
            <v>109</v>
          </cell>
        </row>
        <row r="40">
          <cell r="A40">
            <v>42248</v>
          </cell>
          <cell r="B40">
            <v>160</v>
          </cell>
        </row>
        <row r="41">
          <cell r="A41">
            <v>42278</v>
          </cell>
          <cell r="B41">
            <v>86</v>
          </cell>
        </row>
        <row r="42">
          <cell r="A42">
            <v>42309</v>
          </cell>
          <cell r="B42">
            <v>202</v>
          </cell>
        </row>
        <row r="43">
          <cell r="A43">
            <v>42339</v>
          </cell>
          <cell r="B43">
            <v>173</v>
          </cell>
        </row>
        <row r="44">
          <cell r="A44">
            <v>42370</v>
          </cell>
          <cell r="B44">
            <v>63</v>
          </cell>
        </row>
        <row r="45">
          <cell r="A45">
            <v>42401</v>
          </cell>
          <cell r="B45">
            <v>58</v>
          </cell>
        </row>
        <row r="46">
          <cell r="A46">
            <v>42430</v>
          </cell>
          <cell r="B46">
            <v>278</v>
          </cell>
        </row>
        <row r="47">
          <cell r="A47">
            <v>42461</v>
          </cell>
          <cell r="B47">
            <v>248</v>
          </cell>
        </row>
        <row r="48">
          <cell r="A48">
            <v>42491</v>
          </cell>
          <cell r="B48">
            <v>342</v>
          </cell>
        </row>
        <row r="49">
          <cell r="A49">
            <v>42522</v>
          </cell>
          <cell r="B49">
            <v>713</v>
          </cell>
        </row>
        <row r="50">
          <cell r="A50">
            <v>42552</v>
          </cell>
          <cell r="B50">
            <v>530</v>
          </cell>
        </row>
        <row r="51">
          <cell r="A51">
            <v>42583</v>
          </cell>
          <cell r="B51">
            <v>730</v>
          </cell>
        </row>
        <row r="52">
          <cell r="A52">
            <v>42614</v>
          </cell>
          <cell r="B52">
            <v>1103</v>
          </cell>
        </row>
        <row r="53">
          <cell r="A53">
            <v>42644</v>
          </cell>
          <cell r="B53">
            <v>1109</v>
          </cell>
        </row>
        <row r="54">
          <cell r="A54">
            <v>42675</v>
          </cell>
          <cell r="B54">
            <v>1278</v>
          </cell>
        </row>
        <row r="55">
          <cell r="A55">
            <v>42705</v>
          </cell>
          <cell r="B55">
            <v>1495</v>
          </cell>
        </row>
        <row r="56">
          <cell r="A56">
            <v>42736</v>
          </cell>
          <cell r="B56">
            <v>509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Recruit"/>
      <sheetName val="RookieRecruit"/>
      <sheetName val="306090_Pivot"/>
      <sheetName val="306090"/>
      <sheetName val="Actv AL"/>
      <sheetName val="RecruitbyTeam"/>
      <sheetName val="Retention"/>
    </sheetNames>
    <sheetDataSet>
      <sheetData sheetId="0"/>
      <sheetData sheetId="1"/>
      <sheetData sheetId="2">
        <row r="6">
          <cell r="B6" t="str">
            <v>BÌNH MINH</v>
          </cell>
        </row>
      </sheetData>
      <sheetData sheetId="3"/>
      <sheetData sheetId="4"/>
      <sheetData sheetId="5"/>
      <sheetData sheetId="6">
        <row r="3">
          <cell r="A3" t="str">
            <v>Retention</v>
          </cell>
        </row>
        <row r="4">
          <cell r="A4" t="str">
            <v>Recruitmth</v>
          </cell>
          <cell r="B4" t="str">
            <v>CountOfAGENTCD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6</v>
          </cell>
        </row>
        <row r="13">
          <cell r="A13">
            <v>41395</v>
          </cell>
          <cell r="B13">
            <v>1</v>
          </cell>
        </row>
        <row r="14">
          <cell r="A14">
            <v>41426</v>
          </cell>
          <cell r="B14">
            <v>6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4</v>
          </cell>
        </row>
        <row r="17">
          <cell r="A17">
            <v>41518</v>
          </cell>
          <cell r="B17">
            <v>4</v>
          </cell>
        </row>
        <row r="18">
          <cell r="A18">
            <v>41548</v>
          </cell>
          <cell r="B18">
            <v>5</v>
          </cell>
        </row>
        <row r="19">
          <cell r="A19">
            <v>41579</v>
          </cell>
          <cell r="B19">
            <v>7</v>
          </cell>
        </row>
        <row r="20">
          <cell r="A20">
            <v>41609</v>
          </cell>
          <cell r="B20">
            <v>10</v>
          </cell>
        </row>
        <row r="21">
          <cell r="A21">
            <v>41640</v>
          </cell>
          <cell r="B21">
            <v>2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10</v>
          </cell>
        </row>
        <row r="24">
          <cell r="A24">
            <v>41760</v>
          </cell>
          <cell r="B24">
            <v>13</v>
          </cell>
        </row>
        <row r="25">
          <cell r="A25">
            <v>41791</v>
          </cell>
          <cell r="B25">
            <v>24</v>
          </cell>
        </row>
        <row r="26">
          <cell r="A26">
            <v>41821</v>
          </cell>
          <cell r="B26">
            <v>19</v>
          </cell>
        </row>
        <row r="27">
          <cell r="A27">
            <v>41852</v>
          </cell>
          <cell r="B27">
            <v>21</v>
          </cell>
        </row>
        <row r="28">
          <cell r="A28">
            <v>41883</v>
          </cell>
          <cell r="B28">
            <v>21</v>
          </cell>
        </row>
        <row r="29">
          <cell r="A29">
            <v>41913</v>
          </cell>
          <cell r="B29">
            <v>29</v>
          </cell>
        </row>
        <row r="30">
          <cell r="A30">
            <v>41944</v>
          </cell>
          <cell r="B30">
            <v>37</v>
          </cell>
        </row>
        <row r="31">
          <cell r="A31">
            <v>41974</v>
          </cell>
          <cell r="B31">
            <v>58</v>
          </cell>
        </row>
        <row r="32">
          <cell r="A32">
            <v>42005</v>
          </cell>
          <cell r="B32">
            <v>54</v>
          </cell>
        </row>
        <row r="33">
          <cell r="A33">
            <v>42036</v>
          </cell>
          <cell r="B33">
            <v>34</v>
          </cell>
        </row>
        <row r="34">
          <cell r="A34">
            <v>42064</v>
          </cell>
          <cell r="B34">
            <v>73</v>
          </cell>
        </row>
        <row r="35">
          <cell r="A35">
            <v>42095</v>
          </cell>
          <cell r="B35">
            <v>98</v>
          </cell>
        </row>
        <row r="36">
          <cell r="A36">
            <v>42125</v>
          </cell>
          <cell r="B36">
            <v>64</v>
          </cell>
        </row>
        <row r="37">
          <cell r="A37">
            <v>42156</v>
          </cell>
          <cell r="B37">
            <v>83</v>
          </cell>
        </row>
        <row r="38">
          <cell r="A38">
            <v>42186</v>
          </cell>
          <cell r="B38">
            <v>102</v>
          </cell>
        </row>
        <row r="39">
          <cell r="A39">
            <v>42217</v>
          </cell>
          <cell r="B39">
            <v>103</v>
          </cell>
        </row>
        <row r="40">
          <cell r="A40">
            <v>42248</v>
          </cell>
          <cell r="B40">
            <v>147</v>
          </cell>
        </row>
        <row r="41">
          <cell r="A41">
            <v>42278</v>
          </cell>
          <cell r="B41">
            <v>81</v>
          </cell>
        </row>
        <row r="42">
          <cell r="A42">
            <v>42309</v>
          </cell>
          <cell r="B42">
            <v>174</v>
          </cell>
        </row>
        <row r="43">
          <cell r="A43">
            <v>42339</v>
          </cell>
          <cell r="B43">
            <v>153</v>
          </cell>
        </row>
        <row r="44">
          <cell r="A44">
            <v>42370</v>
          </cell>
          <cell r="B44">
            <v>55</v>
          </cell>
        </row>
        <row r="45">
          <cell r="A45">
            <v>42401</v>
          </cell>
          <cell r="B45">
            <v>56</v>
          </cell>
        </row>
        <row r="46">
          <cell r="A46">
            <v>42430</v>
          </cell>
          <cell r="B46">
            <v>246</v>
          </cell>
        </row>
        <row r="47">
          <cell r="A47">
            <v>42461</v>
          </cell>
          <cell r="B47">
            <v>206</v>
          </cell>
        </row>
        <row r="48">
          <cell r="A48">
            <v>42491</v>
          </cell>
          <cell r="B48">
            <v>298</v>
          </cell>
        </row>
        <row r="49">
          <cell r="A49">
            <v>42522</v>
          </cell>
          <cell r="B49">
            <v>577</v>
          </cell>
        </row>
        <row r="50">
          <cell r="A50">
            <v>42552</v>
          </cell>
          <cell r="B50">
            <v>420</v>
          </cell>
        </row>
        <row r="51">
          <cell r="A51">
            <v>42583</v>
          </cell>
          <cell r="B51">
            <v>518</v>
          </cell>
        </row>
        <row r="52">
          <cell r="A52">
            <v>42614</v>
          </cell>
          <cell r="B52">
            <v>753</v>
          </cell>
        </row>
        <row r="53">
          <cell r="A53">
            <v>42644</v>
          </cell>
          <cell r="B53">
            <v>746</v>
          </cell>
        </row>
        <row r="54">
          <cell r="A54">
            <v>42675</v>
          </cell>
          <cell r="B54">
            <v>879</v>
          </cell>
        </row>
        <row r="55">
          <cell r="A55">
            <v>42705</v>
          </cell>
          <cell r="B55">
            <v>1432</v>
          </cell>
        </row>
        <row r="56">
          <cell r="A56">
            <v>42736</v>
          </cell>
          <cell r="B56">
            <v>502</v>
          </cell>
        </row>
        <row r="57">
          <cell r="A57">
            <v>42767</v>
          </cell>
          <cell r="B57">
            <v>1040</v>
          </cell>
        </row>
        <row r="58">
          <cell r="A58">
            <v>42795</v>
          </cell>
          <cell r="B58">
            <v>1201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Recruit"/>
      <sheetName val="RookieRecruit"/>
      <sheetName val="306090_Pivot"/>
      <sheetName val="306090"/>
      <sheetName val="Actv AL"/>
      <sheetName val="RecruitbyTeam"/>
      <sheetName val="Retention"/>
      <sheetName val="GA"/>
    </sheetNames>
    <sheetDataSet>
      <sheetData sheetId="0"/>
      <sheetData sheetId="1"/>
      <sheetData sheetId="2">
        <row r="6">
          <cell r="B6" t="str">
            <v>BẮC GIANG</v>
          </cell>
        </row>
      </sheetData>
      <sheetData sheetId="3"/>
      <sheetData sheetId="4"/>
      <sheetData sheetId="5"/>
      <sheetData sheetId="6">
        <row r="3">
          <cell r="A3" t="str">
            <v>Retention</v>
          </cell>
        </row>
        <row r="4">
          <cell r="A4" t="str">
            <v>Recruitmth</v>
          </cell>
          <cell r="B4" t="str">
            <v>CountOfAGENTCD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6</v>
          </cell>
        </row>
        <row r="13">
          <cell r="A13">
            <v>41395</v>
          </cell>
          <cell r="B13">
            <v>1</v>
          </cell>
        </row>
        <row r="14">
          <cell r="A14">
            <v>41426</v>
          </cell>
          <cell r="B14">
            <v>6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4</v>
          </cell>
        </row>
        <row r="17">
          <cell r="A17">
            <v>41518</v>
          </cell>
          <cell r="B17">
            <v>4</v>
          </cell>
        </row>
        <row r="18">
          <cell r="A18">
            <v>41548</v>
          </cell>
          <cell r="B18">
            <v>5</v>
          </cell>
        </row>
        <row r="19">
          <cell r="A19">
            <v>41579</v>
          </cell>
          <cell r="B19">
            <v>6</v>
          </cell>
        </row>
        <row r="20">
          <cell r="A20">
            <v>41609</v>
          </cell>
          <cell r="B20">
            <v>9</v>
          </cell>
        </row>
        <row r="21">
          <cell r="A21">
            <v>41640</v>
          </cell>
          <cell r="B21">
            <v>2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9</v>
          </cell>
        </row>
        <row r="24">
          <cell r="A24">
            <v>41760</v>
          </cell>
          <cell r="B24">
            <v>12</v>
          </cell>
        </row>
        <row r="25">
          <cell r="A25">
            <v>41791</v>
          </cell>
          <cell r="B25">
            <v>22</v>
          </cell>
        </row>
        <row r="26">
          <cell r="A26">
            <v>41821</v>
          </cell>
          <cell r="B26">
            <v>16</v>
          </cell>
        </row>
        <row r="27">
          <cell r="A27">
            <v>41852</v>
          </cell>
          <cell r="B27">
            <v>20</v>
          </cell>
        </row>
        <row r="28">
          <cell r="A28">
            <v>41883</v>
          </cell>
          <cell r="B28">
            <v>22</v>
          </cell>
        </row>
        <row r="29">
          <cell r="A29">
            <v>41913</v>
          </cell>
          <cell r="B29">
            <v>28</v>
          </cell>
        </row>
        <row r="30">
          <cell r="A30">
            <v>41944</v>
          </cell>
          <cell r="B30">
            <v>37</v>
          </cell>
        </row>
        <row r="31">
          <cell r="A31">
            <v>41974</v>
          </cell>
          <cell r="B31">
            <v>55</v>
          </cell>
        </row>
        <row r="32">
          <cell r="A32">
            <v>42005</v>
          </cell>
          <cell r="B32">
            <v>55</v>
          </cell>
        </row>
        <row r="33">
          <cell r="A33">
            <v>42036</v>
          </cell>
          <cell r="B33">
            <v>34</v>
          </cell>
        </row>
        <row r="34">
          <cell r="A34">
            <v>42064</v>
          </cell>
          <cell r="B34">
            <v>72</v>
          </cell>
        </row>
        <row r="35">
          <cell r="A35">
            <v>42095</v>
          </cell>
          <cell r="B35">
            <v>95</v>
          </cell>
        </row>
        <row r="36">
          <cell r="A36">
            <v>42125</v>
          </cell>
          <cell r="B36">
            <v>63</v>
          </cell>
        </row>
        <row r="37">
          <cell r="A37">
            <v>42156</v>
          </cell>
          <cell r="B37">
            <v>78</v>
          </cell>
        </row>
        <row r="38">
          <cell r="A38">
            <v>42186</v>
          </cell>
          <cell r="B38">
            <v>99</v>
          </cell>
        </row>
        <row r="39">
          <cell r="A39">
            <v>42217</v>
          </cell>
          <cell r="B39">
            <v>101</v>
          </cell>
        </row>
        <row r="40">
          <cell r="A40">
            <v>42248</v>
          </cell>
          <cell r="B40">
            <v>144</v>
          </cell>
        </row>
        <row r="41">
          <cell r="A41">
            <v>42278</v>
          </cell>
          <cell r="B41">
            <v>82</v>
          </cell>
        </row>
        <row r="42">
          <cell r="A42">
            <v>42309</v>
          </cell>
          <cell r="B42">
            <v>170</v>
          </cell>
        </row>
        <row r="43">
          <cell r="A43">
            <v>42339</v>
          </cell>
          <cell r="B43">
            <v>148</v>
          </cell>
        </row>
        <row r="44">
          <cell r="A44">
            <v>42370</v>
          </cell>
          <cell r="B44">
            <v>55</v>
          </cell>
        </row>
        <row r="45">
          <cell r="A45">
            <v>42401</v>
          </cell>
          <cell r="B45">
            <v>55</v>
          </cell>
        </row>
        <row r="46">
          <cell r="A46">
            <v>42430</v>
          </cell>
          <cell r="B46">
            <v>238</v>
          </cell>
        </row>
        <row r="47">
          <cell r="A47">
            <v>42461</v>
          </cell>
          <cell r="B47">
            <v>197</v>
          </cell>
        </row>
        <row r="48">
          <cell r="A48">
            <v>42491</v>
          </cell>
          <cell r="B48">
            <v>286</v>
          </cell>
        </row>
        <row r="49">
          <cell r="A49">
            <v>42522</v>
          </cell>
          <cell r="B49">
            <v>549</v>
          </cell>
        </row>
        <row r="50">
          <cell r="A50">
            <v>42552</v>
          </cell>
          <cell r="B50">
            <v>407</v>
          </cell>
        </row>
        <row r="51">
          <cell r="A51">
            <v>42583</v>
          </cell>
          <cell r="B51">
            <v>505</v>
          </cell>
        </row>
        <row r="52">
          <cell r="A52">
            <v>42614</v>
          </cell>
          <cell r="B52">
            <v>738</v>
          </cell>
        </row>
        <row r="53">
          <cell r="A53">
            <v>42644</v>
          </cell>
          <cell r="B53">
            <v>721</v>
          </cell>
        </row>
        <row r="54">
          <cell r="A54">
            <v>42675</v>
          </cell>
          <cell r="B54">
            <v>798</v>
          </cell>
        </row>
        <row r="55">
          <cell r="A55">
            <v>42705</v>
          </cell>
          <cell r="B55">
            <v>1004</v>
          </cell>
        </row>
        <row r="56">
          <cell r="A56">
            <v>42736</v>
          </cell>
          <cell r="B56">
            <v>449</v>
          </cell>
        </row>
        <row r="57">
          <cell r="A57">
            <v>42767</v>
          </cell>
          <cell r="B57">
            <v>1009</v>
          </cell>
        </row>
        <row r="58">
          <cell r="A58">
            <v>42795</v>
          </cell>
          <cell r="B58">
            <v>1182</v>
          </cell>
        </row>
        <row r="59">
          <cell r="A59">
            <v>42826</v>
          </cell>
          <cell r="B59">
            <v>939</v>
          </cell>
        </row>
      </sheetData>
      <sheetData sheetId="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Recruit"/>
      <sheetName val="RookieRecruit"/>
      <sheetName val="306090_Pivot"/>
      <sheetName val="306090"/>
      <sheetName val="Actv AL"/>
      <sheetName val="RecruitbyTeam"/>
      <sheetName val="Retention"/>
      <sheetName val="GA"/>
    </sheetNames>
    <sheetDataSet>
      <sheetData sheetId="0"/>
      <sheetData sheetId="1"/>
      <sheetData sheetId="2">
        <row r="6">
          <cell r="B6" t="str">
            <v>BẮC GIANG</v>
          </cell>
        </row>
      </sheetData>
      <sheetData sheetId="3"/>
      <sheetData sheetId="4"/>
      <sheetData sheetId="5"/>
      <sheetData sheetId="6">
        <row r="3">
          <cell r="A3" t="str">
            <v>Retention</v>
          </cell>
        </row>
        <row r="4">
          <cell r="A4" t="str">
            <v>Recruitmth</v>
          </cell>
          <cell r="B4" t="str">
            <v>CountOfAGENTCD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6</v>
          </cell>
        </row>
        <row r="13">
          <cell r="A13">
            <v>41395</v>
          </cell>
          <cell r="B13">
            <v>1</v>
          </cell>
        </row>
        <row r="14">
          <cell r="A14">
            <v>41426</v>
          </cell>
          <cell r="B14">
            <v>6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4</v>
          </cell>
        </row>
        <row r="17">
          <cell r="A17">
            <v>41518</v>
          </cell>
          <cell r="B17">
            <v>4</v>
          </cell>
        </row>
        <row r="18">
          <cell r="A18">
            <v>41548</v>
          </cell>
          <cell r="B18">
            <v>4</v>
          </cell>
        </row>
        <row r="19">
          <cell r="A19">
            <v>41579</v>
          </cell>
          <cell r="B19">
            <v>6</v>
          </cell>
        </row>
        <row r="20">
          <cell r="A20">
            <v>41609</v>
          </cell>
          <cell r="B20">
            <v>9</v>
          </cell>
        </row>
        <row r="21">
          <cell r="A21">
            <v>41640</v>
          </cell>
          <cell r="B21">
            <v>2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9</v>
          </cell>
        </row>
        <row r="24">
          <cell r="A24">
            <v>41760</v>
          </cell>
          <cell r="B24">
            <v>12</v>
          </cell>
        </row>
        <row r="25">
          <cell r="A25">
            <v>41791</v>
          </cell>
          <cell r="B25">
            <v>21</v>
          </cell>
        </row>
        <row r="26">
          <cell r="A26">
            <v>41821</v>
          </cell>
          <cell r="B26">
            <v>16</v>
          </cell>
        </row>
        <row r="27">
          <cell r="A27">
            <v>41852</v>
          </cell>
          <cell r="B27">
            <v>20</v>
          </cell>
        </row>
        <row r="28">
          <cell r="A28">
            <v>41883</v>
          </cell>
          <cell r="B28">
            <v>21</v>
          </cell>
        </row>
        <row r="29">
          <cell r="A29">
            <v>41913</v>
          </cell>
          <cell r="B29">
            <v>28</v>
          </cell>
        </row>
        <row r="30">
          <cell r="A30">
            <v>41944</v>
          </cell>
          <cell r="B30">
            <v>37</v>
          </cell>
        </row>
        <row r="31">
          <cell r="A31">
            <v>41974</v>
          </cell>
          <cell r="B31">
            <v>54</v>
          </cell>
        </row>
        <row r="32">
          <cell r="A32">
            <v>42005</v>
          </cell>
          <cell r="B32">
            <v>55</v>
          </cell>
        </row>
        <row r="33">
          <cell r="A33">
            <v>42036</v>
          </cell>
          <cell r="B33">
            <v>34</v>
          </cell>
        </row>
        <row r="34">
          <cell r="A34">
            <v>42064</v>
          </cell>
          <cell r="B34">
            <v>69</v>
          </cell>
        </row>
        <row r="35">
          <cell r="A35">
            <v>42095</v>
          </cell>
          <cell r="B35">
            <v>96</v>
          </cell>
        </row>
        <row r="36">
          <cell r="A36">
            <v>42125</v>
          </cell>
          <cell r="B36">
            <v>63</v>
          </cell>
        </row>
        <row r="37">
          <cell r="A37">
            <v>42156</v>
          </cell>
          <cell r="B37">
            <v>77</v>
          </cell>
        </row>
        <row r="38">
          <cell r="A38">
            <v>42186</v>
          </cell>
          <cell r="B38">
            <v>99</v>
          </cell>
        </row>
        <row r="39">
          <cell r="A39">
            <v>42217</v>
          </cell>
          <cell r="B39">
            <v>101</v>
          </cell>
        </row>
        <row r="40">
          <cell r="A40">
            <v>42248</v>
          </cell>
          <cell r="B40">
            <v>141</v>
          </cell>
        </row>
        <row r="41">
          <cell r="A41">
            <v>42278</v>
          </cell>
          <cell r="B41">
            <v>82</v>
          </cell>
        </row>
        <row r="42">
          <cell r="A42">
            <v>42309</v>
          </cell>
          <cell r="B42">
            <v>172</v>
          </cell>
        </row>
        <row r="43">
          <cell r="A43">
            <v>42339</v>
          </cell>
          <cell r="B43">
            <v>148</v>
          </cell>
        </row>
        <row r="44">
          <cell r="A44">
            <v>42370</v>
          </cell>
          <cell r="B44">
            <v>55</v>
          </cell>
        </row>
        <row r="45">
          <cell r="A45">
            <v>42401</v>
          </cell>
          <cell r="B45">
            <v>55</v>
          </cell>
        </row>
        <row r="46">
          <cell r="A46">
            <v>42430</v>
          </cell>
          <cell r="B46">
            <v>236</v>
          </cell>
        </row>
        <row r="47">
          <cell r="A47">
            <v>42461</v>
          </cell>
          <cell r="B47">
            <v>195</v>
          </cell>
        </row>
        <row r="48">
          <cell r="A48">
            <v>42491</v>
          </cell>
          <cell r="B48">
            <v>283</v>
          </cell>
        </row>
        <row r="49">
          <cell r="A49">
            <v>42522</v>
          </cell>
          <cell r="B49">
            <v>544</v>
          </cell>
        </row>
        <row r="50">
          <cell r="A50">
            <v>42552</v>
          </cell>
          <cell r="B50">
            <v>401</v>
          </cell>
        </row>
        <row r="51">
          <cell r="A51">
            <v>42583</v>
          </cell>
          <cell r="B51">
            <v>503</v>
          </cell>
        </row>
        <row r="52">
          <cell r="A52">
            <v>42614</v>
          </cell>
          <cell r="B52">
            <v>735</v>
          </cell>
        </row>
        <row r="53">
          <cell r="A53">
            <v>42644</v>
          </cell>
          <cell r="B53">
            <v>715</v>
          </cell>
        </row>
        <row r="54">
          <cell r="A54">
            <v>42675</v>
          </cell>
          <cell r="B54">
            <v>793</v>
          </cell>
        </row>
        <row r="55">
          <cell r="A55">
            <v>42705</v>
          </cell>
          <cell r="B55">
            <v>996</v>
          </cell>
        </row>
        <row r="56">
          <cell r="A56">
            <v>42736</v>
          </cell>
          <cell r="B56">
            <v>444</v>
          </cell>
        </row>
        <row r="57">
          <cell r="A57">
            <v>42767</v>
          </cell>
          <cell r="B57">
            <v>1003</v>
          </cell>
        </row>
        <row r="58">
          <cell r="A58">
            <v>42795</v>
          </cell>
          <cell r="B58">
            <v>1180</v>
          </cell>
        </row>
        <row r="59">
          <cell r="A59">
            <v>42826</v>
          </cell>
          <cell r="B59">
            <v>936</v>
          </cell>
        </row>
        <row r="60">
          <cell r="A60">
            <v>42856</v>
          </cell>
          <cell r="B60">
            <v>934</v>
          </cell>
        </row>
      </sheetData>
      <sheetData sheetId="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Recruit"/>
      <sheetName val="RookieRecruit"/>
      <sheetName val="306090_Pivot"/>
      <sheetName val="306090"/>
      <sheetName val="Actv AL"/>
      <sheetName val="RecruitbyTeam"/>
      <sheetName val="Retention"/>
      <sheetName val="GA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Retention</v>
          </cell>
        </row>
        <row r="4">
          <cell r="A4" t="str">
            <v>Recruitmth</v>
          </cell>
          <cell r="B4" t="str">
            <v>CountOfAGENTCD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6</v>
          </cell>
        </row>
        <row r="13">
          <cell r="A13">
            <v>41395</v>
          </cell>
          <cell r="B13">
            <v>2</v>
          </cell>
        </row>
        <row r="14">
          <cell r="A14">
            <v>41426</v>
          </cell>
          <cell r="B14">
            <v>6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4</v>
          </cell>
        </row>
        <row r="17">
          <cell r="A17">
            <v>41518</v>
          </cell>
          <cell r="B17">
            <v>4</v>
          </cell>
        </row>
        <row r="18">
          <cell r="A18">
            <v>41548</v>
          </cell>
          <cell r="B18">
            <v>4</v>
          </cell>
        </row>
        <row r="19">
          <cell r="A19">
            <v>41579</v>
          </cell>
          <cell r="B19">
            <v>6</v>
          </cell>
        </row>
        <row r="20">
          <cell r="A20">
            <v>41609</v>
          </cell>
          <cell r="B20">
            <v>9</v>
          </cell>
        </row>
        <row r="21">
          <cell r="A21">
            <v>41640</v>
          </cell>
          <cell r="B21">
            <v>2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9</v>
          </cell>
        </row>
        <row r="24">
          <cell r="A24">
            <v>41760</v>
          </cell>
          <cell r="B24">
            <v>12</v>
          </cell>
        </row>
        <row r="25">
          <cell r="A25">
            <v>41791</v>
          </cell>
          <cell r="B25">
            <v>21</v>
          </cell>
        </row>
        <row r="26">
          <cell r="A26">
            <v>41821</v>
          </cell>
          <cell r="B26">
            <v>16</v>
          </cell>
        </row>
        <row r="27">
          <cell r="A27">
            <v>41852</v>
          </cell>
          <cell r="B27">
            <v>20</v>
          </cell>
        </row>
        <row r="28">
          <cell r="A28">
            <v>41883</v>
          </cell>
          <cell r="B28">
            <v>21</v>
          </cell>
        </row>
        <row r="29">
          <cell r="A29">
            <v>41913</v>
          </cell>
          <cell r="B29">
            <v>28</v>
          </cell>
        </row>
        <row r="30">
          <cell r="A30">
            <v>41944</v>
          </cell>
          <cell r="B30">
            <v>38</v>
          </cell>
        </row>
        <row r="31">
          <cell r="A31">
            <v>41974</v>
          </cell>
          <cell r="B31">
            <v>53</v>
          </cell>
        </row>
        <row r="32">
          <cell r="A32">
            <v>42005</v>
          </cell>
          <cell r="B32">
            <v>55</v>
          </cell>
        </row>
        <row r="33">
          <cell r="A33">
            <v>42036</v>
          </cell>
          <cell r="B33">
            <v>34</v>
          </cell>
        </row>
        <row r="34">
          <cell r="A34">
            <v>42064</v>
          </cell>
          <cell r="B34">
            <v>69</v>
          </cell>
        </row>
        <row r="35">
          <cell r="A35">
            <v>42095</v>
          </cell>
          <cell r="B35">
            <v>96</v>
          </cell>
        </row>
        <row r="36">
          <cell r="A36">
            <v>42125</v>
          </cell>
          <cell r="B36">
            <v>61</v>
          </cell>
        </row>
        <row r="37">
          <cell r="A37">
            <v>42156</v>
          </cell>
          <cell r="B37">
            <v>76</v>
          </cell>
        </row>
        <row r="38">
          <cell r="A38">
            <v>42186</v>
          </cell>
          <cell r="B38">
            <v>96</v>
          </cell>
        </row>
        <row r="39">
          <cell r="A39">
            <v>42217</v>
          </cell>
          <cell r="B39">
            <v>101</v>
          </cell>
        </row>
        <row r="40">
          <cell r="A40">
            <v>42248</v>
          </cell>
          <cell r="B40">
            <v>136</v>
          </cell>
        </row>
        <row r="41">
          <cell r="A41">
            <v>42278</v>
          </cell>
          <cell r="B41">
            <v>83</v>
          </cell>
        </row>
        <row r="42">
          <cell r="A42">
            <v>42309</v>
          </cell>
          <cell r="B42">
            <v>172</v>
          </cell>
        </row>
        <row r="43">
          <cell r="A43">
            <v>42339</v>
          </cell>
          <cell r="B43">
            <v>146</v>
          </cell>
        </row>
        <row r="44">
          <cell r="A44">
            <v>42370</v>
          </cell>
          <cell r="B44">
            <v>55</v>
          </cell>
        </row>
        <row r="45">
          <cell r="A45">
            <v>42401</v>
          </cell>
          <cell r="B45">
            <v>55</v>
          </cell>
        </row>
        <row r="46">
          <cell r="A46">
            <v>42430</v>
          </cell>
          <cell r="B46">
            <v>231</v>
          </cell>
        </row>
        <row r="47">
          <cell r="A47">
            <v>42461</v>
          </cell>
          <cell r="B47">
            <v>192</v>
          </cell>
        </row>
        <row r="48">
          <cell r="A48">
            <v>42491</v>
          </cell>
          <cell r="B48">
            <v>282</v>
          </cell>
        </row>
        <row r="49">
          <cell r="A49">
            <v>42522</v>
          </cell>
          <cell r="B49">
            <v>539</v>
          </cell>
        </row>
        <row r="50">
          <cell r="A50">
            <v>42552</v>
          </cell>
          <cell r="B50">
            <v>396</v>
          </cell>
        </row>
        <row r="51">
          <cell r="A51">
            <v>42583</v>
          </cell>
          <cell r="B51">
            <v>487</v>
          </cell>
        </row>
        <row r="52">
          <cell r="A52">
            <v>42614</v>
          </cell>
          <cell r="B52">
            <v>727</v>
          </cell>
        </row>
        <row r="53">
          <cell r="A53">
            <v>42644</v>
          </cell>
          <cell r="B53">
            <v>705</v>
          </cell>
        </row>
        <row r="54">
          <cell r="A54">
            <v>42675</v>
          </cell>
          <cell r="B54">
            <v>779</v>
          </cell>
        </row>
        <row r="55">
          <cell r="A55">
            <v>42705</v>
          </cell>
          <cell r="B55">
            <v>975</v>
          </cell>
        </row>
        <row r="56">
          <cell r="A56">
            <v>42736</v>
          </cell>
          <cell r="B56">
            <v>434</v>
          </cell>
        </row>
        <row r="57">
          <cell r="A57">
            <v>42767</v>
          </cell>
          <cell r="B57">
            <v>962</v>
          </cell>
        </row>
        <row r="58">
          <cell r="A58">
            <v>42795</v>
          </cell>
          <cell r="B58">
            <v>1142</v>
          </cell>
        </row>
        <row r="59">
          <cell r="A59">
            <v>42826</v>
          </cell>
          <cell r="B59">
            <v>897</v>
          </cell>
        </row>
        <row r="60">
          <cell r="A60">
            <v>42856</v>
          </cell>
          <cell r="B60">
            <v>887</v>
          </cell>
        </row>
        <row r="61">
          <cell r="A61">
            <v>42887</v>
          </cell>
          <cell r="B61">
            <v>1717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>
        <row r="54">
          <cell r="BO54">
            <v>1190</v>
          </cell>
          <cell r="BP54">
            <v>1260</v>
          </cell>
          <cell r="BQ54">
            <v>1507</v>
          </cell>
          <cell r="BR54">
            <v>509</v>
          </cell>
          <cell r="BS54">
            <v>1052</v>
          </cell>
          <cell r="BT54">
            <v>1209</v>
          </cell>
          <cell r="BU54">
            <v>962</v>
          </cell>
          <cell r="BV54">
            <v>953</v>
          </cell>
          <cell r="BW54">
            <v>1739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6090_Pivot"/>
      <sheetName val="306090"/>
      <sheetName val="Actv AL"/>
      <sheetName val="RecruitbyTeam"/>
      <sheetName val="Retention"/>
    </sheetNames>
    <sheetDataSet>
      <sheetData sheetId="0"/>
      <sheetData sheetId="1"/>
      <sheetData sheetId="2"/>
      <sheetData sheetId="3"/>
      <sheetData sheetId="4">
        <row r="3">
          <cell r="A3" t="str">
            <v>Retention</v>
          </cell>
        </row>
        <row r="4">
          <cell r="A4" t="str">
            <v>Recruitmth</v>
          </cell>
          <cell r="B4" t="str">
            <v>CountOfAGENCYCD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7</v>
          </cell>
        </row>
        <row r="13">
          <cell r="A13">
            <v>41395</v>
          </cell>
          <cell r="B13">
            <v>1</v>
          </cell>
        </row>
        <row r="14">
          <cell r="A14">
            <v>41426</v>
          </cell>
          <cell r="B14">
            <v>6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5</v>
          </cell>
        </row>
        <row r="17">
          <cell r="A17">
            <v>41518</v>
          </cell>
          <cell r="B17">
            <v>5</v>
          </cell>
        </row>
        <row r="18">
          <cell r="A18">
            <v>41548</v>
          </cell>
          <cell r="B18">
            <v>5</v>
          </cell>
        </row>
        <row r="19">
          <cell r="A19">
            <v>41579</v>
          </cell>
          <cell r="B19">
            <v>8</v>
          </cell>
        </row>
        <row r="20">
          <cell r="A20">
            <v>41609</v>
          </cell>
          <cell r="B20">
            <v>11</v>
          </cell>
        </row>
        <row r="21">
          <cell r="A21">
            <v>41640</v>
          </cell>
          <cell r="B21">
            <v>3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13</v>
          </cell>
        </row>
        <row r="24">
          <cell r="A24">
            <v>41760</v>
          </cell>
          <cell r="B24">
            <v>23</v>
          </cell>
        </row>
        <row r="25">
          <cell r="A25">
            <v>41791</v>
          </cell>
          <cell r="B25">
            <v>33</v>
          </cell>
        </row>
        <row r="26">
          <cell r="A26">
            <v>41821</v>
          </cell>
          <cell r="B26">
            <v>23</v>
          </cell>
        </row>
        <row r="27">
          <cell r="A27">
            <v>41852</v>
          </cell>
          <cell r="B27">
            <v>28</v>
          </cell>
        </row>
        <row r="28">
          <cell r="A28">
            <v>41883</v>
          </cell>
          <cell r="B28">
            <v>29</v>
          </cell>
        </row>
        <row r="29">
          <cell r="A29">
            <v>41913</v>
          </cell>
          <cell r="B29">
            <v>38</v>
          </cell>
        </row>
        <row r="30">
          <cell r="A30">
            <v>41944</v>
          </cell>
          <cell r="B30">
            <v>53</v>
          </cell>
        </row>
        <row r="31">
          <cell r="A31">
            <v>41974</v>
          </cell>
          <cell r="B31">
            <v>77</v>
          </cell>
        </row>
        <row r="32">
          <cell r="A32">
            <v>42005</v>
          </cell>
          <cell r="B32">
            <v>69</v>
          </cell>
        </row>
        <row r="33">
          <cell r="A33">
            <v>42036</v>
          </cell>
          <cell r="B33">
            <v>41</v>
          </cell>
        </row>
        <row r="34">
          <cell r="A34">
            <v>42064</v>
          </cell>
          <cell r="B34">
            <v>90</v>
          </cell>
        </row>
        <row r="35">
          <cell r="A35">
            <v>42095</v>
          </cell>
          <cell r="B35">
            <v>139</v>
          </cell>
        </row>
        <row r="36">
          <cell r="A36">
            <v>42125</v>
          </cell>
          <cell r="B36">
            <v>86</v>
          </cell>
        </row>
        <row r="37">
          <cell r="A37">
            <v>42156</v>
          </cell>
          <cell r="B37">
            <v>131</v>
          </cell>
        </row>
        <row r="38">
          <cell r="A38">
            <v>42186</v>
          </cell>
          <cell r="B38">
            <v>135</v>
          </cell>
        </row>
        <row r="39">
          <cell r="A39">
            <v>42217</v>
          </cell>
          <cell r="B39">
            <v>141</v>
          </cell>
        </row>
        <row r="40">
          <cell r="A40">
            <v>42248</v>
          </cell>
          <cell r="B40">
            <v>222</v>
          </cell>
        </row>
        <row r="41">
          <cell r="A41">
            <v>42278</v>
          </cell>
          <cell r="B41">
            <v>145</v>
          </cell>
        </row>
        <row r="42">
          <cell r="A42">
            <v>42309</v>
          </cell>
          <cell r="B42">
            <v>321</v>
          </cell>
        </row>
        <row r="43">
          <cell r="A43">
            <v>42339</v>
          </cell>
          <cell r="B43">
            <v>262</v>
          </cell>
        </row>
        <row r="44">
          <cell r="A44">
            <v>42370</v>
          </cell>
          <cell r="B44">
            <v>117</v>
          </cell>
        </row>
        <row r="45">
          <cell r="A45">
            <v>42401</v>
          </cell>
          <cell r="B45">
            <v>112</v>
          </cell>
        </row>
        <row r="46">
          <cell r="A46">
            <v>42430</v>
          </cell>
          <cell r="B46">
            <v>501</v>
          </cell>
        </row>
        <row r="47">
          <cell r="A47">
            <v>42461</v>
          </cell>
          <cell r="B47">
            <v>511</v>
          </cell>
        </row>
        <row r="48">
          <cell r="A48">
            <v>42491</v>
          </cell>
          <cell r="B48">
            <v>711</v>
          </cell>
        </row>
        <row r="49">
          <cell r="A49">
            <v>42522</v>
          </cell>
          <cell r="B49">
            <v>1290</v>
          </cell>
        </row>
        <row r="50">
          <cell r="A50">
            <v>42552</v>
          </cell>
          <cell r="B50">
            <v>926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6090_Pivot"/>
      <sheetName val="306090"/>
      <sheetName val="Actv AL"/>
      <sheetName val="RecruitbyTeam"/>
      <sheetName val="Retention"/>
    </sheetNames>
    <sheetDataSet>
      <sheetData sheetId="0"/>
      <sheetData sheetId="1"/>
      <sheetData sheetId="2"/>
      <sheetData sheetId="3"/>
      <sheetData sheetId="4">
        <row r="3">
          <cell r="A3" t="str">
            <v>Retention</v>
          </cell>
        </row>
        <row r="4">
          <cell r="A4" t="str">
            <v>Recruitmth</v>
          </cell>
          <cell r="B4" t="str">
            <v>CountOfAGENCYCD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7</v>
          </cell>
        </row>
        <row r="13">
          <cell r="A13">
            <v>41395</v>
          </cell>
          <cell r="B13">
            <v>1</v>
          </cell>
        </row>
        <row r="14">
          <cell r="A14">
            <v>41426</v>
          </cell>
          <cell r="B14">
            <v>6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5</v>
          </cell>
        </row>
        <row r="17">
          <cell r="A17">
            <v>41518</v>
          </cell>
          <cell r="B17">
            <v>5</v>
          </cell>
        </row>
        <row r="18">
          <cell r="A18">
            <v>41548</v>
          </cell>
          <cell r="B18">
            <v>5</v>
          </cell>
        </row>
        <row r="19">
          <cell r="A19">
            <v>41579</v>
          </cell>
          <cell r="B19">
            <v>9</v>
          </cell>
        </row>
        <row r="20">
          <cell r="A20">
            <v>41609</v>
          </cell>
          <cell r="B20">
            <v>10</v>
          </cell>
        </row>
        <row r="21">
          <cell r="A21">
            <v>41640</v>
          </cell>
          <cell r="B21">
            <v>3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13</v>
          </cell>
        </row>
        <row r="24">
          <cell r="A24">
            <v>41760</v>
          </cell>
          <cell r="B24">
            <v>21</v>
          </cell>
        </row>
        <row r="25">
          <cell r="A25">
            <v>41791</v>
          </cell>
          <cell r="B25">
            <v>30</v>
          </cell>
        </row>
        <row r="26">
          <cell r="A26">
            <v>41821</v>
          </cell>
          <cell r="B26">
            <v>22</v>
          </cell>
        </row>
        <row r="27">
          <cell r="A27">
            <v>41852</v>
          </cell>
          <cell r="B27">
            <v>28</v>
          </cell>
        </row>
        <row r="28">
          <cell r="A28">
            <v>41883</v>
          </cell>
          <cell r="B28">
            <v>28</v>
          </cell>
        </row>
        <row r="29">
          <cell r="A29">
            <v>41913</v>
          </cell>
          <cell r="B29">
            <v>37</v>
          </cell>
        </row>
        <row r="30">
          <cell r="A30">
            <v>41944</v>
          </cell>
          <cell r="B30">
            <v>52</v>
          </cell>
        </row>
        <row r="31">
          <cell r="A31">
            <v>41974</v>
          </cell>
          <cell r="B31">
            <v>76</v>
          </cell>
        </row>
        <row r="32">
          <cell r="A32">
            <v>42005</v>
          </cell>
          <cell r="B32">
            <v>66</v>
          </cell>
        </row>
        <row r="33">
          <cell r="A33">
            <v>42036</v>
          </cell>
          <cell r="B33">
            <v>38</v>
          </cell>
        </row>
        <row r="34">
          <cell r="A34">
            <v>42064</v>
          </cell>
          <cell r="B34">
            <v>90</v>
          </cell>
        </row>
        <row r="35">
          <cell r="A35">
            <v>42095</v>
          </cell>
          <cell r="B35">
            <v>132</v>
          </cell>
        </row>
        <row r="36">
          <cell r="A36">
            <v>42125</v>
          </cell>
          <cell r="B36">
            <v>77</v>
          </cell>
        </row>
        <row r="37">
          <cell r="A37">
            <v>42156</v>
          </cell>
          <cell r="B37">
            <v>125</v>
          </cell>
        </row>
        <row r="38">
          <cell r="A38">
            <v>42186</v>
          </cell>
          <cell r="B38">
            <v>128</v>
          </cell>
        </row>
        <row r="39">
          <cell r="A39">
            <v>42217</v>
          </cell>
          <cell r="B39">
            <v>134</v>
          </cell>
        </row>
        <row r="40">
          <cell r="A40">
            <v>42248</v>
          </cell>
          <cell r="B40">
            <v>206</v>
          </cell>
        </row>
        <row r="41">
          <cell r="A41">
            <v>42278</v>
          </cell>
          <cell r="B41">
            <v>136</v>
          </cell>
        </row>
        <row r="42">
          <cell r="A42">
            <v>42309</v>
          </cell>
          <cell r="B42">
            <v>279</v>
          </cell>
        </row>
        <row r="43">
          <cell r="A43">
            <v>42339</v>
          </cell>
          <cell r="B43">
            <v>242</v>
          </cell>
        </row>
        <row r="44">
          <cell r="A44">
            <v>42370</v>
          </cell>
          <cell r="B44">
            <v>101</v>
          </cell>
        </row>
        <row r="45">
          <cell r="A45">
            <v>42401</v>
          </cell>
          <cell r="B45">
            <v>97</v>
          </cell>
        </row>
        <row r="46">
          <cell r="A46">
            <v>42430</v>
          </cell>
          <cell r="B46">
            <v>451</v>
          </cell>
        </row>
        <row r="47">
          <cell r="A47">
            <v>42461</v>
          </cell>
          <cell r="B47">
            <v>424</v>
          </cell>
        </row>
        <row r="48">
          <cell r="A48">
            <v>42491</v>
          </cell>
          <cell r="B48">
            <v>680</v>
          </cell>
        </row>
        <row r="49">
          <cell r="A49">
            <v>42522</v>
          </cell>
          <cell r="B49">
            <v>1223</v>
          </cell>
        </row>
        <row r="50">
          <cell r="A50">
            <v>42552</v>
          </cell>
          <cell r="B50">
            <v>914</v>
          </cell>
        </row>
        <row r="51">
          <cell r="A51">
            <v>42583</v>
          </cell>
          <cell r="B51">
            <v>1052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6090_Pivot"/>
      <sheetName val="306090"/>
      <sheetName val="Actv AL"/>
      <sheetName val="RecruitbyTeam"/>
      <sheetName val="Retention"/>
    </sheetNames>
    <sheetDataSet>
      <sheetData sheetId="0"/>
      <sheetData sheetId="1"/>
      <sheetData sheetId="2"/>
      <sheetData sheetId="3"/>
      <sheetData sheetId="4">
        <row r="3">
          <cell r="A3" t="str">
            <v>Retention</v>
          </cell>
        </row>
        <row r="4">
          <cell r="A4" t="str">
            <v>Recruitmth</v>
          </cell>
          <cell r="B4" t="str">
            <v>CountOfAGENCYCD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7</v>
          </cell>
        </row>
        <row r="13">
          <cell r="A13">
            <v>41395</v>
          </cell>
          <cell r="B13">
            <v>1</v>
          </cell>
        </row>
        <row r="14">
          <cell r="A14">
            <v>41426</v>
          </cell>
          <cell r="B14">
            <v>6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5</v>
          </cell>
        </row>
        <row r="17">
          <cell r="A17">
            <v>41518</v>
          </cell>
          <cell r="B17">
            <v>4</v>
          </cell>
        </row>
        <row r="18">
          <cell r="A18">
            <v>41548</v>
          </cell>
          <cell r="B18">
            <v>5</v>
          </cell>
        </row>
        <row r="19">
          <cell r="A19">
            <v>41579</v>
          </cell>
          <cell r="B19">
            <v>9</v>
          </cell>
        </row>
        <row r="20">
          <cell r="A20">
            <v>41609</v>
          </cell>
          <cell r="B20">
            <v>10</v>
          </cell>
        </row>
        <row r="21">
          <cell r="A21">
            <v>41640</v>
          </cell>
          <cell r="B21">
            <v>2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13</v>
          </cell>
        </row>
        <row r="24">
          <cell r="A24">
            <v>41760</v>
          </cell>
          <cell r="B24">
            <v>20</v>
          </cell>
        </row>
        <row r="25">
          <cell r="A25">
            <v>41791</v>
          </cell>
          <cell r="B25">
            <v>28</v>
          </cell>
        </row>
        <row r="26">
          <cell r="A26">
            <v>41821</v>
          </cell>
          <cell r="B26">
            <v>22</v>
          </cell>
        </row>
        <row r="27">
          <cell r="A27">
            <v>41852</v>
          </cell>
          <cell r="B27">
            <v>24</v>
          </cell>
        </row>
        <row r="28">
          <cell r="A28">
            <v>41883</v>
          </cell>
          <cell r="B28">
            <v>26</v>
          </cell>
        </row>
        <row r="29">
          <cell r="A29">
            <v>41913</v>
          </cell>
          <cell r="B29">
            <v>35</v>
          </cell>
        </row>
        <row r="30">
          <cell r="A30">
            <v>41944</v>
          </cell>
          <cell r="B30">
            <v>51</v>
          </cell>
        </row>
        <row r="31">
          <cell r="A31">
            <v>41974</v>
          </cell>
          <cell r="B31">
            <v>72</v>
          </cell>
        </row>
        <row r="32">
          <cell r="A32">
            <v>42005</v>
          </cell>
          <cell r="B32">
            <v>63</v>
          </cell>
        </row>
        <row r="33">
          <cell r="A33">
            <v>42036</v>
          </cell>
          <cell r="B33">
            <v>38</v>
          </cell>
        </row>
        <row r="34">
          <cell r="A34">
            <v>42064</v>
          </cell>
          <cell r="B34">
            <v>88</v>
          </cell>
        </row>
        <row r="35">
          <cell r="A35">
            <v>42095</v>
          </cell>
          <cell r="B35">
            <v>126</v>
          </cell>
        </row>
        <row r="36">
          <cell r="A36">
            <v>42125</v>
          </cell>
          <cell r="B36">
            <v>73</v>
          </cell>
        </row>
        <row r="37">
          <cell r="A37">
            <v>42156</v>
          </cell>
          <cell r="B37">
            <v>117</v>
          </cell>
        </row>
        <row r="38">
          <cell r="A38">
            <v>42186</v>
          </cell>
          <cell r="B38">
            <v>125</v>
          </cell>
        </row>
        <row r="39">
          <cell r="A39">
            <v>42217</v>
          </cell>
          <cell r="B39">
            <v>126</v>
          </cell>
        </row>
        <row r="40">
          <cell r="A40">
            <v>42248</v>
          </cell>
          <cell r="B40">
            <v>195</v>
          </cell>
        </row>
        <row r="41">
          <cell r="A41">
            <v>42278</v>
          </cell>
          <cell r="B41">
            <v>127</v>
          </cell>
        </row>
        <row r="42">
          <cell r="A42">
            <v>42309</v>
          </cell>
          <cell r="B42">
            <v>261</v>
          </cell>
        </row>
        <row r="43">
          <cell r="A43">
            <v>42339</v>
          </cell>
          <cell r="B43">
            <v>221</v>
          </cell>
        </row>
        <row r="44">
          <cell r="A44">
            <v>42370</v>
          </cell>
          <cell r="B44">
            <v>88</v>
          </cell>
        </row>
        <row r="45">
          <cell r="A45">
            <v>42401</v>
          </cell>
          <cell r="B45">
            <v>78</v>
          </cell>
        </row>
        <row r="46">
          <cell r="A46">
            <v>42430</v>
          </cell>
          <cell r="B46">
            <v>381</v>
          </cell>
        </row>
        <row r="47">
          <cell r="A47">
            <v>42461</v>
          </cell>
          <cell r="B47">
            <v>360</v>
          </cell>
        </row>
        <row r="48">
          <cell r="A48">
            <v>42491</v>
          </cell>
          <cell r="B48">
            <v>541</v>
          </cell>
        </row>
        <row r="49">
          <cell r="A49">
            <v>42522</v>
          </cell>
          <cell r="B49">
            <v>1161</v>
          </cell>
        </row>
        <row r="50">
          <cell r="A50">
            <v>42552</v>
          </cell>
          <cell r="B50">
            <v>871</v>
          </cell>
        </row>
        <row r="51">
          <cell r="A51">
            <v>42583</v>
          </cell>
          <cell r="B51">
            <v>1042</v>
          </cell>
        </row>
        <row r="52">
          <cell r="A52">
            <v>42614</v>
          </cell>
          <cell r="B52">
            <v>1267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Recruit"/>
      <sheetName val="RookieRecruit"/>
      <sheetName val="306090_Pivot"/>
      <sheetName val="306090"/>
      <sheetName val="Actv AL"/>
      <sheetName val="RecruitbyTeam"/>
      <sheetName val="Retention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Retention</v>
          </cell>
        </row>
        <row r="4">
          <cell r="A4" t="str">
            <v>Recruitmth</v>
          </cell>
          <cell r="B4" t="str">
            <v>CountOfAGENCYCD</v>
          </cell>
        </row>
        <row r="5">
          <cell r="A5">
            <v>40940</v>
          </cell>
          <cell r="B5">
            <v>1</v>
          </cell>
        </row>
        <row r="6">
          <cell r="A6">
            <v>40969</v>
          </cell>
          <cell r="B6">
            <v>2</v>
          </cell>
        </row>
        <row r="7">
          <cell r="A7">
            <v>41000</v>
          </cell>
          <cell r="B7">
            <v>1</v>
          </cell>
        </row>
        <row r="8">
          <cell r="A8">
            <v>41061</v>
          </cell>
          <cell r="B8">
            <v>1</v>
          </cell>
        </row>
        <row r="9">
          <cell r="A9">
            <v>41244</v>
          </cell>
          <cell r="B9">
            <v>2</v>
          </cell>
        </row>
        <row r="10">
          <cell r="A10">
            <v>41275</v>
          </cell>
          <cell r="B10">
            <v>1</v>
          </cell>
        </row>
        <row r="11">
          <cell r="A11">
            <v>41334</v>
          </cell>
          <cell r="B11">
            <v>3</v>
          </cell>
        </row>
        <row r="12">
          <cell r="A12">
            <v>41365</v>
          </cell>
          <cell r="B12">
            <v>7</v>
          </cell>
        </row>
        <row r="13">
          <cell r="A13">
            <v>41395</v>
          </cell>
          <cell r="B13">
            <v>1</v>
          </cell>
        </row>
        <row r="14">
          <cell r="A14">
            <v>41426</v>
          </cell>
          <cell r="B14">
            <v>5</v>
          </cell>
        </row>
        <row r="15">
          <cell r="A15">
            <v>41456</v>
          </cell>
          <cell r="B15">
            <v>5</v>
          </cell>
        </row>
        <row r="16">
          <cell r="A16">
            <v>41487</v>
          </cell>
          <cell r="B16">
            <v>4</v>
          </cell>
        </row>
        <row r="17">
          <cell r="A17">
            <v>41518</v>
          </cell>
          <cell r="B17">
            <v>4</v>
          </cell>
        </row>
        <row r="18">
          <cell r="A18">
            <v>41548</v>
          </cell>
          <cell r="B18">
            <v>5</v>
          </cell>
        </row>
        <row r="19">
          <cell r="A19">
            <v>41579</v>
          </cell>
          <cell r="B19">
            <v>9</v>
          </cell>
        </row>
        <row r="20">
          <cell r="A20">
            <v>41609</v>
          </cell>
          <cell r="B20">
            <v>10</v>
          </cell>
        </row>
        <row r="21">
          <cell r="A21">
            <v>41640</v>
          </cell>
          <cell r="B21">
            <v>2</v>
          </cell>
        </row>
        <row r="22">
          <cell r="A22">
            <v>41699</v>
          </cell>
          <cell r="B22">
            <v>1</v>
          </cell>
        </row>
        <row r="23">
          <cell r="A23">
            <v>41730</v>
          </cell>
          <cell r="B23">
            <v>11</v>
          </cell>
        </row>
        <row r="24">
          <cell r="A24">
            <v>41760</v>
          </cell>
          <cell r="B24">
            <v>20</v>
          </cell>
        </row>
        <row r="25">
          <cell r="A25">
            <v>41791</v>
          </cell>
          <cell r="B25">
            <v>26</v>
          </cell>
        </row>
        <row r="26">
          <cell r="A26">
            <v>41821</v>
          </cell>
          <cell r="B26">
            <v>21</v>
          </cell>
        </row>
        <row r="27">
          <cell r="A27">
            <v>41852</v>
          </cell>
          <cell r="B27">
            <v>24</v>
          </cell>
        </row>
        <row r="28">
          <cell r="A28">
            <v>41883</v>
          </cell>
          <cell r="B28">
            <v>25</v>
          </cell>
        </row>
        <row r="29">
          <cell r="A29">
            <v>41913</v>
          </cell>
          <cell r="B29">
            <v>33</v>
          </cell>
        </row>
        <row r="30">
          <cell r="A30">
            <v>41944</v>
          </cell>
          <cell r="B30">
            <v>47</v>
          </cell>
        </row>
        <row r="31">
          <cell r="A31">
            <v>41974</v>
          </cell>
          <cell r="B31">
            <v>69</v>
          </cell>
        </row>
        <row r="32">
          <cell r="A32">
            <v>42005</v>
          </cell>
          <cell r="B32">
            <v>62</v>
          </cell>
        </row>
        <row r="33">
          <cell r="A33">
            <v>42036</v>
          </cell>
          <cell r="B33">
            <v>38</v>
          </cell>
        </row>
        <row r="34">
          <cell r="A34">
            <v>42064</v>
          </cell>
          <cell r="B34">
            <v>83</v>
          </cell>
        </row>
        <row r="35">
          <cell r="A35">
            <v>42095</v>
          </cell>
          <cell r="B35">
            <v>123</v>
          </cell>
        </row>
        <row r="36">
          <cell r="A36">
            <v>42125</v>
          </cell>
          <cell r="B36">
            <v>73</v>
          </cell>
        </row>
        <row r="37">
          <cell r="A37">
            <v>42156</v>
          </cell>
          <cell r="B37">
            <v>108</v>
          </cell>
        </row>
        <row r="38">
          <cell r="A38">
            <v>42186</v>
          </cell>
          <cell r="B38">
            <v>118</v>
          </cell>
        </row>
        <row r="39">
          <cell r="A39">
            <v>42217</v>
          </cell>
          <cell r="B39">
            <v>121</v>
          </cell>
        </row>
        <row r="40">
          <cell r="A40">
            <v>42248</v>
          </cell>
          <cell r="B40">
            <v>180</v>
          </cell>
        </row>
        <row r="41">
          <cell r="A41">
            <v>42278</v>
          </cell>
          <cell r="B41">
            <v>110</v>
          </cell>
        </row>
        <row r="42">
          <cell r="A42">
            <v>42309</v>
          </cell>
          <cell r="B42">
            <v>231</v>
          </cell>
        </row>
        <row r="43">
          <cell r="A43">
            <v>42339</v>
          </cell>
          <cell r="B43">
            <v>197</v>
          </cell>
        </row>
        <row r="44">
          <cell r="A44">
            <v>42370</v>
          </cell>
          <cell r="B44">
            <v>76</v>
          </cell>
        </row>
        <row r="45">
          <cell r="A45">
            <v>42401</v>
          </cell>
          <cell r="B45">
            <v>68</v>
          </cell>
        </row>
        <row r="46">
          <cell r="A46">
            <v>42430</v>
          </cell>
          <cell r="B46">
            <v>346</v>
          </cell>
        </row>
        <row r="47">
          <cell r="A47">
            <v>42461</v>
          </cell>
          <cell r="B47">
            <v>317</v>
          </cell>
        </row>
        <row r="48">
          <cell r="A48">
            <v>42491</v>
          </cell>
          <cell r="B48">
            <v>472</v>
          </cell>
        </row>
        <row r="49">
          <cell r="A49">
            <v>42522</v>
          </cell>
          <cell r="B49">
            <v>1044</v>
          </cell>
        </row>
        <row r="50">
          <cell r="A50">
            <v>42552</v>
          </cell>
          <cell r="B50">
            <v>843</v>
          </cell>
        </row>
        <row r="51">
          <cell r="A51">
            <v>42583</v>
          </cell>
          <cell r="B51">
            <v>1009</v>
          </cell>
        </row>
        <row r="52">
          <cell r="A52">
            <v>42614</v>
          </cell>
          <cell r="B52">
            <v>1263</v>
          </cell>
        </row>
        <row r="53">
          <cell r="A53">
            <v>42644</v>
          </cell>
          <cell r="B53">
            <v>1186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5" tint="0.59999389629810485"/>
  </sheetPr>
  <dimension ref="A1:CC75"/>
  <sheetViews>
    <sheetView tabSelected="1" topLeftCell="A55" zoomScale="85" zoomScaleNormal="85" workbookViewId="0">
      <selection activeCell="K77" sqref="K77"/>
    </sheetView>
  </sheetViews>
  <sheetFormatPr defaultColWidth="9.140625" defaultRowHeight="15" outlineLevelRow="1" outlineLevelCol="1" x14ac:dyDescent="0.25"/>
  <cols>
    <col min="1" max="1" width="2.42578125" style="62" customWidth="1"/>
    <col min="2" max="2" width="21.140625" style="2" bestFit="1" customWidth="1"/>
    <col min="3" max="3" width="8.5703125" style="2" bestFit="1" customWidth="1"/>
    <col min="4" max="4" width="9.140625" style="2" customWidth="1"/>
    <col min="5" max="6" width="8.42578125" style="2" customWidth="1"/>
    <col min="7" max="7" width="12" style="2" customWidth="1"/>
    <col min="8" max="9" width="11.85546875" style="2" customWidth="1"/>
    <col min="10" max="10" width="12" style="2" customWidth="1"/>
    <col min="11" max="11" width="8.42578125" style="4" customWidth="1"/>
    <col min="12" max="29" width="8.42578125" style="4" hidden="1" customWidth="1" outlineLevel="1"/>
    <col min="30" max="30" width="8.42578125" style="4" customWidth="1" collapsed="1"/>
    <col min="31" max="41" width="8.42578125" style="4" hidden="1" customWidth="1" outlineLevel="1"/>
    <col min="42" max="42" width="8.42578125" style="4" customWidth="1" collapsed="1"/>
    <col min="43" max="53" width="8.42578125" style="4" hidden="1" customWidth="1" outlineLevel="1"/>
    <col min="54" max="54" width="8.42578125" style="4" customWidth="1" collapsed="1"/>
    <col min="55" max="60" width="8.42578125" style="4" hidden="1" customWidth="1" outlineLevel="1"/>
    <col min="61" max="61" width="7.5703125" style="4" hidden="1" customWidth="1" outlineLevel="1"/>
    <col min="62" max="65" width="8.42578125" style="4" hidden="1" customWidth="1" outlineLevel="1"/>
    <col min="66" max="66" width="8.42578125" style="4" customWidth="1" collapsed="1"/>
    <col min="67" max="77" width="8.42578125" style="4" customWidth="1"/>
    <col min="78" max="78" width="9.140625" style="2"/>
    <col min="79" max="81" width="9.140625" style="2" hidden="1" customWidth="1"/>
    <col min="82" max="16384" width="9.140625" style="2"/>
  </cols>
  <sheetData>
    <row r="1" spans="1:81" x14ac:dyDescent="0.25">
      <c r="B1" s="1" t="s">
        <v>0</v>
      </c>
      <c r="C1" s="62" t="s">
        <v>78</v>
      </c>
      <c r="G1" s="3" t="s">
        <v>1</v>
      </c>
      <c r="BU1" s="7">
        <v>201707</v>
      </c>
      <c r="BV1" s="7">
        <v>201708</v>
      </c>
      <c r="BW1" s="7">
        <v>201709</v>
      </c>
      <c r="BX1" s="7">
        <v>201710</v>
      </c>
      <c r="BY1" s="7">
        <v>201711</v>
      </c>
      <c r="BZ1" s="7">
        <v>201712</v>
      </c>
    </row>
    <row r="2" spans="1:81" x14ac:dyDescent="0.25">
      <c r="B2" s="5">
        <v>42917</v>
      </c>
      <c r="G2" s="6">
        <v>2</v>
      </c>
      <c r="H2" s="6">
        <v>5</v>
      </c>
      <c r="I2" s="6">
        <v>11</v>
      </c>
      <c r="L2" s="7"/>
      <c r="M2" s="7"/>
      <c r="N2" s="8"/>
      <c r="O2" s="9"/>
      <c r="P2" s="7">
        <v>6</v>
      </c>
      <c r="Q2" s="7">
        <v>7</v>
      </c>
      <c r="R2" s="7">
        <v>8</v>
      </c>
      <c r="S2" s="7">
        <v>9</v>
      </c>
      <c r="T2" s="7">
        <v>10</v>
      </c>
      <c r="U2" s="7">
        <v>11</v>
      </c>
      <c r="V2" s="7">
        <v>12</v>
      </c>
      <c r="W2" s="7">
        <v>13</v>
      </c>
      <c r="X2" s="7">
        <v>14</v>
      </c>
      <c r="Y2" s="7">
        <v>15</v>
      </c>
      <c r="Z2" s="7">
        <v>16</v>
      </c>
      <c r="AA2" s="7">
        <v>17</v>
      </c>
      <c r="AB2" s="7">
        <v>18</v>
      </c>
      <c r="AC2" s="7">
        <v>19</v>
      </c>
      <c r="AD2" s="7">
        <v>20</v>
      </c>
      <c r="AE2" s="7">
        <v>21</v>
      </c>
      <c r="AF2" s="7">
        <v>22</v>
      </c>
      <c r="AG2" s="7">
        <v>23</v>
      </c>
      <c r="AH2" s="7">
        <v>24</v>
      </c>
      <c r="AI2" s="7">
        <v>25</v>
      </c>
      <c r="AJ2" s="7">
        <v>26</v>
      </c>
      <c r="AK2" s="7">
        <v>27</v>
      </c>
      <c r="AL2" s="7">
        <v>28</v>
      </c>
      <c r="AM2" s="7">
        <v>29</v>
      </c>
      <c r="AN2" s="7">
        <v>30</v>
      </c>
      <c r="AO2" s="7">
        <v>31</v>
      </c>
      <c r="AP2" s="7">
        <v>32</v>
      </c>
      <c r="AQ2" s="7">
        <v>33</v>
      </c>
      <c r="AR2" s="7">
        <v>34</v>
      </c>
      <c r="AS2" s="7">
        <v>35</v>
      </c>
      <c r="AT2" s="7">
        <v>36</v>
      </c>
      <c r="AU2" s="7">
        <v>37</v>
      </c>
      <c r="AV2" s="7">
        <v>38</v>
      </c>
      <c r="AW2" s="7">
        <v>39</v>
      </c>
      <c r="AX2" s="7">
        <v>40</v>
      </c>
      <c r="AY2" s="7">
        <v>41</v>
      </c>
      <c r="AZ2" s="7">
        <v>42</v>
      </c>
      <c r="BA2" s="7">
        <v>43</v>
      </c>
      <c r="BB2" s="7">
        <v>44</v>
      </c>
    </row>
    <row r="3" spans="1:81" ht="63.75" customHeight="1" x14ac:dyDescent="0.25">
      <c r="B3" s="10"/>
      <c r="C3" s="11" t="s">
        <v>2</v>
      </c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13" t="s">
        <v>8</v>
      </c>
      <c r="J3" s="14"/>
      <c r="K3" s="15">
        <v>41030</v>
      </c>
      <c r="L3" s="16">
        <v>41061</v>
      </c>
      <c r="M3" s="15">
        <v>41091</v>
      </c>
      <c r="N3" s="15">
        <v>41122</v>
      </c>
      <c r="O3" s="16">
        <v>41153</v>
      </c>
      <c r="P3" s="15">
        <v>41183</v>
      </c>
      <c r="Q3" s="15">
        <v>41214</v>
      </c>
      <c r="R3" s="15">
        <v>41244</v>
      </c>
      <c r="S3" s="17">
        <v>41275</v>
      </c>
      <c r="T3" s="15">
        <v>41306</v>
      </c>
      <c r="U3" s="16">
        <v>41334</v>
      </c>
      <c r="V3" s="17">
        <v>41365</v>
      </c>
      <c r="W3" s="17">
        <v>41395</v>
      </c>
      <c r="X3" s="15">
        <v>41426</v>
      </c>
      <c r="Y3" s="15">
        <v>41456</v>
      </c>
      <c r="Z3" s="15">
        <v>41487</v>
      </c>
      <c r="AA3" s="15">
        <v>41518</v>
      </c>
      <c r="AB3" s="15">
        <v>41548</v>
      </c>
      <c r="AC3" s="15">
        <v>41579</v>
      </c>
      <c r="AD3" s="15">
        <v>41609</v>
      </c>
      <c r="AE3" s="15">
        <v>41640</v>
      </c>
      <c r="AF3" s="15">
        <v>41671</v>
      </c>
      <c r="AG3" s="15">
        <v>41699</v>
      </c>
      <c r="AH3" s="15">
        <v>41730</v>
      </c>
      <c r="AI3" s="15">
        <v>41760</v>
      </c>
      <c r="AJ3" s="15">
        <v>41791</v>
      </c>
      <c r="AK3" s="15">
        <v>41821</v>
      </c>
      <c r="AL3" s="15">
        <v>41852</v>
      </c>
      <c r="AM3" s="15">
        <v>41883</v>
      </c>
      <c r="AN3" s="15">
        <v>41913</v>
      </c>
      <c r="AO3" s="15">
        <v>41944</v>
      </c>
      <c r="AP3" s="15">
        <v>41974</v>
      </c>
      <c r="AQ3" s="15">
        <v>42005</v>
      </c>
      <c r="AR3" s="15">
        <v>42036</v>
      </c>
      <c r="AS3" s="15">
        <v>42064</v>
      </c>
      <c r="AT3" s="15">
        <v>42095</v>
      </c>
      <c r="AU3" s="15">
        <v>42125</v>
      </c>
      <c r="AV3" s="15">
        <v>42156</v>
      </c>
      <c r="AW3" s="15">
        <v>42186</v>
      </c>
      <c r="AX3" s="15">
        <v>42217</v>
      </c>
      <c r="AY3" s="15">
        <v>42248</v>
      </c>
      <c r="AZ3" s="15">
        <v>42278</v>
      </c>
      <c r="BA3" s="15">
        <v>42309</v>
      </c>
      <c r="BB3" s="15">
        <v>42339</v>
      </c>
      <c r="BC3" s="15">
        <v>42370</v>
      </c>
      <c r="BD3" s="15">
        <v>42401</v>
      </c>
      <c r="BE3" s="15">
        <v>42430</v>
      </c>
      <c r="BF3" s="15">
        <v>42461</v>
      </c>
      <c r="BG3" s="15">
        <v>42491</v>
      </c>
      <c r="BH3" s="15">
        <v>42522</v>
      </c>
      <c r="BI3" s="15">
        <v>42552</v>
      </c>
      <c r="BJ3" s="15">
        <v>42583</v>
      </c>
      <c r="BK3" s="15">
        <v>42614</v>
      </c>
      <c r="BL3" s="15">
        <v>42644</v>
      </c>
      <c r="BM3" s="15">
        <v>42675</v>
      </c>
      <c r="BN3" s="15">
        <v>42705</v>
      </c>
      <c r="BO3" s="15">
        <v>42736</v>
      </c>
      <c r="BP3" s="15">
        <v>42767</v>
      </c>
      <c r="BQ3" s="15">
        <v>42795</v>
      </c>
      <c r="BR3" s="15">
        <v>42826</v>
      </c>
      <c r="BS3" s="15">
        <v>42856</v>
      </c>
      <c r="BT3" s="15">
        <v>42887</v>
      </c>
      <c r="BU3" s="15">
        <v>42917</v>
      </c>
      <c r="BV3" s="15">
        <v>42948</v>
      </c>
      <c r="BW3" s="15">
        <v>42979</v>
      </c>
      <c r="BX3" s="15">
        <v>43009</v>
      </c>
      <c r="BY3" s="15">
        <v>43040</v>
      </c>
      <c r="BZ3" s="15">
        <v>43070</v>
      </c>
    </row>
    <row r="4" spans="1:81" s="21" customFormat="1" ht="15.75" customHeight="1" x14ac:dyDescent="0.25">
      <c r="A4" s="63"/>
      <c r="B4" s="18"/>
      <c r="C4" s="19">
        <f>SUM(C6:C74)</f>
        <v>28364</v>
      </c>
      <c r="D4" s="19">
        <f>SUM(D6:D74)</f>
        <v>23993</v>
      </c>
      <c r="E4" s="19">
        <f>SUM(E6:E74)</f>
        <v>14208</v>
      </c>
      <c r="F4" s="19">
        <f>SUM(F6:F74)</f>
        <v>5122</v>
      </c>
      <c r="G4" s="20">
        <f>D4/SUM(C6:INDEX(C6:C74,MATCH($B$2,B6:B74,0)-2))</f>
        <v>0.94234319154785751</v>
      </c>
      <c r="H4" s="20">
        <f>E4/SUM(C6:INDEX(C6:C74,MATCH($B$2,B6:B74,0)-5))</f>
        <v>0.63607467430720332</v>
      </c>
      <c r="I4" s="20">
        <f>F4/SUM(C6:INDEX(C6:C74,MATCH($B$2,B6:B74,0)-11))</f>
        <v>0.32951621204323212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3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3"/>
      <c r="BV4" s="22"/>
      <c r="BW4" s="22"/>
      <c r="BX4" s="22"/>
      <c r="BY4" s="22"/>
      <c r="BZ4" s="22"/>
      <c r="CA4" s="20">
        <v>0.920104211897525</v>
      </c>
      <c r="CB4" s="24">
        <v>0.55971850530280498</v>
      </c>
      <c r="CC4" s="24">
        <v>0.27650367806144527</v>
      </c>
    </row>
    <row r="5" spans="1:81" s="28" customFormat="1" ht="15.75" customHeight="1" x14ac:dyDescent="0.25">
      <c r="A5" s="64"/>
      <c r="B5" s="25"/>
      <c r="C5" s="25"/>
      <c r="D5" s="25"/>
      <c r="E5" s="25"/>
      <c r="F5" s="25"/>
      <c r="G5" s="26"/>
      <c r="H5" s="26"/>
      <c r="I5" s="27"/>
      <c r="K5" s="29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1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3"/>
      <c r="AR5" s="34"/>
      <c r="AS5" s="34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26"/>
      <c r="CB5" s="26"/>
      <c r="CC5" s="27"/>
    </row>
    <row r="6" spans="1:81" outlineLevel="1" x14ac:dyDescent="0.25">
      <c r="A6" s="62" t="s">
        <v>9</v>
      </c>
      <c r="B6" s="35">
        <v>41000</v>
      </c>
      <c r="C6" s="36">
        <v>22</v>
      </c>
      <c r="D6" s="37">
        <f>L6</f>
        <v>22</v>
      </c>
      <c r="E6" s="37">
        <f>O6</f>
        <v>16</v>
      </c>
      <c r="F6" s="37">
        <f>$U$6</f>
        <v>9</v>
      </c>
      <c r="G6" s="38">
        <f>IFERROR(D6/$C6,"-")</f>
        <v>1</v>
      </c>
      <c r="H6" s="38">
        <f>IFERROR(E6/$C6,"-")</f>
        <v>0.72727272727272729</v>
      </c>
      <c r="I6" s="61">
        <f>IFERROR(F6/$C6,"-")</f>
        <v>0.40909090909090912</v>
      </c>
      <c r="J6" s="60"/>
      <c r="K6" s="39">
        <v>22</v>
      </c>
      <c r="L6" s="40">
        <v>22</v>
      </c>
      <c r="M6" s="40">
        <v>21</v>
      </c>
      <c r="N6" s="40">
        <v>20</v>
      </c>
      <c r="O6" s="40">
        <v>16</v>
      </c>
      <c r="P6" s="40">
        <v>13</v>
      </c>
      <c r="Q6" s="40">
        <v>11</v>
      </c>
      <c r="R6" s="40">
        <v>10</v>
      </c>
      <c r="S6" s="40">
        <v>9</v>
      </c>
      <c r="T6" s="40">
        <v>9</v>
      </c>
      <c r="U6" s="40">
        <v>9</v>
      </c>
      <c r="V6" s="40">
        <v>7</v>
      </c>
      <c r="W6" s="40">
        <v>6</v>
      </c>
      <c r="X6" s="40">
        <v>6</v>
      </c>
      <c r="Y6" s="40">
        <v>6</v>
      </c>
      <c r="Z6" s="40">
        <v>6</v>
      </c>
      <c r="AA6" s="40">
        <v>6</v>
      </c>
      <c r="AB6" s="40">
        <v>6</v>
      </c>
      <c r="AC6" s="40">
        <v>6</v>
      </c>
      <c r="AD6" s="40">
        <v>6</v>
      </c>
      <c r="AE6" s="40">
        <v>6</v>
      </c>
      <c r="AF6" s="40">
        <v>4</v>
      </c>
      <c r="AG6" s="40">
        <v>4</v>
      </c>
      <c r="AH6" s="40">
        <v>3</v>
      </c>
      <c r="AI6" s="40">
        <v>3</v>
      </c>
      <c r="AJ6" s="40">
        <v>3</v>
      </c>
      <c r="AK6" s="40">
        <v>2</v>
      </c>
      <c r="AL6" s="40">
        <v>2</v>
      </c>
      <c r="AM6" s="40">
        <v>2</v>
      </c>
      <c r="AN6" s="40">
        <v>2</v>
      </c>
      <c r="AO6" s="40">
        <v>2</v>
      </c>
      <c r="AP6" s="40">
        <v>2</v>
      </c>
      <c r="AQ6" s="40">
        <v>2</v>
      </c>
      <c r="AR6" s="40">
        <v>2</v>
      </c>
      <c r="AS6" s="40">
        <v>2</v>
      </c>
      <c r="AT6" s="40">
        <v>2</v>
      </c>
      <c r="AU6" s="40">
        <v>2</v>
      </c>
      <c r="AV6" s="40">
        <v>2</v>
      </c>
      <c r="AW6" s="40">
        <v>2</v>
      </c>
      <c r="AX6" s="40">
        <v>2</v>
      </c>
      <c r="AY6" s="40">
        <v>2</v>
      </c>
      <c r="AZ6" s="41">
        <v>2</v>
      </c>
      <c r="BA6" s="40">
        <v>2</v>
      </c>
      <c r="BB6" s="40">
        <v>2</v>
      </c>
      <c r="BC6" s="40">
        <v>2</v>
      </c>
      <c r="BD6" s="40">
        <v>2</v>
      </c>
      <c r="BE6" s="40">
        <v>2</v>
      </c>
      <c r="BF6" s="40">
        <v>2</v>
      </c>
      <c r="BG6" s="40">
        <v>1</v>
      </c>
      <c r="BH6" s="40">
        <v>1</v>
      </c>
      <c r="BI6" s="42">
        <f>IFERROR(VLOOKUP(B6,[6]Retention!$A:$B,2,0),"")</f>
        <v>1</v>
      </c>
      <c r="BJ6" s="40">
        <f>IFERROR(VLOOKUP($B6,[7]Retention!$A:$B,2,0),"")</f>
        <v>1</v>
      </c>
      <c r="BK6" s="40">
        <f>IFERROR(VLOOKUP($B6,[8]Retention!$A:$B,2,0),"")</f>
        <v>1</v>
      </c>
      <c r="BL6" s="40">
        <f>IFERROR(VLOOKUP($B6,[9]Retention!$A:$B,2,0),"")</f>
        <v>1</v>
      </c>
      <c r="BM6" s="40">
        <f>IFERROR(VLOOKUP($B6,[10]Retention!$A:$B,2,0),"")</f>
        <v>1</v>
      </c>
      <c r="BN6" s="40">
        <f>IFERROR(VLOOKUP($B6,[11]Retention!$A:$B,2,0),"")</f>
        <v>1</v>
      </c>
      <c r="BO6" s="40">
        <f>IFERROR(VLOOKUP($B6,[12]Retention!$A:$B,2,0),"")</f>
        <v>1</v>
      </c>
      <c r="BP6" s="40">
        <f>IFERROR(VLOOKUP($B6,[13]Retention!$A:$B,2,0),"")</f>
        <v>1</v>
      </c>
      <c r="BQ6" s="40">
        <f>IFERROR(VLOOKUP($B6,[14]Retention!$A:$B,2,0),"")</f>
        <v>1</v>
      </c>
      <c r="BR6" s="40">
        <f>IFERROR(VLOOKUP($B6,[15]Retention!$A:$B,2,0),"")</f>
        <v>1</v>
      </c>
      <c r="BS6" s="40">
        <f>IFERROR(VLOOKUP($B6,[16]Retention!$A:$B,2,0),"")</f>
        <v>1</v>
      </c>
      <c r="BT6" s="40">
        <f>IFERROR(VLOOKUP(B6,[17]Retention!$A:$B,2,0),"")</f>
        <v>1</v>
      </c>
      <c r="BU6" s="42">
        <v>1</v>
      </c>
      <c r="BV6" s="40"/>
      <c r="BW6" s="40"/>
      <c r="BX6" s="40"/>
      <c r="BY6" s="40"/>
      <c r="BZ6" s="40"/>
      <c r="CA6" s="43">
        <v>1</v>
      </c>
      <c r="CB6" s="43">
        <v>0.72727272727272729</v>
      </c>
      <c r="CC6" s="43">
        <v>0.40909090909090912</v>
      </c>
    </row>
    <row r="7" spans="1:81" outlineLevel="1" x14ac:dyDescent="0.25">
      <c r="A7" s="62" t="s">
        <v>10</v>
      </c>
      <c r="B7" s="35">
        <v>41030</v>
      </c>
      <c r="C7" s="36">
        <v>8</v>
      </c>
      <c r="D7" s="37">
        <f>IFERROR(INDEX($K7:$BN7,,MATCH($B7,$K$3:$BN$3,0)+2),0)</f>
        <v>8</v>
      </c>
      <c r="E7" s="37">
        <f>IFERROR(INDEX($K7:$BN7,,MATCH($B7,$K$3:$BN$3,0)+5),0)</f>
        <v>7</v>
      </c>
      <c r="F7" s="37">
        <f>IFERROR(INDEX($K7:$BN7,,MATCH($B7,$K$3:$BN$3,0)+11),0)</f>
        <v>6</v>
      </c>
      <c r="G7" s="38">
        <f t="shared" ref="G7:I62" si="0">IFERROR(D7/$C7,"-")</f>
        <v>1</v>
      </c>
      <c r="H7" s="38">
        <f t="shared" si="0"/>
        <v>0.875</v>
      </c>
      <c r="I7" s="38">
        <f t="shared" si="0"/>
        <v>0.75</v>
      </c>
      <c r="J7" s="60"/>
      <c r="K7" s="44"/>
      <c r="L7" s="45">
        <v>8</v>
      </c>
      <c r="M7" s="45">
        <v>8</v>
      </c>
      <c r="N7" s="45">
        <v>8</v>
      </c>
      <c r="O7" s="45">
        <v>8</v>
      </c>
      <c r="P7" s="45">
        <v>7</v>
      </c>
      <c r="Q7" s="45">
        <v>6</v>
      </c>
      <c r="R7" s="45">
        <v>6</v>
      </c>
      <c r="S7" s="45">
        <v>6</v>
      </c>
      <c r="T7" s="45">
        <v>6</v>
      </c>
      <c r="U7" s="45">
        <v>6</v>
      </c>
      <c r="V7" s="45">
        <v>6</v>
      </c>
      <c r="W7" s="45">
        <v>6</v>
      </c>
      <c r="X7" s="45">
        <v>6</v>
      </c>
      <c r="Y7" s="45">
        <v>5</v>
      </c>
      <c r="Z7" s="45">
        <v>5</v>
      </c>
      <c r="AA7" s="45">
        <v>2</v>
      </c>
      <c r="AB7" s="45">
        <v>2</v>
      </c>
      <c r="AC7" s="45">
        <v>2</v>
      </c>
      <c r="AD7" s="45">
        <v>2</v>
      </c>
      <c r="AE7" s="45">
        <v>2</v>
      </c>
      <c r="AF7" s="45">
        <v>2</v>
      </c>
      <c r="AG7" s="45">
        <v>2</v>
      </c>
      <c r="AH7" s="45">
        <v>2</v>
      </c>
      <c r="AI7" s="45">
        <v>2</v>
      </c>
      <c r="AJ7" s="45">
        <v>1</v>
      </c>
      <c r="AK7" s="45">
        <v>0</v>
      </c>
      <c r="AL7" s="45">
        <v>0</v>
      </c>
      <c r="AM7" s="45">
        <v>0</v>
      </c>
      <c r="AN7" s="45">
        <v>0</v>
      </c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6"/>
      <c r="BA7" s="45"/>
      <c r="BB7" s="45"/>
      <c r="BC7" s="45"/>
      <c r="BD7" s="45"/>
      <c r="BE7" s="45"/>
      <c r="BF7" s="45"/>
      <c r="BG7" s="45"/>
      <c r="BH7" s="45"/>
      <c r="BI7" s="47" t="str">
        <f>IFERROR(VLOOKUP(B7,[6]Retention!$A:$B,2,0),"")</f>
        <v/>
      </c>
      <c r="BJ7" s="45" t="str">
        <f>IFERROR(VLOOKUP(B7,[7]Retention!$A:$B,2,0),"")</f>
        <v/>
      </c>
      <c r="BK7" s="45" t="str">
        <f>IFERROR(VLOOKUP($B7,[8]Retention!$A:$B,2,0),"")</f>
        <v/>
      </c>
      <c r="BL7" s="45" t="str">
        <f>IFERROR(VLOOKUP($B7,[9]Retention!$A:$B,2,0),"")</f>
        <v/>
      </c>
      <c r="BM7" s="45" t="str">
        <f>IFERROR(VLOOKUP($B7,[10]Retention!$A:$B,2,0),"")</f>
        <v/>
      </c>
      <c r="BN7" s="45" t="str">
        <f>IFERROR(VLOOKUP($B7,[11]Retention!$A:$B,2,0),"")</f>
        <v/>
      </c>
      <c r="BO7" s="45" t="str">
        <f>IFERROR(VLOOKUP($B7,[12]Retention!$A:$B,2,0),"")</f>
        <v/>
      </c>
      <c r="BP7" s="45" t="str">
        <f>IFERROR(VLOOKUP($B7,[13]Retention!$A:$B,2,0),"")</f>
        <v/>
      </c>
      <c r="BQ7" s="45" t="str">
        <f>IFERROR(VLOOKUP($B7,[14]Retention!$A:$B,2,0),"")</f>
        <v/>
      </c>
      <c r="BR7" s="45" t="str">
        <f>IFERROR(VLOOKUP($B7,[15]Retention!$A:$B,2,0),"")</f>
        <v/>
      </c>
      <c r="BS7" s="45" t="str">
        <f>IFERROR(VLOOKUP($B7,[16]Retention!$A:$B,2,0),"")</f>
        <v/>
      </c>
      <c r="BT7" s="45" t="str">
        <f>IFERROR(VLOOKUP(B7,[17]Retention!$A:$B,2,0),"")</f>
        <v/>
      </c>
      <c r="BU7" s="47"/>
      <c r="BV7" s="45"/>
      <c r="BW7" s="45"/>
      <c r="BX7" s="45"/>
      <c r="BY7" s="45"/>
      <c r="BZ7" s="45"/>
      <c r="CA7" s="43">
        <v>1</v>
      </c>
      <c r="CB7" s="43">
        <v>0.875</v>
      </c>
      <c r="CC7" s="43">
        <v>0.75</v>
      </c>
    </row>
    <row r="8" spans="1:81" outlineLevel="1" x14ac:dyDescent="0.25">
      <c r="A8" s="62" t="s">
        <v>11</v>
      </c>
      <c r="B8" s="35">
        <v>41061</v>
      </c>
      <c r="C8" s="36">
        <v>18</v>
      </c>
      <c r="D8" s="37">
        <f t="shared" ref="D8:D50" si="1">IFERROR(INDEX($K8:$BN8,,MATCH($B8,$K$3:$BN$3,0)+2),0)</f>
        <v>18</v>
      </c>
      <c r="E8" s="37">
        <f t="shared" ref="E8:E50" si="2">IFERROR(INDEX($K8:$BN8,,MATCH($B8,$K$3:$BN$3,0)+5),0)</f>
        <v>12</v>
      </c>
      <c r="F8" s="37">
        <f t="shared" ref="F8:F49" si="3">IFERROR(INDEX($K8:$BN8,,MATCH($B8,$K$3:$BN$3,0)+11),0)</f>
        <v>4</v>
      </c>
      <c r="G8" s="38">
        <f t="shared" si="0"/>
        <v>1</v>
      </c>
      <c r="H8" s="38">
        <f t="shared" si="0"/>
        <v>0.66666666666666663</v>
      </c>
      <c r="I8" s="38">
        <f t="shared" si="0"/>
        <v>0.22222222222222221</v>
      </c>
      <c r="J8" s="60"/>
      <c r="K8" s="44"/>
      <c r="L8" s="45"/>
      <c r="M8" s="45">
        <v>18</v>
      </c>
      <c r="N8" s="45">
        <v>18</v>
      </c>
      <c r="O8" s="45">
        <v>16</v>
      </c>
      <c r="P8" s="45">
        <v>14</v>
      </c>
      <c r="Q8" s="45">
        <v>12</v>
      </c>
      <c r="R8" s="45">
        <v>12</v>
      </c>
      <c r="S8" s="45">
        <v>7</v>
      </c>
      <c r="T8" s="45">
        <v>7</v>
      </c>
      <c r="U8" s="45">
        <v>7</v>
      </c>
      <c r="V8" s="45">
        <v>4</v>
      </c>
      <c r="W8" s="45">
        <v>4</v>
      </c>
      <c r="X8" s="45">
        <v>4</v>
      </c>
      <c r="Y8" s="45">
        <v>4</v>
      </c>
      <c r="Z8" s="45">
        <v>4</v>
      </c>
      <c r="AA8" s="45">
        <v>4</v>
      </c>
      <c r="AB8" s="45">
        <v>4</v>
      </c>
      <c r="AC8" s="45">
        <v>4</v>
      </c>
      <c r="AD8" s="45">
        <v>4</v>
      </c>
      <c r="AE8" s="45">
        <v>4</v>
      </c>
      <c r="AF8" s="45">
        <v>3</v>
      </c>
      <c r="AG8" s="45">
        <v>3</v>
      </c>
      <c r="AH8" s="45">
        <v>3</v>
      </c>
      <c r="AI8" s="45">
        <v>2</v>
      </c>
      <c r="AJ8" s="45">
        <v>2</v>
      </c>
      <c r="AK8" s="45">
        <v>2</v>
      </c>
      <c r="AL8" s="45">
        <v>2</v>
      </c>
      <c r="AM8" s="45">
        <v>2</v>
      </c>
      <c r="AN8" s="45">
        <v>2</v>
      </c>
      <c r="AO8" s="45">
        <v>2</v>
      </c>
      <c r="AP8" s="45">
        <v>2</v>
      </c>
      <c r="AQ8" s="45">
        <v>2</v>
      </c>
      <c r="AR8" s="45">
        <v>2</v>
      </c>
      <c r="AS8" s="45">
        <v>2</v>
      </c>
      <c r="AT8" s="45">
        <v>1</v>
      </c>
      <c r="AU8" s="45">
        <v>1</v>
      </c>
      <c r="AV8" s="45">
        <v>1</v>
      </c>
      <c r="AW8" s="45">
        <v>1</v>
      </c>
      <c r="AX8" s="45">
        <v>1</v>
      </c>
      <c r="AY8" s="45">
        <v>1</v>
      </c>
      <c r="AZ8" s="48">
        <v>1</v>
      </c>
      <c r="BA8" s="45">
        <v>1</v>
      </c>
      <c r="BB8" s="45">
        <v>1</v>
      </c>
      <c r="BC8" s="45">
        <v>1</v>
      </c>
      <c r="BD8" s="45">
        <v>1</v>
      </c>
      <c r="BE8" s="45">
        <v>1</v>
      </c>
      <c r="BF8" s="45">
        <v>1</v>
      </c>
      <c r="BG8" s="45">
        <v>1</v>
      </c>
      <c r="BH8" s="45">
        <v>1</v>
      </c>
      <c r="BI8" s="47">
        <f>IFERROR(VLOOKUP(B8,[6]Retention!$A:$B,2,0),"")</f>
        <v>1</v>
      </c>
      <c r="BJ8" s="45">
        <f>IFERROR(VLOOKUP(B8,[7]Retention!$A:$B,2,0),"")</f>
        <v>1</v>
      </c>
      <c r="BK8" s="45">
        <f>IFERROR(VLOOKUP($B8,[8]Retention!$A:$B,2,0),"")</f>
        <v>1</v>
      </c>
      <c r="BL8" s="45">
        <f>IFERROR(VLOOKUP($B8,[9]Retention!$A:$B,2,0),"")</f>
        <v>1</v>
      </c>
      <c r="BM8" s="45">
        <f>IFERROR(VLOOKUP($B8,[10]Retention!$A:$B,2,0),"")</f>
        <v>1</v>
      </c>
      <c r="BN8" s="45">
        <f>IFERROR(VLOOKUP($B8,[11]Retention!$A:$B,2,0),"")</f>
        <v>1</v>
      </c>
      <c r="BO8" s="45">
        <f>IFERROR(VLOOKUP($B8,[12]Retention!$A:$B,2,0),"")</f>
        <v>1</v>
      </c>
      <c r="BP8" s="45">
        <f>IFERROR(VLOOKUP($B8,[13]Retention!$A:$B,2,0),"")</f>
        <v>1</v>
      </c>
      <c r="BQ8" s="45">
        <f>IFERROR(VLOOKUP($B8,[14]Retention!$A:$B,2,0),"")</f>
        <v>1</v>
      </c>
      <c r="BR8" s="45">
        <f>IFERROR(VLOOKUP($B8,[15]Retention!$A:$B,2,0),"")</f>
        <v>1</v>
      </c>
      <c r="BS8" s="45">
        <f>IFERROR(VLOOKUP($B8,[16]Retention!$A:$B,2,0),"")</f>
        <v>1</v>
      </c>
      <c r="BT8" s="45">
        <f>IFERROR(VLOOKUP(B8,[17]Retention!$A:$B,2,0),"")</f>
        <v>1</v>
      </c>
      <c r="BU8" s="47">
        <v>1</v>
      </c>
      <c r="BV8" s="45"/>
      <c r="BW8" s="45"/>
      <c r="BX8" s="45"/>
      <c r="BY8" s="45"/>
      <c r="BZ8" s="45"/>
      <c r="CA8" s="43">
        <v>1</v>
      </c>
      <c r="CB8" s="43">
        <v>0.66666666666666663</v>
      </c>
      <c r="CC8" s="43">
        <v>0.22222222222222221</v>
      </c>
    </row>
    <row r="9" spans="1:81" outlineLevel="1" x14ac:dyDescent="0.25">
      <c r="A9" s="62" t="s">
        <v>12</v>
      </c>
      <c r="B9" s="35">
        <v>41091</v>
      </c>
      <c r="C9" s="36">
        <v>10</v>
      </c>
      <c r="D9" s="37">
        <f t="shared" si="1"/>
        <v>8</v>
      </c>
      <c r="E9" s="37">
        <f t="shared" si="2"/>
        <v>6</v>
      </c>
      <c r="F9" s="37">
        <f t="shared" si="3"/>
        <v>1</v>
      </c>
      <c r="G9" s="38">
        <f t="shared" si="0"/>
        <v>0.8</v>
      </c>
      <c r="H9" s="38">
        <f t="shared" si="0"/>
        <v>0.6</v>
      </c>
      <c r="I9" s="38">
        <f t="shared" si="0"/>
        <v>0.1</v>
      </c>
      <c r="J9" s="60"/>
      <c r="K9" s="44"/>
      <c r="L9" s="45"/>
      <c r="M9" s="45"/>
      <c r="N9" s="45">
        <v>9</v>
      </c>
      <c r="O9" s="45">
        <v>8</v>
      </c>
      <c r="P9" s="45">
        <v>7</v>
      </c>
      <c r="Q9" s="45">
        <v>6</v>
      </c>
      <c r="R9" s="45">
        <v>6</v>
      </c>
      <c r="S9" s="45">
        <v>5</v>
      </c>
      <c r="T9" s="45">
        <v>5</v>
      </c>
      <c r="U9" s="45">
        <v>5</v>
      </c>
      <c r="V9" s="45">
        <v>1</v>
      </c>
      <c r="W9" s="45">
        <v>1</v>
      </c>
      <c r="X9" s="45">
        <v>1</v>
      </c>
      <c r="Y9" s="45">
        <v>1</v>
      </c>
      <c r="Z9" s="45">
        <v>1</v>
      </c>
      <c r="AA9" s="45">
        <v>1</v>
      </c>
      <c r="AB9" s="45">
        <v>1</v>
      </c>
      <c r="AC9" s="45">
        <v>1</v>
      </c>
      <c r="AD9" s="45">
        <v>1</v>
      </c>
      <c r="AE9" s="45">
        <v>1</v>
      </c>
      <c r="AF9" s="45">
        <v>1</v>
      </c>
      <c r="AG9" s="45">
        <v>1</v>
      </c>
      <c r="AH9" s="45">
        <v>1</v>
      </c>
      <c r="AI9" s="45">
        <v>1</v>
      </c>
      <c r="AJ9" s="45">
        <v>1</v>
      </c>
      <c r="AK9" s="45">
        <v>1</v>
      </c>
      <c r="AL9" s="45">
        <v>1</v>
      </c>
      <c r="AM9" s="45">
        <v>1</v>
      </c>
      <c r="AN9" s="45">
        <v>1</v>
      </c>
      <c r="AO9" s="45">
        <v>1</v>
      </c>
      <c r="AP9" s="45">
        <v>1</v>
      </c>
      <c r="AQ9" s="45">
        <v>1</v>
      </c>
      <c r="AR9" s="45">
        <v>1</v>
      </c>
      <c r="AS9" s="45">
        <v>1</v>
      </c>
      <c r="AT9" s="45">
        <v>1</v>
      </c>
      <c r="AU9" s="45"/>
      <c r="AV9" s="45"/>
      <c r="AW9" s="45"/>
      <c r="AX9" s="45"/>
      <c r="AY9" s="45"/>
      <c r="AZ9" s="46"/>
      <c r="BA9" s="45"/>
      <c r="BB9" s="45"/>
      <c r="BC9" s="45"/>
      <c r="BD9" s="45"/>
      <c r="BE9" s="45"/>
      <c r="BF9" s="45"/>
      <c r="BG9" s="45"/>
      <c r="BH9" s="45"/>
      <c r="BI9" s="47" t="str">
        <f>IFERROR(VLOOKUP(B9,[6]Retention!$A:$B,2,0),"")</f>
        <v/>
      </c>
      <c r="BJ9" s="45" t="str">
        <f>IFERROR(VLOOKUP(B9,[7]Retention!$A:$B,2,0),"")</f>
        <v/>
      </c>
      <c r="BK9" s="45" t="str">
        <f>IFERROR(VLOOKUP($B9,[8]Retention!$A:$B,2,0),"")</f>
        <v/>
      </c>
      <c r="BL9" s="45" t="str">
        <f>IFERROR(VLOOKUP($B9,[9]Retention!$A:$B,2,0),"")</f>
        <v/>
      </c>
      <c r="BM9" s="45" t="str">
        <f>IFERROR(VLOOKUP($B9,[10]Retention!$A:$B,2,0),"")</f>
        <v/>
      </c>
      <c r="BN9" s="45" t="str">
        <f>IFERROR(VLOOKUP($B9,[11]Retention!$A:$B,2,0),"")</f>
        <v/>
      </c>
      <c r="BO9" s="45" t="str">
        <f>IFERROR(VLOOKUP($B9,[12]Retention!$A:$B,2,0),"")</f>
        <v/>
      </c>
      <c r="BP9" s="45" t="str">
        <f>IFERROR(VLOOKUP($B9,[13]Retention!$A:$B,2,0),"")</f>
        <v/>
      </c>
      <c r="BQ9" s="45" t="str">
        <f>IFERROR(VLOOKUP($B9,[14]Retention!$A:$B,2,0),"")</f>
        <v/>
      </c>
      <c r="BR9" s="45" t="str">
        <f>IFERROR(VLOOKUP($B9,[15]Retention!$A:$B,2,0),"")</f>
        <v/>
      </c>
      <c r="BS9" s="45" t="str">
        <f>IFERROR(VLOOKUP($B9,[16]Retention!$A:$B,2,0),"")</f>
        <v/>
      </c>
      <c r="BT9" s="45" t="str">
        <f>IFERROR(VLOOKUP(B9,[17]Retention!$A:$B,2,0),"")</f>
        <v/>
      </c>
      <c r="BU9" s="47"/>
      <c r="BV9" s="45"/>
      <c r="BW9" s="45"/>
      <c r="BX9" s="45"/>
      <c r="BY9" s="45"/>
      <c r="BZ9" s="45"/>
      <c r="CA9" s="43">
        <v>0.8</v>
      </c>
      <c r="CB9" s="43">
        <v>0.6</v>
      </c>
      <c r="CC9" s="43">
        <v>0.1</v>
      </c>
    </row>
    <row r="10" spans="1:81" outlineLevel="1" x14ac:dyDescent="0.25">
      <c r="A10" s="62" t="s">
        <v>13</v>
      </c>
      <c r="B10" s="35">
        <v>41122</v>
      </c>
      <c r="C10" s="36">
        <v>4</v>
      </c>
      <c r="D10" s="37">
        <f t="shared" si="1"/>
        <v>4</v>
      </c>
      <c r="E10" s="37">
        <f t="shared" si="2"/>
        <v>4</v>
      </c>
      <c r="F10" s="37">
        <f t="shared" si="3"/>
        <v>0</v>
      </c>
      <c r="G10" s="38">
        <f t="shared" si="0"/>
        <v>1</v>
      </c>
      <c r="H10" s="38">
        <f t="shared" si="0"/>
        <v>1</v>
      </c>
      <c r="I10" s="38">
        <f t="shared" si="0"/>
        <v>0</v>
      </c>
      <c r="J10" s="60"/>
      <c r="K10" s="44"/>
      <c r="L10" s="45"/>
      <c r="M10" s="45"/>
      <c r="N10" s="45"/>
      <c r="O10" s="45">
        <v>4</v>
      </c>
      <c r="P10" s="45">
        <v>4</v>
      </c>
      <c r="Q10" s="45">
        <v>4</v>
      </c>
      <c r="R10" s="45">
        <v>4</v>
      </c>
      <c r="S10" s="45">
        <v>4</v>
      </c>
      <c r="T10" s="45">
        <v>4</v>
      </c>
      <c r="U10" s="45">
        <v>4</v>
      </c>
      <c r="V10" s="45">
        <v>2</v>
      </c>
      <c r="W10" s="45">
        <v>2</v>
      </c>
      <c r="X10" s="45">
        <v>2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  <c r="AI10" s="45">
        <v>0</v>
      </c>
      <c r="AJ10" s="45">
        <v>0</v>
      </c>
      <c r="AK10" s="45">
        <v>0</v>
      </c>
      <c r="AL10" s="45">
        <v>0</v>
      </c>
      <c r="AM10" s="45">
        <v>0</v>
      </c>
      <c r="AN10" s="45">
        <v>0</v>
      </c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6"/>
      <c r="BA10" s="45"/>
      <c r="BB10" s="45"/>
      <c r="BC10" s="45"/>
      <c r="BD10" s="45"/>
      <c r="BE10" s="45"/>
      <c r="BF10" s="45"/>
      <c r="BG10" s="45"/>
      <c r="BH10" s="45"/>
      <c r="BI10" s="47" t="str">
        <f>IFERROR(VLOOKUP(B10,[6]Retention!$A:$B,2,0),"")</f>
        <v/>
      </c>
      <c r="BJ10" s="45" t="str">
        <f>IFERROR(VLOOKUP(B10,[7]Retention!$A:$B,2,0),"")</f>
        <v/>
      </c>
      <c r="BK10" s="45" t="str">
        <f>IFERROR(VLOOKUP($B10,[8]Retention!$A:$B,2,0),"")</f>
        <v/>
      </c>
      <c r="BL10" s="45" t="str">
        <f>IFERROR(VLOOKUP($B10,[9]Retention!$A:$B,2,0),"")</f>
        <v/>
      </c>
      <c r="BM10" s="45" t="str">
        <f>IFERROR(VLOOKUP($B10,[10]Retention!$A:$B,2,0),"")</f>
        <v/>
      </c>
      <c r="BN10" s="45" t="str">
        <f>IFERROR(VLOOKUP($B10,[11]Retention!$A:$B,2,0),"")</f>
        <v/>
      </c>
      <c r="BO10" s="45" t="str">
        <f>IFERROR(VLOOKUP($B10,[12]Retention!$A:$B,2,0),"")</f>
        <v/>
      </c>
      <c r="BP10" s="45" t="str">
        <f>IFERROR(VLOOKUP($B10,[13]Retention!$A:$B,2,0),"")</f>
        <v/>
      </c>
      <c r="BQ10" s="45" t="str">
        <f>IFERROR(VLOOKUP($B10,[14]Retention!$A:$B,2,0),"")</f>
        <v/>
      </c>
      <c r="BR10" s="45" t="str">
        <f>IFERROR(VLOOKUP($B10,[15]Retention!$A:$B,2,0),"")</f>
        <v/>
      </c>
      <c r="BS10" s="45" t="str">
        <f>IFERROR(VLOOKUP($B10,[16]Retention!$A:$B,2,0),"")</f>
        <v/>
      </c>
      <c r="BT10" s="45" t="str">
        <f>IFERROR(VLOOKUP(B10,[17]Retention!$A:$B,2,0),"")</f>
        <v/>
      </c>
      <c r="BU10" s="47"/>
      <c r="BV10" s="45"/>
      <c r="BW10" s="45"/>
      <c r="BX10" s="45"/>
      <c r="BY10" s="45"/>
      <c r="BZ10" s="45"/>
      <c r="CA10" s="43">
        <v>1</v>
      </c>
      <c r="CB10" s="43">
        <v>1</v>
      </c>
      <c r="CC10" s="43">
        <v>0</v>
      </c>
    </row>
    <row r="11" spans="1:81" outlineLevel="1" x14ac:dyDescent="0.25">
      <c r="A11" s="62" t="s">
        <v>14</v>
      </c>
      <c r="B11" s="35">
        <v>41153</v>
      </c>
      <c r="C11" s="36">
        <v>2</v>
      </c>
      <c r="D11" s="37">
        <f t="shared" si="1"/>
        <v>2</v>
      </c>
      <c r="E11" s="37">
        <f t="shared" si="2"/>
        <v>2</v>
      </c>
      <c r="F11" s="37">
        <f t="shared" si="3"/>
        <v>1</v>
      </c>
      <c r="G11" s="38">
        <f t="shared" si="0"/>
        <v>1</v>
      </c>
      <c r="H11" s="38">
        <f t="shared" si="0"/>
        <v>1</v>
      </c>
      <c r="I11" s="38">
        <f t="shared" si="0"/>
        <v>0.5</v>
      </c>
      <c r="J11" s="60"/>
      <c r="K11" s="44"/>
      <c r="L11" s="45"/>
      <c r="M11" s="45"/>
      <c r="N11" s="45"/>
      <c r="O11" s="45"/>
      <c r="P11" s="45">
        <v>2</v>
      </c>
      <c r="Q11" s="45">
        <v>2</v>
      </c>
      <c r="R11" s="45">
        <v>2</v>
      </c>
      <c r="S11" s="45">
        <v>2</v>
      </c>
      <c r="T11" s="45">
        <v>2</v>
      </c>
      <c r="U11" s="45">
        <v>2</v>
      </c>
      <c r="V11" s="45">
        <v>1</v>
      </c>
      <c r="W11" s="45">
        <v>1</v>
      </c>
      <c r="X11" s="45">
        <v>1</v>
      </c>
      <c r="Y11" s="45">
        <v>1</v>
      </c>
      <c r="Z11" s="45">
        <v>1</v>
      </c>
      <c r="AA11" s="45">
        <v>1</v>
      </c>
      <c r="AB11" s="45">
        <v>1</v>
      </c>
      <c r="AC11" s="45">
        <v>1</v>
      </c>
      <c r="AD11" s="45">
        <v>1</v>
      </c>
      <c r="AE11" s="45">
        <v>1</v>
      </c>
      <c r="AF11" s="45">
        <v>1</v>
      </c>
      <c r="AG11" s="45">
        <v>1</v>
      </c>
      <c r="AH11" s="45">
        <v>1</v>
      </c>
      <c r="AI11" s="45">
        <v>0</v>
      </c>
      <c r="AJ11" s="45">
        <v>0</v>
      </c>
      <c r="AK11" s="45">
        <v>0</v>
      </c>
      <c r="AL11" s="45">
        <v>0</v>
      </c>
      <c r="AM11" s="45">
        <v>0</v>
      </c>
      <c r="AN11" s="45">
        <v>0</v>
      </c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6"/>
      <c r="BA11" s="45"/>
      <c r="BB11" s="45"/>
      <c r="BC11" s="45"/>
      <c r="BD11" s="45"/>
      <c r="BE11" s="45"/>
      <c r="BF11" s="45"/>
      <c r="BG11" s="45"/>
      <c r="BH11" s="45"/>
      <c r="BI11" s="47" t="str">
        <f>IFERROR(VLOOKUP(B11,[6]Retention!$A:$B,2,0),"")</f>
        <v/>
      </c>
      <c r="BJ11" s="45" t="str">
        <f>IFERROR(VLOOKUP(B11,[7]Retention!$A:$B,2,0),"")</f>
        <v/>
      </c>
      <c r="BK11" s="45" t="str">
        <f>IFERROR(VLOOKUP($B11,[8]Retention!$A:$B,2,0),"")</f>
        <v/>
      </c>
      <c r="BL11" s="45" t="str">
        <f>IFERROR(VLOOKUP($B11,[9]Retention!$A:$B,2,0),"")</f>
        <v/>
      </c>
      <c r="BM11" s="45" t="str">
        <f>IFERROR(VLOOKUP($B11,[10]Retention!$A:$B,2,0),"")</f>
        <v/>
      </c>
      <c r="BN11" s="45" t="str">
        <f>IFERROR(VLOOKUP($B11,[11]Retention!$A:$B,2,0),"")</f>
        <v/>
      </c>
      <c r="BO11" s="45" t="str">
        <f>IFERROR(VLOOKUP($B11,[12]Retention!$A:$B,2,0),"")</f>
        <v/>
      </c>
      <c r="BP11" s="45" t="str">
        <f>IFERROR(VLOOKUP($B11,[13]Retention!$A:$B,2,0),"")</f>
        <v/>
      </c>
      <c r="BQ11" s="45" t="str">
        <f>IFERROR(VLOOKUP($B11,[14]Retention!$A:$B,2,0),"")</f>
        <v/>
      </c>
      <c r="BR11" s="45" t="str">
        <f>IFERROR(VLOOKUP($B11,[15]Retention!$A:$B,2,0),"")</f>
        <v/>
      </c>
      <c r="BS11" s="45" t="str">
        <f>IFERROR(VLOOKUP($B11,[16]Retention!$A:$B,2,0),"")</f>
        <v/>
      </c>
      <c r="BT11" s="45" t="str">
        <f>IFERROR(VLOOKUP(B11,[17]Retention!$A:$B,2,0),"")</f>
        <v/>
      </c>
      <c r="BU11" s="47"/>
      <c r="BV11" s="45"/>
      <c r="BW11" s="45"/>
      <c r="BX11" s="45"/>
      <c r="BY11" s="45"/>
      <c r="BZ11" s="45"/>
      <c r="CA11" s="43">
        <v>1</v>
      </c>
      <c r="CB11" s="43">
        <v>1</v>
      </c>
      <c r="CC11" s="43">
        <v>0.5</v>
      </c>
    </row>
    <row r="12" spans="1:81" outlineLevel="1" x14ac:dyDescent="0.25">
      <c r="A12" s="62" t="s">
        <v>15</v>
      </c>
      <c r="B12" s="35">
        <v>41183</v>
      </c>
      <c r="C12" s="36">
        <v>7</v>
      </c>
      <c r="D12" s="37">
        <f t="shared" si="1"/>
        <v>7</v>
      </c>
      <c r="E12" s="37">
        <f t="shared" si="2"/>
        <v>4</v>
      </c>
      <c r="F12" s="37">
        <f t="shared" si="3"/>
        <v>2</v>
      </c>
      <c r="G12" s="38">
        <f t="shared" si="0"/>
        <v>1</v>
      </c>
      <c r="H12" s="38">
        <f t="shared" si="0"/>
        <v>0.5714285714285714</v>
      </c>
      <c r="I12" s="38">
        <f t="shared" si="0"/>
        <v>0.2857142857142857</v>
      </c>
      <c r="J12" s="60"/>
      <c r="K12" s="44"/>
      <c r="L12" s="45"/>
      <c r="M12" s="45"/>
      <c r="N12" s="45"/>
      <c r="O12" s="45"/>
      <c r="P12" s="45"/>
      <c r="Q12" s="45">
        <v>7</v>
      </c>
      <c r="R12" s="45">
        <v>7</v>
      </c>
      <c r="S12" s="45">
        <v>7</v>
      </c>
      <c r="T12" s="45">
        <v>4</v>
      </c>
      <c r="U12" s="45">
        <v>4</v>
      </c>
      <c r="V12" s="45">
        <v>3</v>
      </c>
      <c r="W12" s="45">
        <v>2</v>
      </c>
      <c r="X12" s="45">
        <v>2</v>
      </c>
      <c r="Y12" s="45">
        <v>2</v>
      </c>
      <c r="Z12" s="45">
        <v>2</v>
      </c>
      <c r="AA12" s="45">
        <v>2</v>
      </c>
      <c r="AB12" s="45">
        <v>1</v>
      </c>
      <c r="AC12" s="45">
        <v>1</v>
      </c>
      <c r="AD12" s="45">
        <v>1</v>
      </c>
      <c r="AE12" s="45">
        <v>1</v>
      </c>
      <c r="AF12" s="45">
        <v>1</v>
      </c>
      <c r="AG12" s="45">
        <v>1</v>
      </c>
      <c r="AH12" s="45">
        <v>1</v>
      </c>
      <c r="AI12" s="45">
        <v>1</v>
      </c>
      <c r="AJ12" s="45">
        <v>1</v>
      </c>
      <c r="AK12" s="45">
        <v>1</v>
      </c>
      <c r="AL12" s="45">
        <v>1</v>
      </c>
      <c r="AM12" s="45">
        <v>1</v>
      </c>
      <c r="AN12" s="45">
        <v>1</v>
      </c>
      <c r="AO12" s="45">
        <v>1</v>
      </c>
      <c r="AP12" s="45">
        <v>1</v>
      </c>
      <c r="AQ12" s="45"/>
      <c r="AR12" s="45"/>
      <c r="AS12" s="45"/>
      <c r="AT12" s="45"/>
      <c r="AU12" s="45"/>
      <c r="AV12" s="45"/>
      <c r="AW12" s="45"/>
      <c r="AX12" s="45"/>
      <c r="AY12" s="45"/>
      <c r="AZ12" s="46"/>
      <c r="BA12" s="45"/>
      <c r="BB12" s="45"/>
      <c r="BC12" s="45"/>
      <c r="BD12" s="45"/>
      <c r="BE12" s="45"/>
      <c r="BF12" s="45"/>
      <c r="BG12" s="45"/>
      <c r="BH12" s="45"/>
      <c r="BI12" s="47" t="str">
        <f>IFERROR(VLOOKUP(B12,[6]Retention!$A:$B,2,0),"")</f>
        <v/>
      </c>
      <c r="BJ12" s="45" t="str">
        <f>IFERROR(VLOOKUP(B12,[7]Retention!$A:$B,2,0),"")</f>
        <v/>
      </c>
      <c r="BK12" s="45" t="str">
        <f>IFERROR(VLOOKUP($B12,[8]Retention!$A:$B,2,0),"")</f>
        <v/>
      </c>
      <c r="BL12" s="45" t="str">
        <f>IFERROR(VLOOKUP($B12,[9]Retention!$A:$B,2,0),"")</f>
        <v/>
      </c>
      <c r="BM12" s="45" t="str">
        <f>IFERROR(VLOOKUP($B12,[10]Retention!$A:$B,2,0),"")</f>
        <v/>
      </c>
      <c r="BN12" s="45" t="str">
        <f>IFERROR(VLOOKUP($B12,[11]Retention!$A:$B,2,0),"")</f>
        <v/>
      </c>
      <c r="BO12" s="45" t="str">
        <f>IFERROR(VLOOKUP($B12,[12]Retention!$A:$B,2,0),"")</f>
        <v/>
      </c>
      <c r="BP12" s="45" t="str">
        <f>IFERROR(VLOOKUP($B12,[13]Retention!$A:$B,2,0),"")</f>
        <v/>
      </c>
      <c r="BQ12" s="45" t="str">
        <f>IFERROR(VLOOKUP($B12,[14]Retention!$A:$B,2,0),"")</f>
        <v/>
      </c>
      <c r="BR12" s="45" t="str">
        <f>IFERROR(VLOOKUP($B12,[15]Retention!$A:$B,2,0),"")</f>
        <v/>
      </c>
      <c r="BS12" s="45" t="str">
        <f>IFERROR(VLOOKUP($B12,[16]Retention!$A:$B,2,0),"")</f>
        <v/>
      </c>
      <c r="BT12" s="45" t="str">
        <f>IFERROR(VLOOKUP(B12,[17]Retention!$A:$B,2,0),"")</f>
        <v/>
      </c>
      <c r="BU12" s="47"/>
      <c r="BV12" s="45"/>
      <c r="BW12" s="45"/>
      <c r="BX12" s="45"/>
      <c r="BY12" s="45"/>
      <c r="BZ12" s="45"/>
      <c r="CA12" s="43">
        <v>1</v>
      </c>
      <c r="CB12" s="43">
        <v>0.5714285714285714</v>
      </c>
      <c r="CC12" s="43">
        <v>0.2857142857142857</v>
      </c>
    </row>
    <row r="13" spans="1:81" outlineLevel="1" x14ac:dyDescent="0.25">
      <c r="A13" s="62" t="s">
        <v>16</v>
      </c>
      <c r="B13" s="35">
        <v>41214</v>
      </c>
      <c r="C13" s="36">
        <v>6</v>
      </c>
      <c r="D13" s="37">
        <f t="shared" si="1"/>
        <v>6</v>
      </c>
      <c r="E13" s="37">
        <f t="shared" si="2"/>
        <v>4</v>
      </c>
      <c r="F13" s="37">
        <f t="shared" si="3"/>
        <v>2</v>
      </c>
      <c r="G13" s="38">
        <f t="shared" si="0"/>
        <v>1</v>
      </c>
      <c r="H13" s="38">
        <f t="shared" si="0"/>
        <v>0.66666666666666663</v>
      </c>
      <c r="I13" s="38">
        <f t="shared" si="0"/>
        <v>0.33333333333333331</v>
      </c>
      <c r="J13" s="60"/>
      <c r="K13" s="49"/>
      <c r="L13" s="45"/>
      <c r="M13" s="45"/>
      <c r="N13" s="45"/>
      <c r="O13" s="45"/>
      <c r="P13" s="45"/>
      <c r="Q13" s="45"/>
      <c r="R13" s="45">
        <v>6</v>
      </c>
      <c r="S13" s="45">
        <v>6</v>
      </c>
      <c r="T13" s="45">
        <v>5</v>
      </c>
      <c r="U13" s="45">
        <v>5</v>
      </c>
      <c r="V13" s="45">
        <v>4</v>
      </c>
      <c r="W13" s="45">
        <v>4</v>
      </c>
      <c r="X13" s="45">
        <v>4</v>
      </c>
      <c r="Y13" s="45">
        <v>4</v>
      </c>
      <c r="Z13" s="45">
        <v>4</v>
      </c>
      <c r="AA13" s="45">
        <v>4</v>
      </c>
      <c r="AB13" s="45">
        <v>2</v>
      </c>
      <c r="AC13" s="45">
        <v>2</v>
      </c>
      <c r="AD13" s="45">
        <v>2</v>
      </c>
      <c r="AE13" s="45">
        <v>2</v>
      </c>
      <c r="AF13" s="45">
        <v>1</v>
      </c>
      <c r="AG13" s="45">
        <v>1</v>
      </c>
      <c r="AH13" s="45">
        <v>1</v>
      </c>
      <c r="AI13" s="45">
        <v>1</v>
      </c>
      <c r="AJ13" s="45">
        <v>1</v>
      </c>
      <c r="AK13" s="45">
        <v>1</v>
      </c>
      <c r="AL13" s="45">
        <v>1</v>
      </c>
      <c r="AM13" s="45">
        <v>1</v>
      </c>
      <c r="AN13" s="45">
        <v>0</v>
      </c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6"/>
      <c r="BA13" s="45"/>
      <c r="BB13" s="45"/>
      <c r="BC13" s="45"/>
      <c r="BD13" s="45"/>
      <c r="BE13" s="45"/>
      <c r="BF13" s="45"/>
      <c r="BG13" s="45"/>
      <c r="BH13" s="45"/>
      <c r="BI13" s="47" t="str">
        <f>IFERROR(VLOOKUP(B13,[6]Retention!$A:$B,2,0),"")</f>
        <v/>
      </c>
      <c r="BJ13" s="45" t="str">
        <f>IFERROR(VLOOKUP(B13,[7]Retention!$A:$B,2,0),"")</f>
        <v/>
      </c>
      <c r="BK13" s="45" t="str">
        <f>IFERROR(VLOOKUP($B13,[8]Retention!$A:$B,2,0),"")</f>
        <v/>
      </c>
      <c r="BL13" s="45" t="str">
        <f>IFERROR(VLOOKUP($B13,[9]Retention!$A:$B,2,0),"")</f>
        <v/>
      </c>
      <c r="BM13" s="45" t="str">
        <f>IFERROR(VLOOKUP($B13,[10]Retention!$A:$B,2,0),"")</f>
        <v/>
      </c>
      <c r="BN13" s="45" t="str">
        <f>IFERROR(VLOOKUP($B13,[11]Retention!$A:$B,2,0),"")</f>
        <v/>
      </c>
      <c r="BO13" s="45" t="str">
        <f>IFERROR(VLOOKUP($B13,[12]Retention!$A:$B,2,0),"")</f>
        <v/>
      </c>
      <c r="BP13" s="45" t="str">
        <f>IFERROR(VLOOKUP($B13,[13]Retention!$A:$B,2,0),"")</f>
        <v/>
      </c>
      <c r="BQ13" s="45" t="str">
        <f>IFERROR(VLOOKUP($B13,[14]Retention!$A:$B,2,0),"")</f>
        <v/>
      </c>
      <c r="BR13" s="45" t="str">
        <f>IFERROR(VLOOKUP($B13,[15]Retention!$A:$B,2,0),"")</f>
        <v/>
      </c>
      <c r="BS13" s="45" t="str">
        <f>IFERROR(VLOOKUP($B13,[16]Retention!$A:$B,2,0),"")</f>
        <v/>
      </c>
      <c r="BT13" s="45" t="str">
        <f>IFERROR(VLOOKUP(B13,[17]Retention!$A:$B,2,0),"")</f>
        <v/>
      </c>
      <c r="BU13" s="47"/>
      <c r="BV13" s="45"/>
      <c r="BW13" s="45"/>
      <c r="BX13" s="45"/>
      <c r="BY13" s="45"/>
      <c r="BZ13" s="45"/>
      <c r="CA13" s="43">
        <v>1</v>
      </c>
      <c r="CB13" s="43">
        <v>0.66666666666666663</v>
      </c>
      <c r="CC13" s="43">
        <v>0.33333333333333331</v>
      </c>
    </row>
    <row r="14" spans="1:81" x14ac:dyDescent="0.25">
      <c r="A14" s="62" t="s">
        <v>17</v>
      </c>
      <c r="B14" s="35">
        <v>41244</v>
      </c>
      <c r="C14" s="36">
        <v>14</v>
      </c>
      <c r="D14" s="37">
        <f t="shared" si="1"/>
        <v>14</v>
      </c>
      <c r="E14" s="37">
        <f t="shared" si="2"/>
        <v>12</v>
      </c>
      <c r="F14" s="37">
        <f t="shared" si="3"/>
        <v>6</v>
      </c>
      <c r="G14" s="38">
        <f t="shared" si="0"/>
        <v>1</v>
      </c>
      <c r="H14" s="38">
        <f t="shared" si="0"/>
        <v>0.8571428571428571</v>
      </c>
      <c r="I14" s="38">
        <f t="shared" si="0"/>
        <v>0.42857142857142855</v>
      </c>
      <c r="J14" s="60"/>
      <c r="K14" s="44"/>
      <c r="L14" s="45"/>
      <c r="M14" s="45"/>
      <c r="N14" s="45"/>
      <c r="O14" s="45"/>
      <c r="P14" s="45"/>
      <c r="Q14" s="45"/>
      <c r="R14" s="45"/>
      <c r="S14" s="45">
        <v>14</v>
      </c>
      <c r="T14" s="45">
        <v>14</v>
      </c>
      <c r="U14" s="45">
        <v>13</v>
      </c>
      <c r="V14" s="45">
        <v>12</v>
      </c>
      <c r="W14" s="45">
        <v>12</v>
      </c>
      <c r="X14" s="45">
        <v>11</v>
      </c>
      <c r="Y14" s="45">
        <v>8</v>
      </c>
      <c r="Z14" s="45">
        <v>8</v>
      </c>
      <c r="AA14" s="45">
        <v>8</v>
      </c>
      <c r="AB14" s="45">
        <v>6</v>
      </c>
      <c r="AC14" s="45">
        <v>6</v>
      </c>
      <c r="AD14" s="45">
        <v>6</v>
      </c>
      <c r="AE14" s="45">
        <v>6</v>
      </c>
      <c r="AF14" s="45">
        <v>6</v>
      </c>
      <c r="AG14" s="45">
        <v>6</v>
      </c>
      <c r="AH14" s="45">
        <v>6</v>
      </c>
      <c r="AI14" s="45">
        <v>6</v>
      </c>
      <c r="AJ14" s="45">
        <v>4</v>
      </c>
      <c r="AK14" s="45">
        <v>4</v>
      </c>
      <c r="AL14" s="45">
        <v>4</v>
      </c>
      <c r="AM14" s="45">
        <v>4</v>
      </c>
      <c r="AN14" s="45">
        <v>4</v>
      </c>
      <c r="AO14" s="45">
        <v>4</v>
      </c>
      <c r="AP14" s="45">
        <v>4</v>
      </c>
      <c r="AQ14" s="45">
        <v>4</v>
      </c>
      <c r="AR14" s="45">
        <v>4</v>
      </c>
      <c r="AS14" s="45">
        <v>4</v>
      </c>
      <c r="AT14" s="45">
        <v>4</v>
      </c>
      <c r="AU14" s="45">
        <v>4</v>
      </c>
      <c r="AV14" s="45">
        <v>4</v>
      </c>
      <c r="AW14" s="45">
        <v>3</v>
      </c>
      <c r="AX14" s="45">
        <v>3</v>
      </c>
      <c r="AY14" s="45">
        <v>3</v>
      </c>
      <c r="AZ14" s="48">
        <v>3</v>
      </c>
      <c r="BA14" s="45">
        <v>2</v>
      </c>
      <c r="BB14" s="45">
        <v>2</v>
      </c>
      <c r="BC14" s="45">
        <v>2</v>
      </c>
      <c r="BD14" s="45">
        <v>2</v>
      </c>
      <c r="BE14" s="45">
        <v>2</v>
      </c>
      <c r="BF14" s="45">
        <v>2</v>
      </c>
      <c r="BG14" s="45">
        <v>2</v>
      </c>
      <c r="BH14" s="45">
        <v>2</v>
      </c>
      <c r="BI14" s="47">
        <f>IFERROR(VLOOKUP(B14,[6]Retention!$A:$B,2,0),"")</f>
        <v>2</v>
      </c>
      <c r="BJ14" s="45">
        <f>IFERROR(VLOOKUP(B14,[7]Retention!$A:$B,2,0),"")</f>
        <v>2</v>
      </c>
      <c r="BK14" s="45">
        <f>IFERROR(VLOOKUP($B14,[8]Retention!$A:$B,2,0),"")</f>
        <v>2</v>
      </c>
      <c r="BL14" s="45">
        <f>IFERROR(VLOOKUP($B14,[9]Retention!$A:$B,2,0),"")</f>
        <v>2</v>
      </c>
      <c r="BM14" s="45">
        <f>IFERROR(VLOOKUP($B14,[10]Retention!$A:$B,2,0),"")</f>
        <v>2</v>
      </c>
      <c r="BN14" s="45">
        <f>IFERROR(VLOOKUP($B14,[11]Retention!$A:$B,2,0),"")</f>
        <v>2</v>
      </c>
      <c r="BO14" s="45">
        <f>IFERROR(VLOOKUP($B14,[12]Retention!$A:$B,2,0),"")</f>
        <v>2</v>
      </c>
      <c r="BP14" s="45">
        <f>IFERROR(VLOOKUP($B14,[13]Retention!$A:$B,2,0),"")</f>
        <v>2</v>
      </c>
      <c r="BQ14" s="45">
        <f>IFERROR(VLOOKUP($B14,[14]Retention!$A:$B,2,0),"")</f>
        <v>2</v>
      </c>
      <c r="BR14" s="45">
        <f>IFERROR(VLOOKUP($B14,[15]Retention!$A:$B,2,0),"")</f>
        <v>2</v>
      </c>
      <c r="BS14" s="45">
        <f>IFERROR(VLOOKUP($B14,[16]Retention!$A:$B,2,0),"")</f>
        <v>2</v>
      </c>
      <c r="BT14" s="45">
        <f>IFERROR(VLOOKUP(B14,[17]Retention!$A:$B,2,0),"")</f>
        <v>2</v>
      </c>
      <c r="BU14" s="47">
        <v>2</v>
      </c>
      <c r="BV14" s="45"/>
      <c r="BW14" s="45"/>
      <c r="BX14" s="45"/>
      <c r="BY14" s="45"/>
      <c r="BZ14" s="45"/>
      <c r="CA14" s="43">
        <v>1</v>
      </c>
      <c r="CB14" s="43">
        <v>0.8571428571428571</v>
      </c>
      <c r="CC14" s="43">
        <v>0.42857142857142855</v>
      </c>
    </row>
    <row r="15" spans="1:81" outlineLevel="1" x14ac:dyDescent="0.25">
      <c r="A15" s="62" t="s">
        <v>18</v>
      </c>
      <c r="B15" s="35">
        <v>41275</v>
      </c>
      <c r="C15" s="36">
        <v>11</v>
      </c>
      <c r="D15" s="37">
        <f t="shared" si="1"/>
        <v>11</v>
      </c>
      <c r="E15" s="37">
        <f t="shared" si="2"/>
        <v>11</v>
      </c>
      <c r="F15" s="37">
        <f t="shared" si="3"/>
        <v>5</v>
      </c>
      <c r="G15" s="38">
        <f t="shared" si="0"/>
        <v>1</v>
      </c>
      <c r="H15" s="38">
        <f t="shared" si="0"/>
        <v>1</v>
      </c>
      <c r="I15" s="38">
        <f t="shared" si="0"/>
        <v>0.45454545454545453</v>
      </c>
      <c r="J15" s="60"/>
      <c r="K15" s="44"/>
      <c r="L15" s="45"/>
      <c r="M15" s="45"/>
      <c r="N15" s="45"/>
      <c r="O15" s="45"/>
      <c r="P15" s="45"/>
      <c r="Q15" s="45"/>
      <c r="R15" s="45"/>
      <c r="S15" s="45"/>
      <c r="T15" s="45">
        <v>11</v>
      </c>
      <c r="U15" s="45">
        <v>11</v>
      </c>
      <c r="V15" s="45">
        <v>11</v>
      </c>
      <c r="W15" s="45">
        <v>11</v>
      </c>
      <c r="X15" s="45">
        <v>11</v>
      </c>
      <c r="Y15" s="45">
        <v>6</v>
      </c>
      <c r="Z15" s="45">
        <v>6</v>
      </c>
      <c r="AA15" s="45">
        <v>6</v>
      </c>
      <c r="AB15" s="45">
        <v>5</v>
      </c>
      <c r="AC15" s="45">
        <v>5</v>
      </c>
      <c r="AD15" s="45">
        <v>5</v>
      </c>
      <c r="AE15" s="45">
        <v>5</v>
      </c>
      <c r="AF15" s="45">
        <v>4</v>
      </c>
      <c r="AG15" s="45">
        <v>4</v>
      </c>
      <c r="AH15" s="45">
        <v>4</v>
      </c>
      <c r="AI15" s="45">
        <v>3</v>
      </c>
      <c r="AJ15" s="45">
        <v>2</v>
      </c>
      <c r="AK15" s="45">
        <v>1</v>
      </c>
      <c r="AL15" s="45">
        <v>1</v>
      </c>
      <c r="AM15" s="45">
        <v>1</v>
      </c>
      <c r="AN15" s="45">
        <v>1</v>
      </c>
      <c r="AO15" s="45">
        <v>1</v>
      </c>
      <c r="AP15" s="45">
        <v>1</v>
      </c>
      <c r="AQ15" s="45">
        <v>1</v>
      </c>
      <c r="AR15" s="45">
        <v>1</v>
      </c>
      <c r="AS15" s="45">
        <v>1</v>
      </c>
      <c r="AT15" s="45">
        <v>1</v>
      </c>
      <c r="AU15" s="45">
        <v>1</v>
      </c>
      <c r="AV15" s="45">
        <v>1</v>
      </c>
      <c r="AW15" s="45">
        <v>1</v>
      </c>
      <c r="AX15" s="45">
        <v>1</v>
      </c>
      <c r="AY15" s="45">
        <v>1</v>
      </c>
      <c r="AZ15" s="48">
        <v>1</v>
      </c>
      <c r="BA15" s="45">
        <v>1</v>
      </c>
      <c r="BB15" s="45">
        <v>1</v>
      </c>
      <c r="BC15" s="45">
        <v>1</v>
      </c>
      <c r="BD15" s="45">
        <v>1</v>
      </c>
      <c r="BE15" s="45">
        <v>1</v>
      </c>
      <c r="BF15" s="45">
        <v>1</v>
      </c>
      <c r="BG15" s="45">
        <v>1</v>
      </c>
      <c r="BH15" s="45">
        <v>1</v>
      </c>
      <c r="BI15" s="47">
        <f>IFERROR(VLOOKUP(B15,[6]Retention!$A:$B,2,0),"")</f>
        <v>1</v>
      </c>
      <c r="BJ15" s="45">
        <f>IFERROR(VLOOKUP(B15,[7]Retention!$A:$B,2,0),"")</f>
        <v>1</v>
      </c>
      <c r="BK15" s="45">
        <f>IFERROR(VLOOKUP($B15,[8]Retention!$A:$B,2,0),"")</f>
        <v>1</v>
      </c>
      <c r="BL15" s="45">
        <f>IFERROR(VLOOKUP($B15,[9]Retention!$A:$B,2,0),"")</f>
        <v>1</v>
      </c>
      <c r="BM15" s="45">
        <f>IFERROR(VLOOKUP($B15,[10]Retention!$A:$B,2,0),"")</f>
        <v>1</v>
      </c>
      <c r="BN15" s="45">
        <f>IFERROR(VLOOKUP($B15,[11]Retention!$A:$B,2,0),"")</f>
        <v>1</v>
      </c>
      <c r="BO15" s="45">
        <f>IFERROR(VLOOKUP($B15,[12]Retention!$A:$B,2,0),"")</f>
        <v>1</v>
      </c>
      <c r="BP15" s="45">
        <f>IFERROR(VLOOKUP($B15,[13]Retention!$A:$B,2,0),"")</f>
        <v>1</v>
      </c>
      <c r="BQ15" s="45">
        <f>IFERROR(VLOOKUP($B15,[14]Retention!$A:$B,2,0),"")</f>
        <v>1</v>
      </c>
      <c r="BR15" s="45">
        <f>IFERROR(VLOOKUP($B15,[15]Retention!$A:$B,2,0),"")</f>
        <v>1</v>
      </c>
      <c r="BS15" s="45">
        <f>IFERROR(VLOOKUP($B15,[16]Retention!$A:$B,2,0),"")</f>
        <v>1</v>
      </c>
      <c r="BT15" s="45">
        <f>IFERROR(VLOOKUP(B15,[17]Retention!$A:$B,2,0),"")</f>
        <v>1</v>
      </c>
      <c r="BU15" s="47">
        <v>1</v>
      </c>
      <c r="BV15" s="45"/>
      <c r="BW15" s="45"/>
      <c r="BX15" s="45"/>
      <c r="BY15" s="45"/>
      <c r="BZ15" s="45"/>
      <c r="CA15" s="43">
        <v>1</v>
      </c>
      <c r="CB15" s="43">
        <v>1</v>
      </c>
      <c r="CC15" s="43">
        <v>0.45454545454545453</v>
      </c>
    </row>
    <row r="16" spans="1:81" outlineLevel="1" x14ac:dyDescent="0.25">
      <c r="A16" s="62" t="s">
        <v>19</v>
      </c>
      <c r="B16" s="35">
        <v>41306</v>
      </c>
      <c r="C16" s="36">
        <v>1</v>
      </c>
      <c r="D16" s="37">
        <f t="shared" si="1"/>
        <v>1</v>
      </c>
      <c r="E16" s="37">
        <f t="shared" si="2"/>
        <v>0</v>
      </c>
      <c r="F16" s="37">
        <f t="shared" si="3"/>
        <v>0</v>
      </c>
      <c r="G16" s="38">
        <f t="shared" si="0"/>
        <v>1</v>
      </c>
      <c r="H16" s="38">
        <f t="shared" si="0"/>
        <v>0</v>
      </c>
      <c r="I16" s="38">
        <f t="shared" si="0"/>
        <v>0</v>
      </c>
      <c r="J16" s="60"/>
      <c r="K16" s="44"/>
      <c r="L16" s="45"/>
      <c r="M16" s="45"/>
      <c r="N16" s="45"/>
      <c r="O16" s="45"/>
      <c r="P16" s="45"/>
      <c r="Q16" s="45"/>
      <c r="R16" s="45"/>
      <c r="S16" s="45"/>
      <c r="T16" s="45"/>
      <c r="U16" s="45">
        <v>1</v>
      </c>
      <c r="V16" s="45">
        <v>1</v>
      </c>
      <c r="W16" s="45">
        <v>1</v>
      </c>
      <c r="X16" s="45">
        <v>1</v>
      </c>
      <c r="Y16" s="45">
        <v>0</v>
      </c>
      <c r="Z16" s="45">
        <v>0</v>
      </c>
      <c r="AA16" s="45">
        <v>0</v>
      </c>
      <c r="AB16" s="45">
        <v>0</v>
      </c>
      <c r="AC16" s="45">
        <v>0</v>
      </c>
      <c r="AD16" s="45">
        <v>0</v>
      </c>
      <c r="AE16" s="50">
        <v>0</v>
      </c>
      <c r="AF16" s="45">
        <v>0</v>
      </c>
      <c r="AG16" s="45">
        <v>0</v>
      </c>
      <c r="AH16" s="45">
        <v>0</v>
      </c>
      <c r="AI16" s="45">
        <v>0</v>
      </c>
      <c r="AJ16" s="45">
        <v>0</v>
      </c>
      <c r="AK16" s="45">
        <v>0</v>
      </c>
      <c r="AL16" s="45">
        <v>0</v>
      </c>
      <c r="AM16" s="45">
        <v>0</v>
      </c>
      <c r="AN16" s="45">
        <v>0</v>
      </c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6"/>
      <c r="BA16" s="45"/>
      <c r="BB16" s="45"/>
      <c r="BC16" s="45"/>
      <c r="BD16" s="45"/>
      <c r="BE16" s="45"/>
      <c r="BF16" s="45"/>
      <c r="BG16" s="45"/>
      <c r="BH16" s="45"/>
      <c r="BI16" s="47" t="str">
        <f>IFERROR(VLOOKUP(B16,[6]Retention!$A:$B,2,0),"")</f>
        <v/>
      </c>
      <c r="BJ16" s="45" t="str">
        <f>IFERROR(VLOOKUP(B16,[7]Retention!$A:$B,2,0),"")</f>
        <v/>
      </c>
      <c r="BK16" s="45" t="str">
        <f>IFERROR(VLOOKUP($B16,[8]Retention!$A:$B,2,0),"")</f>
        <v/>
      </c>
      <c r="BL16" s="45" t="str">
        <f>IFERROR(VLOOKUP($B16,[9]Retention!$A:$B,2,0),"")</f>
        <v/>
      </c>
      <c r="BM16" s="45" t="str">
        <f>IFERROR(VLOOKUP($B16,[10]Retention!$A:$B,2,0),"")</f>
        <v/>
      </c>
      <c r="BN16" s="45" t="str">
        <f>IFERROR(VLOOKUP($B16,[11]Retention!$A:$B,2,0),"")</f>
        <v/>
      </c>
      <c r="BO16" s="45" t="str">
        <f>IFERROR(VLOOKUP($B16,[12]Retention!$A:$B,2,0),"")</f>
        <v/>
      </c>
      <c r="BP16" s="45" t="str">
        <f>IFERROR(VLOOKUP($B16,[13]Retention!$A:$B,2,0),"")</f>
        <v/>
      </c>
      <c r="BQ16" s="45" t="str">
        <f>IFERROR(VLOOKUP($B16,[14]Retention!$A:$B,2,0),"")</f>
        <v/>
      </c>
      <c r="BR16" s="45" t="str">
        <f>IFERROR(VLOOKUP($B16,[15]Retention!$A:$B,2,0),"")</f>
        <v/>
      </c>
      <c r="BS16" s="45" t="str">
        <f>IFERROR(VLOOKUP($B16,[16]Retention!$A:$B,2,0),"")</f>
        <v/>
      </c>
      <c r="BT16" s="45" t="str">
        <f>IFERROR(VLOOKUP(B16,[17]Retention!$A:$B,2,0),"")</f>
        <v/>
      </c>
      <c r="BU16" s="47"/>
      <c r="BV16" s="45"/>
      <c r="BW16" s="45"/>
      <c r="BX16" s="45"/>
      <c r="BY16" s="45"/>
      <c r="BZ16" s="45"/>
      <c r="CA16" s="43">
        <v>1</v>
      </c>
      <c r="CB16" s="43">
        <v>0</v>
      </c>
      <c r="CC16" s="43">
        <v>0</v>
      </c>
    </row>
    <row r="17" spans="1:81" outlineLevel="1" x14ac:dyDescent="0.25">
      <c r="A17" s="62" t="s">
        <v>20</v>
      </c>
      <c r="B17" s="35">
        <v>41334</v>
      </c>
      <c r="C17" s="36">
        <v>45</v>
      </c>
      <c r="D17" s="37">
        <f t="shared" si="1"/>
        <v>45</v>
      </c>
      <c r="E17" s="37">
        <f t="shared" si="2"/>
        <v>30</v>
      </c>
      <c r="F17" s="37">
        <f t="shared" si="3"/>
        <v>16</v>
      </c>
      <c r="G17" s="38">
        <f t="shared" si="0"/>
        <v>1</v>
      </c>
      <c r="H17" s="38">
        <f t="shared" si="0"/>
        <v>0.66666666666666663</v>
      </c>
      <c r="I17" s="38">
        <f t="shared" si="0"/>
        <v>0.35555555555555557</v>
      </c>
      <c r="J17" s="60"/>
      <c r="K17" s="44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>
        <v>45</v>
      </c>
      <c r="W17" s="45">
        <v>45</v>
      </c>
      <c r="X17" s="45">
        <v>45</v>
      </c>
      <c r="Y17" s="45">
        <v>31</v>
      </c>
      <c r="Z17" s="45">
        <v>30</v>
      </c>
      <c r="AA17" s="45">
        <v>29</v>
      </c>
      <c r="AB17" s="45">
        <v>22</v>
      </c>
      <c r="AC17" s="45">
        <v>20</v>
      </c>
      <c r="AD17" s="45">
        <v>20</v>
      </c>
      <c r="AE17" s="45">
        <v>20</v>
      </c>
      <c r="AF17" s="45">
        <v>16</v>
      </c>
      <c r="AG17" s="45">
        <v>16</v>
      </c>
      <c r="AH17" s="45">
        <v>14</v>
      </c>
      <c r="AI17" s="45">
        <v>13</v>
      </c>
      <c r="AJ17" s="45">
        <v>11</v>
      </c>
      <c r="AK17" s="45">
        <v>11</v>
      </c>
      <c r="AL17" s="45">
        <v>10</v>
      </c>
      <c r="AM17" s="45">
        <v>9</v>
      </c>
      <c r="AN17" s="45">
        <v>9</v>
      </c>
      <c r="AO17" s="45">
        <v>9</v>
      </c>
      <c r="AP17" s="45">
        <v>8</v>
      </c>
      <c r="AQ17" s="45">
        <v>8</v>
      </c>
      <c r="AR17" s="45">
        <v>8</v>
      </c>
      <c r="AS17" s="45">
        <v>8</v>
      </c>
      <c r="AT17" s="45">
        <v>7</v>
      </c>
      <c r="AU17" s="45">
        <v>7</v>
      </c>
      <c r="AV17" s="45">
        <v>7</v>
      </c>
      <c r="AW17" s="45">
        <v>3</v>
      </c>
      <c r="AX17" s="45">
        <v>3</v>
      </c>
      <c r="AY17" s="45">
        <v>3</v>
      </c>
      <c r="AZ17" s="48">
        <v>3</v>
      </c>
      <c r="BA17" s="45">
        <v>3</v>
      </c>
      <c r="BB17" s="45">
        <v>3</v>
      </c>
      <c r="BC17" s="45">
        <v>3</v>
      </c>
      <c r="BD17" s="45">
        <v>3</v>
      </c>
      <c r="BE17" s="45">
        <v>3</v>
      </c>
      <c r="BF17" s="45">
        <v>3</v>
      </c>
      <c r="BG17" s="45">
        <v>3</v>
      </c>
      <c r="BH17" s="45">
        <v>3</v>
      </c>
      <c r="BI17" s="47">
        <f>IFERROR(VLOOKUP(B17,[6]Retention!$A:$B,2,0),"")</f>
        <v>3</v>
      </c>
      <c r="BJ17" s="45">
        <f>IFERROR(VLOOKUP(B17,[7]Retention!$A:$B,2,0),"")</f>
        <v>3</v>
      </c>
      <c r="BK17" s="45">
        <f>IFERROR(VLOOKUP($B17,[8]Retention!$A:$B,2,0),"")</f>
        <v>3</v>
      </c>
      <c r="BL17" s="45">
        <f>IFERROR(VLOOKUP($B17,[9]Retention!$A:$B,2,0),"")</f>
        <v>3</v>
      </c>
      <c r="BM17" s="45">
        <f>IFERROR(VLOOKUP($B17,[10]Retention!$A:$B,2,0),"")</f>
        <v>3</v>
      </c>
      <c r="BN17" s="45">
        <f>IFERROR(VLOOKUP($B17,[11]Retention!$A:$B,2,0),"")</f>
        <v>3</v>
      </c>
      <c r="BO17" s="45">
        <f>IFERROR(VLOOKUP($B17,[12]Retention!$A:$B,2,0),"")</f>
        <v>3</v>
      </c>
      <c r="BP17" s="45">
        <f>IFERROR(VLOOKUP($B17,[13]Retention!$A:$B,2,0),"")</f>
        <v>3</v>
      </c>
      <c r="BQ17" s="45">
        <f>IFERROR(VLOOKUP($B17,[14]Retention!$A:$B,2,0),"")</f>
        <v>3</v>
      </c>
      <c r="BR17" s="45">
        <f>IFERROR(VLOOKUP($B17,[15]Retention!$A:$B,2,0),"")</f>
        <v>3</v>
      </c>
      <c r="BS17" s="45">
        <f>IFERROR(VLOOKUP($B17,[16]Retention!$A:$B,2,0),"")</f>
        <v>3</v>
      </c>
      <c r="BT17" s="45">
        <f>IFERROR(VLOOKUP(B17,[17]Retention!$A:$B,2,0),"")</f>
        <v>3</v>
      </c>
      <c r="BU17" s="47">
        <v>3</v>
      </c>
      <c r="BV17" s="45"/>
      <c r="BW17" s="45"/>
      <c r="BX17" s="45"/>
      <c r="BY17" s="45"/>
      <c r="BZ17" s="45"/>
      <c r="CA17" s="43">
        <v>1</v>
      </c>
      <c r="CB17" s="43">
        <v>0.66666666666666663</v>
      </c>
      <c r="CC17" s="43">
        <v>0.35555555555555557</v>
      </c>
    </row>
    <row r="18" spans="1:81" outlineLevel="1" x14ac:dyDescent="0.25">
      <c r="A18" s="62" t="s">
        <v>21</v>
      </c>
      <c r="B18" s="35">
        <v>41365</v>
      </c>
      <c r="C18" s="36">
        <v>109</v>
      </c>
      <c r="D18" s="37">
        <f t="shared" si="1"/>
        <v>101</v>
      </c>
      <c r="E18" s="37">
        <f t="shared" si="2"/>
        <v>67</v>
      </c>
      <c r="F18" s="37">
        <f t="shared" si="3"/>
        <v>43</v>
      </c>
      <c r="G18" s="38">
        <f t="shared" si="0"/>
        <v>0.92660550458715596</v>
      </c>
      <c r="H18" s="38">
        <f t="shared" si="0"/>
        <v>0.61467889908256879</v>
      </c>
      <c r="I18" s="38">
        <f t="shared" si="0"/>
        <v>0.39449541284403672</v>
      </c>
      <c r="J18" s="60"/>
      <c r="K18" s="44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>
        <v>109</v>
      </c>
      <c r="X18" s="45">
        <v>101</v>
      </c>
      <c r="Y18" s="45">
        <v>98</v>
      </c>
      <c r="Z18" s="45">
        <v>70</v>
      </c>
      <c r="AA18" s="45">
        <v>67</v>
      </c>
      <c r="AB18" s="45">
        <v>66</v>
      </c>
      <c r="AC18" s="45">
        <v>63</v>
      </c>
      <c r="AD18" s="45">
        <v>62</v>
      </c>
      <c r="AE18" s="45">
        <v>62</v>
      </c>
      <c r="AF18" s="45">
        <v>48</v>
      </c>
      <c r="AG18" s="45">
        <v>43</v>
      </c>
      <c r="AH18" s="45">
        <v>42</v>
      </c>
      <c r="AI18" s="45">
        <v>40</v>
      </c>
      <c r="AJ18" s="45">
        <v>36</v>
      </c>
      <c r="AK18" s="45">
        <v>30</v>
      </c>
      <c r="AL18" s="45">
        <v>29</v>
      </c>
      <c r="AM18" s="45">
        <v>30</v>
      </c>
      <c r="AN18" s="45">
        <v>28</v>
      </c>
      <c r="AO18" s="45">
        <v>28</v>
      </c>
      <c r="AP18" s="45">
        <v>28</v>
      </c>
      <c r="AQ18" s="45">
        <v>25</v>
      </c>
      <c r="AR18" s="45">
        <v>24</v>
      </c>
      <c r="AS18" s="45">
        <v>23</v>
      </c>
      <c r="AT18" s="45">
        <v>20</v>
      </c>
      <c r="AU18" s="45">
        <v>20</v>
      </c>
      <c r="AV18" s="45">
        <v>20</v>
      </c>
      <c r="AW18" s="45">
        <v>10</v>
      </c>
      <c r="AX18" s="45">
        <v>9</v>
      </c>
      <c r="AY18" s="45">
        <v>8</v>
      </c>
      <c r="AZ18" s="48">
        <v>8</v>
      </c>
      <c r="BA18" s="45">
        <v>7</v>
      </c>
      <c r="BB18" s="45">
        <v>6</v>
      </c>
      <c r="BC18" s="45">
        <v>6</v>
      </c>
      <c r="BD18" s="45">
        <v>6</v>
      </c>
      <c r="BE18" s="45">
        <v>7</v>
      </c>
      <c r="BF18" s="45">
        <v>7</v>
      </c>
      <c r="BG18" s="45">
        <v>7</v>
      </c>
      <c r="BH18" s="45">
        <v>7</v>
      </c>
      <c r="BI18" s="47">
        <f>IFERROR(VLOOKUP(B18,[6]Retention!$A:$B,2,0),"")</f>
        <v>7</v>
      </c>
      <c r="BJ18" s="45">
        <f>IFERROR(VLOOKUP(B18,[7]Retention!$A:$B,2,0),"")</f>
        <v>7</v>
      </c>
      <c r="BK18" s="45">
        <f>IFERROR(VLOOKUP($B18,[8]Retention!$A:$B,2,0),"")</f>
        <v>7</v>
      </c>
      <c r="BL18" s="45">
        <f>IFERROR(VLOOKUP($B18,[9]Retention!$A:$B,2,0),"")</f>
        <v>7</v>
      </c>
      <c r="BM18" s="45">
        <f>IFERROR(VLOOKUP($B18,[10]Retention!$A:$B,2,0),"")</f>
        <v>7</v>
      </c>
      <c r="BN18" s="45">
        <f>IFERROR(VLOOKUP($B18,[11]Retention!$A:$B,2,0),"")</f>
        <v>6</v>
      </c>
      <c r="BO18" s="45">
        <f>IFERROR(VLOOKUP($B18,[12]Retention!$A:$B,2,0),"")</f>
        <v>6</v>
      </c>
      <c r="BP18" s="45">
        <f>IFERROR(VLOOKUP($B18,[13]Retention!$A:$B,2,0),"")</f>
        <v>6</v>
      </c>
      <c r="BQ18" s="45">
        <f>IFERROR(VLOOKUP($B18,[14]Retention!$A:$B,2,0),"")</f>
        <v>6</v>
      </c>
      <c r="BR18" s="45">
        <f>IFERROR(VLOOKUP($B18,[15]Retention!$A:$B,2,0),"")</f>
        <v>6</v>
      </c>
      <c r="BS18" s="45">
        <f>IFERROR(VLOOKUP($B18,[16]Retention!$A:$B,2,0),"")</f>
        <v>6</v>
      </c>
      <c r="BT18" s="45">
        <f>IFERROR(VLOOKUP(B18,[17]Retention!$A:$B,2,0),"")</f>
        <v>6</v>
      </c>
      <c r="BU18" s="47">
        <v>7</v>
      </c>
      <c r="BV18" s="45"/>
      <c r="BW18" s="45"/>
      <c r="BX18" s="45"/>
      <c r="BY18" s="45"/>
      <c r="BZ18" s="45"/>
      <c r="CA18" s="43">
        <v>0.92660550458715596</v>
      </c>
      <c r="CB18" s="43">
        <v>0.61467889908256879</v>
      </c>
      <c r="CC18" s="43">
        <v>0.39449541284403672</v>
      </c>
    </row>
    <row r="19" spans="1:81" outlineLevel="1" x14ac:dyDescent="0.25">
      <c r="A19" s="62" t="s">
        <v>22</v>
      </c>
      <c r="B19" s="35">
        <v>41395</v>
      </c>
      <c r="C19" s="36">
        <v>98</v>
      </c>
      <c r="D19" s="37">
        <f t="shared" si="1"/>
        <v>93</v>
      </c>
      <c r="E19" s="37">
        <f t="shared" si="2"/>
        <v>50</v>
      </c>
      <c r="F19" s="37">
        <f t="shared" si="3"/>
        <v>22</v>
      </c>
      <c r="G19" s="38">
        <f t="shared" si="0"/>
        <v>0.94897959183673475</v>
      </c>
      <c r="H19" s="38">
        <f t="shared" si="0"/>
        <v>0.51020408163265307</v>
      </c>
      <c r="I19" s="38">
        <f t="shared" si="0"/>
        <v>0.22448979591836735</v>
      </c>
      <c r="J19" s="60"/>
      <c r="K19" s="44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>
        <v>95</v>
      </c>
      <c r="Y19" s="45">
        <v>93</v>
      </c>
      <c r="Z19" s="45">
        <v>92</v>
      </c>
      <c r="AA19" s="45">
        <v>54</v>
      </c>
      <c r="AB19" s="45">
        <v>50</v>
      </c>
      <c r="AC19" s="45">
        <v>50</v>
      </c>
      <c r="AD19" s="45">
        <v>49</v>
      </c>
      <c r="AE19" s="45">
        <v>49</v>
      </c>
      <c r="AF19" s="45">
        <v>33</v>
      </c>
      <c r="AG19" s="45">
        <v>24</v>
      </c>
      <c r="AH19" s="45">
        <v>22</v>
      </c>
      <c r="AI19" s="45">
        <v>17</v>
      </c>
      <c r="AJ19" s="45">
        <v>15</v>
      </c>
      <c r="AK19" s="45">
        <v>11</v>
      </c>
      <c r="AL19" s="45">
        <v>11</v>
      </c>
      <c r="AM19" s="45">
        <v>10</v>
      </c>
      <c r="AN19" s="45">
        <v>9</v>
      </c>
      <c r="AO19" s="45">
        <v>9</v>
      </c>
      <c r="AP19" s="45">
        <v>9</v>
      </c>
      <c r="AQ19" s="45">
        <v>9</v>
      </c>
      <c r="AR19" s="45">
        <v>9</v>
      </c>
      <c r="AS19" s="45">
        <v>9</v>
      </c>
      <c r="AT19" s="45">
        <v>9</v>
      </c>
      <c r="AU19" s="45">
        <v>9</v>
      </c>
      <c r="AV19" s="45">
        <v>9</v>
      </c>
      <c r="AW19" s="45">
        <v>2</v>
      </c>
      <c r="AX19" s="45">
        <v>2</v>
      </c>
      <c r="AY19" s="45">
        <v>1</v>
      </c>
      <c r="AZ19" s="48">
        <v>1</v>
      </c>
      <c r="BA19" s="45">
        <v>1</v>
      </c>
      <c r="BB19" s="45">
        <v>1</v>
      </c>
      <c r="BC19" s="45">
        <v>1</v>
      </c>
      <c r="BD19" s="45">
        <v>1</v>
      </c>
      <c r="BE19" s="45">
        <v>1</v>
      </c>
      <c r="BF19" s="45">
        <v>1</v>
      </c>
      <c r="BG19" s="45">
        <v>1</v>
      </c>
      <c r="BH19" s="45">
        <v>1</v>
      </c>
      <c r="BI19" s="47">
        <f>IFERROR(VLOOKUP(B19,[6]Retention!$A:$B,2,0),"")</f>
        <v>1</v>
      </c>
      <c r="BJ19" s="45">
        <f>IFERROR(VLOOKUP(B19,[7]Retention!$A:$B,2,0),"")</f>
        <v>1</v>
      </c>
      <c r="BK19" s="45">
        <f>IFERROR(VLOOKUP($B19,[8]Retention!$A:$B,2,0),"")</f>
        <v>1</v>
      </c>
      <c r="BL19" s="45">
        <f>IFERROR(VLOOKUP($B19,[9]Retention!$A:$B,2,0),"")</f>
        <v>1</v>
      </c>
      <c r="BM19" s="45">
        <f>IFERROR(VLOOKUP($B19,[10]Retention!$A:$B,2,0),"")</f>
        <v>1</v>
      </c>
      <c r="BN19" s="45">
        <f>IFERROR(VLOOKUP($B19,[11]Retention!$A:$B,2,0),"")</f>
        <v>1</v>
      </c>
      <c r="BO19" s="45">
        <f>IFERROR(VLOOKUP($B19,[12]Retention!$A:$B,2,0),"")</f>
        <v>1</v>
      </c>
      <c r="BP19" s="45">
        <f>IFERROR(VLOOKUP($B19,[13]Retention!$A:$B,2,0),"")</f>
        <v>1</v>
      </c>
      <c r="BQ19" s="45">
        <f>IFERROR(VLOOKUP($B19,[14]Retention!$A:$B,2,0),"")</f>
        <v>1</v>
      </c>
      <c r="BR19" s="45">
        <f>IFERROR(VLOOKUP($B19,[15]Retention!$A:$B,2,0),"")</f>
        <v>1</v>
      </c>
      <c r="BS19" s="45">
        <f>IFERROR(VLOOKUP($B19,[16]Retention!$A:$B,2,0),"")</f>
        <v>1</v>
      </c>
      <c r="BT19" s="45">
        <f>IFERROR(VLOOKUP(B19,[17]Retention!$A:$B,2,0),"")</f>
        <v>2</v>
      </c>
      <c r="BU19" s="47">
        <v>2</v>
      </c>
      <c r="BV19" s="45"/>
      <c r="BW19" s="45"/>
      <c r="BX19" s="45"/>
      <c r="BY19" s="45"/>
      <c r="BZ19" s="45"/>
      <c r="CA19" s="43">
        <v>0.94897959183673475</v>
      </c>
      <c r="CB19" s="43">
        <v>0.51020408163265307</v>
      </c>
      <c r="CC19" s="43">
        <v>0.22448979591836735</v>
      </c>
    </row>
    <row r="20" spans="1:81" outlineLevel="1" x14ac:dyDescent="0.25">
      <c r="A20" s="62" t="s">
        <v>23</v>
      </c>
      <c r="B20" s="35">
        <v>41426</v>
      </c>
      <c r="C20" s="36">
        <v>80</v>
      </c>
      <c r="D20" s="37">
        <f t="shared" si="1"/>
        <v>78</v>
      </c>
      <c r="E20" s="37">
        <f t="shared" si="2"/>
        <v>47</v>
      </c>
      <c r="F20" s="37">
        <f t="shared" si="3"/>
        <v>22</v>
      </c>
      <c r="G20" s="38">
        <f t="shared" si="0"/>
        <v>0.97499999999999998</v>
      </c>
      <c r="H20" s="38">
        <f t="shared" si="0"/>
        <v>0.58750000000000002</v>
      </c>
      <c r="I20" s="38">
        <f t="shared" si="0"/>
        <v>0.27500000000000002</v>
      </c>
      <c r="J20" s="60"/>
      <c r="K20" s="44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>
        <v>80</v>
      </c>
      <c r="Z20" s="45">
        <v>78</v>
      </c>
      <c r="AA20" s="45">
        <v>76</v>
      </c>
      <c r="AB20" s="45">
        <v>51</v>
      </c>
      <c r="AC20" s="45">
        <v>47</v>
      </c>
      <c r="AD20" s="45">
        <v>47</v>
      </c>
      <c r="AE20" s="45">
        <v>46</v>
      </c>
      <c r="AF20" s="45">
        <v>31</v>
      </c>
      <c r="AG20" s="45">
        <v>23</v>
      </c>
      <c r="AH20" s="45">
        <v>23</v>
      </c>
      <c r="AI20" s="45">
        <v>22</v>
      </c>
      <c r="AJ20" s="45">
        <v>16</v>
      </c>
      <c r="AK20" s="45">
        <v>13</v>
      </c>
      <c r="AL20" s="45">
        <v>13</v>
      </c>
      <c r="AM20" s="45">
        <v>13</v>
      </c>
      <c r="AN20" s="45">
        <v>12</v>
      </c>
      <c r="AO20" s="45">
        <v>11</v>
      </c>
      <c r="AP20" s="45">
        <v>10</v>
      </c>
      <c r="AQ20" s="45">
        <v>10</v>
      </c>
      <c r="AR20" s="45">
        <v>10</v>
      </c>
      <c r="AS20" s="45">
        <v>9</v>
      </c>
      <c r="AT20" s="45">
        <v>8</v>
      </c>
      <c r="AU20" s="45">
        <v>7</v>
      </c>
      <c r="AV20" s="45">
        <v>7</v>
      </c>
      <c r="AW20" s="45">
        <v>4</v>
      </c>
      <c r="AX20" s="45">
        <v>4</v>
      </c>
      <c r="AY20" s="45">
        <v>4</v>
      </c>
      <c r="AZ20" s="48">
        <v>5</v>
      </c>
      <c r="BA20" s="45">
        <v>5</v>
      </c>
      <c r="BB20" s="45">
        <v>5</v>
      </c>
      <c r="BC20" s="45">
        <v>5</v>
      </c>
      <c r="BD20" s="45">
        <v>5</v>
      </c>
      <c r="BE20" s="45">
        <v>4</v>
      </c>
      <c r="BF20" s="45">
        <v>5</v>
      </c>
      <c r="BG20" s="45">
        <v>5</v>
      </c>
      <c r="BH20" s="45">
        <v>5</v>
      </c>
      <c r="BI20" s="47">
        <f>IFERROR(VLOOKUP(B20,[6]Retention!$A:$B,2,0),"")</f>
        <v>6</v>
      </c>
      <c r="BJ20" s="45">
        <f>IFERROR(VLOOKUP(B20,[7]Retention!$A:$B,2,0),"")</f>
        <v>6</v>
      </c>
      <c r="BK20" s="45">
        <f>IFERROR(VLOOKUP($B20,[8]Retention!$A:$B,2,0),"")</f>
        <v>6</v>
      </c>
      <c r="BL20" s="45">
        <f>IFERROR(VLOOKUP($B20,[9]Retention!$A:$B,2,0),"")</f>
        <v>5</v>
      </c>
      <c r="BM20" s="45">
        <f>IFERROR(VLOOKUP($B20,[10]Retention!$A:$B,2,0),"")</f>
        <v>6</v>
      </c>
      <c r="BN20" s="45">
        <f>IFERROR(VLOOKUP($B20,[11]Retention!$A:$B,2,0),"")</f>
        <v>6</v>
      </c>
      <c r="BO20" s="45">
        <f>IFERROR(VLOOKUP($B20,[12]Retention!$A:$B,2,0),"")</f>
        <v>6</v>
      </c>
      <c r="BP20" s="45">
        <f>IFERROR(VLOOKUP($B20,[13]Retention!$A:$B,2,0),"")</f>
        <v>6</v>
      </c>
      <c r="BQ20" s="45">
        <f>IFERROR(VLOOKUP($B20,[14]Retention!$A:$B,2,0),"")</f>
        <v>6</v>
      </c>
      <c r="BR20" s="45">
        <f>IFERROR(VLOOKUP($B20,[15]Retention!$A:$B,2,0),"")</f>
        <v>6</v>
      </c>
      <c r="BS20" s="45">
        <f>IFERROR(VLOOKUP($B20,[16]Retention!$A:$B,2,0),"")</f>
        <v>6</v>
      </c>
      <c r="BT20" s="45">
        <f>IFERROR(VLOOKUP(B20,[17]Retention!$A:$B,2,0),"")</f>
        <v>6</v>
      </c>
      <c r="BU20" s="47">
        <v>6</v>
      </c>
      <c r="BV20" s="45"/>
      <c r="BW20" s="45"/>
      <c r="BX20" s="45"/>
      <c r="BY20" s="45"/>
      <c r="BZ20" s="45"/>
      <c r="CA20" s="43">
        <v>0.97499999999999998</v>
      </c>
      <c r="CB20" s="43">
        <v>0.58750000000000002</v>
      </c>
      <c r="CC20" s="43">
        <v>0.27500000000000002</v>
      </c>
    </row>
    <row r="21" spans="1:81" outlineLevel="1" x14ac:dyDescent="0.25">
      <c r="A21" s="62" t="s">
        <v>24</v>
      </c>
      <c r="B21" s="35">
        <v>41456</v>
      </c>
      <c r="C21" s="36">
        <v>60</v>
      </c>
      <c r="D21" s="37">
        <f t="shared" si="1"/>
        <v>60</v>
      </c>
      <c r="E21" s="37">
        <f t="shared" si="2"/>
        <v>31</v>
      </c>
      <c r="F21" s="37">
        <f t="shared" si="3"/>
        <v>16</v>
      </c>
      <c r="G21" s="38">
        <f t="shared" si="0"/>
        <v>1</v>
      </c>
      <c r="H21" s="38">
        <f t="shared" si="0"/>
        <v>0.51666666666666672</v>
      </c>
      <c r="I21" s="38">
        <f t="shared" si="0"/>
        <v>0.26666666666666666</v>
      </c>
      <c r="J21" s="60"/>
      <c r="K21" s="44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>
        <v>60</v>
      </c>
      <c r="AA21" s="45">
        <v>60</v>
      </c>
      <c r="AB21" s="45">
        <v>58</v>
      </c>
      <c r="AC21" s="45">
        <v>31</v>
      </c>
      <c r="AD21" s="45">
        <v>31</v>
      </c>
      <c r="AE21" s="45">
        <v>26</v>
      </c>
      <c r="AF21" s="45">
        <v>22</v>
      </c>
      <c r="AG21" s="45">
        <v>19</v>
      </c>
      <c r="AH21" s="45">
        <v>19</v>
      </c>
      <c r="AI21" s="45">
        <v>19</v>
      </c>
      <c r="AJ21" s="45">
        <v>16</v>
      </c>
      <c r="AK21" s="45">
        <v>13</v>
      </c>
      <c r="AL21" s="45">
        <v>13</v>
      </c>
      <c r="AM21" s="45">
        <v>12</v>
      </c>
      <c r="AN21" s="45">
        <v>9</v>
      </c>
      <c r="AO21" s="45">
        <v>9</v>
      </c>
      <c r="AP21" s="45">
        <v>8</v>
      </c>
      <c r="AQ21" s="45">
        <v>8</v>
      </c>
      <c r="AR21" s="45">
        <v>8</v>
      </c>
      <c r="AS21" s="45">
        <v>7</v>
      </c>
      <c r="AT21" s="45">
        <v>7</v>
      </c>
      <c r="AU21" s="45">
        <v>5</v>
      </c>
      <c r="AV21" s="45">
        <v>5</v>
      </c>
      <c r="AW21" s="45">
        <v>5</v>
      </c>
      <c r="AX21" s="45">
        <v>5</v>
      </c>
      <c r="AY21" s="45">
        <v>5</v>
      </c>
      <c r="AZ21" s="48">
        <v>5</v>
      </c>
      <c r="BA21" s="45">
        <v>5</v>
      </c>
      <c r="BB21" s="45">
        <v>5</v>
      </c>
      <c r="BC21" s="45">
        <v>5</v>
      </c>
      <c r="BD21" s="45">
        <v>5</v>
      </c>
      <c r="BE21" s="45">
        <v>5</v>
      </c>
      <c r="BF21" s="45">
        <v>5</v>
      </c>
      <c r="BG21" s="45">
        <v>5</v>
      </c>
      <c r="BH21" s="45">
        <v>5</v>
      </c>
      <c r="BI21" s="47">
        <f>IFERROR(VLOOKUP(B21,[6]Retention!$A:$B,2,0),"")</f>
        <v>5</v>
      </c>
      <c r="BJ21" s="45">
        <f>IFERROR(VLOOKUP(B21,[7]Retention!$A:$B,2,0),"")</f>
        <v>5</v>
      </c>
      <c r="BK21" s="45">
        <f>IFERROR(VLOOKUP($B21,[8]Retention!$A:$B,2,0),"")</f>
        <v>5</v>
      </c>
      <c r="BL21" s="45">
        <f>IFERROR(VLOOKUP($B21,[9]Retention!$A:$B,2,0),"")</f>
        <v>5</v>
      </c>
      <c r="BM21" s="45">
        <f>IFERROR(VLOOKUP($B21,[10]Retention!$A:$B,2,0),"")</f>
        <v>5</v>
      </c>
      <c r="BN21" s="45">
        <f>IFERROR(VLOOKUP($B21,[11]Retention!$A:$B,2,0),"")</f>
        <v>5</v>
      </c>
      <c r="BO21" s="45">
        <f>IFERROR(VLOOKUP($B21,[12]Retention!$A:$B,2,0),"")</f>
        <v>5</v>
      </c>
      <c r="BP21" s="45">
        <f>IFERROR(VLOOKUP($B21,[13]Retention!$A:$B,2,0),"")</f>
        <v>5</v>
      </c>
      <c r="BQ21" s="45">
        <f>IFERROR(VLOOKUP($B21,[14]Retention!$A:$B,2,0),"")</f>
        <v>5</v>
      </c>
      <c r="BR21" s="45">
        <f>IFERROR(VLOOKUP($B21,[15]Retention!$A:$B,2,0),"")</f>
        <v>5</v>
      </c>
      <c r="BS21" s="45">
        <f>IFERROR(VLOOKUP($B21,[16]Retention!$A:$B,2,0),"")</f>
        <v>5</v>
      </c>
      <c r="BT21" s="45">
        <f>IFERROR(VLOOKUP(B21,[17]Retention!$A:$B,2,0),"")</f>
        <v>5</v>
      </c>
      <c r="BU21" s="47">
        <v>4</v>
      </c>
      <c r="BV21" s="45"/>
      <c r="BW21" s="45"/>
      <c r="BX21" s="45"/>
      <c r="BY21" s="45"/>
      <c r="BZ21" s="45"/>
      <c r="CA21" s="43">
        <v>1</v>
      </c>
      <c r="CB21" s="43">
        <v>0.51666666666666672</v>
      </c>
      <c r="CC21" s="43">
        <v>0.26666666666666666</v>
      </c>
    </row>
    <row r="22" spans="1:81" outlineLevel="1" x14ac:dyDescent="0.25">
      <c r="A22" s="62" t="s">
        <v>25</v>
      </c>
      <c r="B22" s="35">
        <v>41487</v>
      </c>
      <c r="C22" s="36">
        <v>79</v>
      </c>
      <c r="D22" s="37">
        <f t="shared" si="1"/>
        <v>79</v>
      </c>
      <c r="E22" s="37">
        <f t="shared" si="2"/>
        <v>54</v>
      </c>
      <c r="F22" s="37">
        <f t="shared" si="3"/>
        <v>20</v>
      </c>
      <c r="G22" s="38">
        <f t="shared" si="0"/>
        <v>1</v>
      </c>
      <c r="H22" s="38">
        <f t="shared" si="0"/>
        <v>0.68354430379746833</v>
      </c>
      <c r="I22" s="38">
        <f t="shared" si="0"/>
        <v>0.25316455696202533</v>
      </c>
      <c r="J22" s="60"/>
      <c r="K22" s="44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>
        <v>79</v>
      </c>
      <c r="AB22" s="45">
        <v>79</v>
      </c>
      <c r="AC22" s="45">
        <v>79</v>
      </c>
      <c r="AD22" s="45">
        <v>77</v>
      </c>
      <c r="AE22" s="45">
        <v>54</v>
      </c>
      <c r="AF22" s="45">
        <v>49</v>
      </c>
      <c r="AG22" s="45">
        <v>40</v>
      </c>
      <c r="AH22" s="45">
        <v>40</v>
      </c>
      <c r="AI22" s="45">
        <v>34</v>
      </c>
      <c r="AJ22" s="45">
        <v>28</v>
      </c>
      <c r="AK22" s="45">
        <v>20</v>
      </c>
      <c r="AL22" s="45">
        <v>17</v>
      </c>
      <c r="AM22" s="45">
        <v>17</v>
      </c>
      <c r="AN22" s="45">
        <v>16</v>
      </c>
      <c r="AO22" s="45">
        <v>13</v>
      </c>
      <c r="AP22" s="45">
        <v>13</v>
      </c>
      <c r="AQ22" s="45">
        <v>13</v>
      </c>
      <c r="AR22" s="45">
        <v>13</v>
      </c>
      <c r="AS22" s="45">
        <v>12</v>
      </c>
      <c r="AT22" s="45">
        <v>12</v>
      </c>
      <c r="AU22" s="45">
        <v>9</v>
      </c>
      <c r="AV22" s="45">
        <v>9</v>
      </c>
      <c r="AW22" s="45">
        <v>6</v>
      </c>
      <c r="AX22" s="45">
        <v>6</v>
      </c>
      <c r="AY22" s="45">
        <v>6</v>
      </c>
      <c r="AZ22" s="48">
        <v>6</v>
      </c>
      <c r="BA22" s="45">
        <v>6</v>
      </c>
      <c r="BB22" s="45">
        <v>5</v>
      </c>
      <c r="BC22" s="45">
        <v>5</v>
      </c>
      <c r="BD22" s="45">
        <v>5</v>
      </c>
      <c r="BE22" s="45">
        <v>5</v>
      </c>
      <c r="BF22" s="45">
        <v>5</v>
      </c>
      <c r="BG22" s="45">
        <v>5</v>
      </c>
      <c r="BH22" s="45">
        <v>5</v>
      </c>
      <c r="BI22" s="47">
        <f>IFERROR(VLOOKUP(B22,[6]Retention!$A:$B,2,0),"")</f>
        <v>5</v>
      </c>
      <c r="BJ22" s="45">
        <f>IFERROR(VLOOKUP(B22,[7]Retention!$A:$B,2,0),"")</f>
        <v>5</v>
      </c>
      <c r="BK22" s="45">
        <f>IFERROR(VLOOKUP($B22,[8]Retention!$A:$B,2,0),"")</f>
        <v>5</v>
      </c>
      <c r="BL22" s="45">
        <f>IFERROR(VLOOKUP($B22,[9]Retention!$A:$B,2,0),"")</f>
        <v>4</v>
      </c>
      <c r="BM22" s="45">
        <f>IFERROR(VLOOKUP($B22,[10]Retention!$A:$B,2,0),"")</f>
        <v>4</v>
      </c>
      <c r="BN22" s="45">
        <f>IFERROR(VLOOKUP($B22,[11]Retention!$A:$B,2,0),"")</f>
        <v>4</v>
      </c>
      <c r="BO22" s="45">
        <f>IFERROR(VLOOKUP($B22,[12]Retention!$A:$B,2,0),"")</f>
        <v>4</v>
      </c>
      <c r="BP22" s="45">
        <f>IFERROR(VLOOKUP($B22,[13]Retention!$A:$B,2,0),"")</f>
        <v>4</v>
      </c>
      <c r="BQ22" s="45">
        <f>IFERROR(VLOOKUP($B22,[14]Retention!$A:$B,2,0),"")</f>
        <v>4</v>
      </c>
      <c r="BR22" s="45">
        <f>IFERROR(VLOOKUP($B22,[15]Retention!$A:$B,2,0),"")</f>
        <v>4</v>
      </c>
      <c r="BS22" s="45">
        <f>IFERROR(VLOOKUP($B22,[16]Retention!$A:$B,2,0),"")</f>
        <v>4</v>
      </c>
      <c r="BT22" s="45">
        <f>IFERROR(VLOOKUP(B22,[17]Retention!$A:$B,2,0),"")</f>
        <v>4</v>
      </c>
      <c r="BU22" s="47">
        <v>4</v>
      </c>
      <c r="BV22" s="45"/>
      <c r="BW22" s="45"/>
      <c r="BX22" s="45"/>
      <c r="BY22" s="45"/>
      <c r="BZ22" s="45"/>
      <c r="CA22" s="43">
        <v>1</v>
      </c>
      <c r="CB22" s="43">
        <v>0.68354430379746833</v>
      </c>
      <c r="CC22" s="43">
        <v>0.25316455696202533</v>
      </c>
    </row>
    <row r="23" spans="1:81" outlineLevel="1" x14ac:dyDescent="0.25">
      <c r="A23" s="62" t="s">
        <v>26</v>
      </c>
      <c r="B23" s="35">
        <v>41518</v>
      </c>
      <c r="C23" s="36">
        <v>113</v>
      </c>
      <c r="D23" s="37">
        <f t="shared" si="1"/>
        <v>113</v>
      </c>
      <c r="E23" s="37">
        <f t="shared" si="2"/>
        <v>69</v>
      </c>
      <c r="F23" s="37">
        <f t="shared" si="3"/>
        <v>24</v>
      </c>
      <c r="G23" s="38">
        <f t="shared" si="0"/>
        <v>1</v>
      </c>
      <c r="H23" s="38">
        <f t="shared" si="0"/>
        <v>0.61061946902654862</v>
      </c>
      <c r="I23" s="38">
        <f t="shared" si="0"/>
        <v>0.21238938053097345</v>
      </c>
      <c r="J23" s="60"/>
      <c r="K23" s="44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>
        <v>113</v>
      </c>
      <c r="AC23" s="45">
        <v>113</v>
      </c>
      <c r="AD23" s="45">
        <v>112</v>
      </c>
      <c r="AE23" s="45">
        <v>76</v>
      </c>
      <c r="AF23" s="45">
        <v>69</v>
      </c>
      <c r="AG23" s="45">
        <v>65</v>
      </c>
      <c r="AH23" s="45">
        <v>65</v>
      </c>
      <c r="AI23" s="45">
        <v>58</v>
      </c>
      <c r="AJ23" s="45">
        <v>39</v>
      </c>
      <c r="AK23" s="45">
        <v>27</v>
      </c>
      <c r="AL23" s="45">
        <v>24</v>
      </c>
      <c r="AM23" s="45">
        <v>23</v>
      </c>
      <c r="AN23" s="45">
        <v>22</v>
      </c>
      <c r="AO23" s="45">
        <v>17</v>
      </c>
      <c r="AP23" s="45">
        <v>16</v>
      </c>
      <c r="AQ23" s="45">
        <v>15</v>
      </c>
      <c r="AR23" s="45">
        <v>15</v>
      </c>
      <c r="AS23" s="45">
        <v>13</v>
      </c>
      <c r="AT23" s="45">
        <v>11</v>
      </c>
      <c r="AU23" s="45">
        <v>11</v>
      </c>
      <c r="AV23" s="45">
        <v>10</v>
      </c>
      <c r="AW23" s="45">
        <v>6</v>
      </c>
      <c r="AX23" s="45">
        <v>6</v>
      </c>
      <c r="AY23" s="45">
        <v>6</v>
      </c>
      <c r="AZ23" s="48">
        <v>6</v>
      </c>
      <c r="BA23" s="45">
        <v>6</v>
      </c>
      <c r="BB23" s="45">
        <v>6</v>
      </c>
      <c r="BC23" s="45">
        <v>6</v>
      </c>
      <c r="BD23" s="45">
        <v>6</v>
      </c>
      <c r="BE23" s="45">
        <v>6</v>
      </c>
      <c r="BF23" s="45">
        <v>5</v>
      </c>
      <c r="BG23" s="45">
        <v>5</v>
      </c>
      <c r="BH23" s="45">
        <v>5</v>
      </c>
      <c r="BI23" s="47">
        <f>IFERROR(VLOOKUP(B23,[6]Retention!$A:$B,2,0),"")</f>
        <v>5</v>
      </c>
      <c r="BJ23" s="45">
        <f>IFERROR(VLOOKUP(B23,[7]Retention!$A:$B,2,0),"")</f>
        <v>5</v>
      </c>
      <c r="BK23" s="45">
        <f>IFERROR(VLOOKUP($B23,[8]Retention!$A:$B,2,0),"")</f>
        <v>4</v>
      </c>
      <c r="BL23" s="45">
        <f>IFERROR(VLOOKUP($B23,[9]Retention!$A:$B,2,0),"")</f>
        <v>4</v>
      </c>
      <c r="BM23" s="45">
        <f>IFERROR(VLOOKUP($B23,[10]Retention!$A:$B,2,0),"")</f>
        <v>4</v>
      </c>
      <c r="BN23" s="45">
        <f>IFERROR(VLOOKUP($B23,[11]Retention!$A:$B,2,0),"")</f>
        <v>4</v>
      </c>
      <c r="BO23" s="45">
        <f>IFERROR(VLOOKUP($B23,[12]Retention!$A:$B,2,0),"")</f>
        <v>4</v>
      </c>
      <c r="BP23" s="45">
        <f>IFERROR(VLOOKUP($B23,[13]Retention!$A:$B,2,0),"")</f>
        <v>4</v>
      </c>
      <c r="BQ23" s="45">
        <f>IFERROR(VLOOKUP($B23,[14]Retention!$A:$B,2,0),"")</f>
        <v>4</v>
      </c>
      <c r="BR23" s="45">
        <f>IFERROR(VLOOKUP($B23,[15]Retention!$A:$B,2,0),"")</f>
        <v>4</v>
      </c>
      <c r="BS23" s="45">
        <f>IFERROR(VLOOKUP($B23,[16]Retention!$A:$B,2,0),"")</f>
        <v>4</v>
      </c>
      <c r="BT23" s="45">
        <f>IFERROR(VLOOKUP(B23,[17]Retention!$A:$B,2,0),"")</f>
        <v>4</v>
      </c>
      <c r="BU23" s="47">
        <v>4</v>
      </c>
      <c r="BV23" s="45"/>
      <c r="BW23" s="45"/>
      <c r="BX23" s="45"/>
      <c r="BY23" s="45"/>
      <c r="BZ23" s="45"/>
      <c r="CA23" s="43">
        <v>1</v>
      </c>
      <c r="CB23" s="43">
        <v>0.61061946902654862</v>
      </c>
      <c r="CC23" s="43">
        <v>0.21238938053097345</v>
      </c>
    </row>
    <row r="24" spans="1:81" outlineLevel="1" x14ac:dyDescent="0.25">
      <c r="A24" s="62" t="s">
        <v>27</v>
      </c>
      <c r="B24" s="35">
        <v>41548</v>
      </c>
      <c r="C24" s="36">
        <v>98</v>
      </c>
      <c r="D24" s="37">
        <f t="shared" si="1"/>
        <v>98</v>
      </c>
      <c r="E24" s="37">
        <f t="shared" si="2"/>
        <v>64</v>
      </c>
      <c r="F24" s="37">
        <f t="shared" si="3"/>
        <v>20</v>
      </c>
      <c r="G24" s="38">
        <f t="shared" si="0"/>
        <v>1</v>
      </c>
      <c r="H24" s="38">
        <f t="shared" si="0"/>
        <v>0.65306122448979587</v>
      </c>
      <c r="I24" s="38">
        <f t="shared" si="0"/>
        <v>0.20408163265306123</v>
      </c>
      <c r="J24" s="60"/>
      <c r="K24" s="44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>
        <v>98</v>
      </c>
      <c r="AD24" s="45">
        <v>98</v>
      </c>
      <c r="AE24" s="45">
        <v>97</v>
      </c>
      <c r="AF24" s="45">
        <v>65</v>
      </c>
      <c r="AG24" s="45">
        <v>64</v>
      </c>
      <c r="AH24" s="45">
        <v>64</v>
      </c>
      <c r="AI24" s="45">
        <v>53</v>
      </c>
      <c r="AJ24" s="45">
        <v>32</v>
      </c>
      <c r="AK24" s="45">
        <v>24</v>
      </c>
      <c r="AL24" s="45">
        <v>24</v>
      </c>
      <c r="AM24" s="45">
        <v>20</v>
      </c>
      <c r="AN24" s="45">
        <v>19</v>
      </c>
      <c r="AO24" s="45">
        <v>17</v>
      </c>
      <c r="AP24" s="45">
        <v>17</v>
      </c>
      <c r="AQ24" s="45">
        <v>15</v>
      </c>
      <c r="AR24" s="45">
        <v>15</v>
      </c>
      <c r="AS24" s="45">
        <v>14</v>
      </c>
      <c r="AT24" s="45">
        <v>12</v>
      </c>
      <c r="AU24" s="45">
        <v>10</v>
      </c>
      <c r="AV24" s="45">
        <v>8</v>
      </c>
      <c r="AW24" s="45">
        <v>8</v>
      </c>
      <c r="AX24" s="45">
        <v>7</v>
      </c>
      <c r="AY24" s="45">
        <v>7</v>
      </c>
      <c r="AZ24" s="48">
        <v>7</v>
      </c>
      <c r="BA24" s="45">
        <v>7</v>
      </c>
      <c r="BB24" s="45">
        <v>7</v>
      </c>
      <c r="BC24" s="45">
        <v>7</v>
      </c>
      <c r="BD24" s="45">
        <v>7</v>
      </c>
      <c r="BE24" s="45">
        <v>6</v>
      </c>
      <c r="BF24" s="45">
        <v>5</v>
      </c>
      <c r="BG24" s="45">
        <v>5</v>
      </c>
      <c r="BH24" s="45">
        <v>5</v>
      </c>
      <c r="BI24" s="47">
        <f>IFERROR(VLOOKUP(B24,[6]Retention!$A:$B,2,0),"")</f>
        <v>5</v>
      </c>
      <c r="BJ24" s="45">
        <f>IFERROR(VLOOKUP(B24,[7]Retention!$A:$B,2,0),"")</f>
        <v>5</v>
      </c>
      <c r="BK24" s="45">
        <f>IFERROR(VLOOKUP($B24,[8]Retention!$A:$B,2,0),"")</f>
        <v>5</v>
      </c>
      <c r="BL24" s="45">
        <f>IFERROR(VLOOKUP($B24,[9]Retention!$A:$B,2,0),"")</f>
        <v>5</v>
      </c>
      <c r="BM24" s="45">
        <f>IFERROR(VLOOKUP($B24,[10]Retention!$A:$B,2,0),"")</f>
        <v>5</v>
      </c>
      <c r="BN24" s="45">
        <f>IFERROR(VLOOKUP($B24,[11]Retention!$A:$B,2,0),"")</f>
        <v>5</v>
      </c>
      <c r="BO24" s="45">
        <f>IFERROR(VLOOKUP($B24,[12]Retention!$A:$B,2,0),"")</f>
        <v>5</v>
      </c>
      <c r="BP24" s="45">
        <f>IFERROR(VLOOKUP($B24,[13]Retention!$A:$B,2,0),"")</f>
        <v>5</v>
      </c>
      <c r="BQ24" s="45">
        <f>IFERROR(VLOOKUP($B24,[14]Retention!$A:$B,2,0),"")</f>
        <v>5</v>
      </c>
      <c r="BR24" s="45">
        <f>IFERROR(VLOOKUP($B24,[15]Retention!$A:$B,2,0),"")</f>
        <v>5</v>
      </c>
      <c r="BS24" s="45">
        <f>IFERROR(VLOOKUP($B24,[16]Retention!$A:$B,2,0),"")</f>
        <v>4</v>
      </c>
      <c r="BT24" s="45">
        <f>IFERROR(VLOOKUP(B24,[17]Retention!$A:$B,2,0),"")</f>
        <v>4</v>
      </c>
      <c r="BU24" s="47">
        <v>4</v>
      </c>
      <c r="BV24" s="45"/>
      <c r="BW24" s="45"/>
      <c r="BX24" s="45"/>
      <c r="BY24" s="45"/>
      <c r="BZ24" s="45"/>
      <c r="CA24" s="43">
        <v>1</v>
      </c>
      <c r="CB24" s="43">
        <v>0.65306122448979587</v>
      </c>
      <c r="CC24" s="43">
        <v>0.20408163265306123</v>
      </c>
    </row>
    <row r="25" spans="1:81" outlineLevel="1" x14ac:dyDescent="0.25">
      <c r="A25" s="62" t="s">
        <v>28</v>
      </c>
      <c r="B25" s="35">
        <v>41579</v>
      </c>
      <c r="C25" s="36">
        <v>98</v>
      </c>
      <c r="D25" s="37">
        <f t="shared" si="1"/>
        <v>98</v>
      </c>
      <c r="E25" s="37">
        <f t="shared" si="2"/>
        <v>69</v>
      </c>
      <c r="F25" s="37">
        <f t="shared" si="3"/>
        <v>28</v>
      </c>
      <c r="G25" s="38">
        <f t="shared" si="0"/>
        <v>1</v>
      </c>
      <c r="H25" s="38">
        <f t="shared" si="0"/>
        <v>0.70408163265306123</v>
      </c>
      <c r="I25" s="38">
        <f t="shared" si="0"/>
        <v>0.2857142857142857</v>
      </c>
      <c r="J25" s="60"/>
      <c r="K25" s="44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>
        <v>98</v>
      </c>
      <c r="AE25" s="45">
        <v>98</v>
      </c>
      <c r="AF25" s="45">
        <v>93</v>
      </c>
      <c r="AG25" s="45">
        <v>69</v>
      </c>
      <c r="AH25" s="45">
        <v>69</v>
      </c>
      <c r="AI25" s="45">
        <v>59</v>
      </c>
      <c r="AJ25" s="45">
        <v>37</v>
      </c>
      <c r="AK25" s="45">
        <v>29</v>
      </c>
      <c r="AL25" s="45">
        <v>28</v>
      </c>
      <c r="AM25" s="45">
        <v>29</v>
      </c>
      <c r="AN25" s="45">
        <v>28</v>
      </c>
      <c r="AO25" s="45">
        <v>22</v>
      </c>
      <c r="AP25" s="45">
        <v>21</v>
      </c>
      <c r="AQ25" s="45">
        <v>20</v>
      </c>
      <c r="AR25" s="45">
        <v>20</v>
      </c>
      <c r="AS25" s="45">
        <v>20</v>
      </c>
      <c r="AT25" s="45">
        <v>17</v>
      </c>
      <c r="AU25" s="45">
        <v>14</v>
      </c>
      <c r="AV25" s="45">
        <v>11</v>
      </c>
      <c r="AW25" s="45">
        <v>9</v>
      </c>
      <c r="AX25" s="45">
        <v>9</v>
      </c>
      <c r="AY25" s="45">
        <v>9</v>
      </c>
      <c r="AZ25" s="48">
        <v>9</v>
      </c>
      <c r="BA25" s="45">
        <v>9</v>
      </c>
      <c r="BB25" s="45">
        <v>9</v>
      </c>
      <c r="BC25" s="45">
        <v>9</v>
      </c>
      <c r="BD25" s="45">
        <v>9</v>
      </c>
      <c r="BE25" s="45">
        <v>9</v>
      </c>
      <c r="BF25" s="45">
        <v>9</v>
      </c>
      <c r="BG25" s="45">
        <v>9</v>
      </c>
      <c r="BH25" s="45">
        <v>8</v>
      </c>
      <c r="BI25" s="47">
        <f>IFERROR(VLOOKUP(B25,[6]Retention!$A:$B,2,0),"")</f>
        <v>8</v>
      </c>
      <c r="BJ25" s="45">
        <f>IFERROR(VLOOKUP(B25,[7]Retention!$A:$B,2,0),"")</f>
        <v>9</v>
      </c>
      <c r="BK25" s="45">
        <f>IFERROR(VLOOKUP($B25,[8]Retention!$A:$B,2,0),"")</f>
        <v>9</v>
      </c>
      <c r="BL25" s="45">
        <f>IFERROR(VLOOKUP($B25,[9]Retention!$A:$B,2,0),"")</f>
        <v>9</v>
      </c>
      <c r="BM25" s="45">
        <f>IFERROR(VLOOKUP($B25,[10]Retention!$A:$B,2,0),"")</f>
        <v>9</v>
      </c>
      <c r="BN25" s="45">
        <f>IFERROR(VLOOKUP($B25,[11]Retention!$A:$B,2,0),"")</f>
        <v>7</v>
      </c>
      <c r="BO25" s="45">
        <f>IFERROR(VLOOKUP($B25,[12]Retention!$A:$B,2,0),"")</f>
        <v>7</v>
      </c>
      <c r="BP25" s="45">
        <f>IFERROR(VLOOKUP($B25,[13]Retention!$A:$B,2,0),"")</f>
        <v>7</v>
      </c>
      <c r="BQ25" s="45">
        <f>IFERROR(VLOOKUP($B25,[14]Retention!$A:$B,2,0),"")</f>
        <v>7</v>
      </c>
      <c r="BR25" s="45">
        <f>IFERROR(VLOOKUP($B25,[15]Retention!$A:$B,2,0),"")</f>
        <v>6</v>
      </c>
      <c r="BS25" s="45">
        <f>IFERROR(VLOOKUP($B25,[16]Retention!$A:$B,2,0),"")</f>
        <v>6</v>
      </c>
      <c r="BT25" s="45">
        <f>IFERROR(VLOOKUP(B25,[17]Retention!$A:$B,2,0),"")</f>
        <v>6</v>
      </c>
      <c r="BU25" s="47">
        <v>6</v>
      </c>
      <c r="BV25" s="45"/>
      <c r="BW25" s="45"/>
      <c r="BX25" s="45"/>
      <c r="BY25" s="45"/>
      <c r="BZ25" s="45"/>
      <c r="CA25" s="43">
        <v>1</v>
      </c>
      <c r="CB25" s="43">
        <v>0.70408163265306123</v>
      </c>
      <c r="CC25" s="43">
        <v>0.2857142857142857</v>
      </c>
    </row>
    <row r="26" spans="1:81" x14ac:dyDescent="0.25">
      <c r="A26" s="62" t="s">
        <v>29</v>
      </c>
      <c r="B26" s="35">
        <v>41609</v>
      </c>
      <c r="C26" s="36">
        <v>155</v>
      </c>
      <c r="D26" s="37">
        <f t="shared" si="1"/>
        <v>154</v>
      </c>
      <c r="E26" s="37">
        <f t="shared" si="2"/>
        <v>100</v>
      </c>
      <c r="F26" s="37">
        <f t="shared" si="3"/>
        <v>31</v>
      </c>
      <c r="G26" s="38">
        <f t="shared" si="0"/>
        <v>0.99354838709677418</v>
      </c>
      <c r="H26" s="38">
        <f t="shared" si="0"/>
        <v>0.64516129032258063</v>
      </c>
      <c r="I26" s="38">
        <f t="shared" si="0"/>
        <v>0.2</v>
      </c>
      <c r="J26" s="60"/>
      <c r="K26" s="44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>
        <v>154</v>
      </c>
      <c r="AF26" s="45">
        <v>154</v>
      </c>
      <c r="AG26" s="45">
        <v>139</v>
      </c>
      <c r="AH26" s="45">
        <v>127</v>
      </c>
      <c r="AI26" s="45">
        <v>100</v>
      </c>
      <c r="AJ26" s="45">
        <v>58</v>
      </c>
      <c r="AK26" s="45">
        <v>47</v>
      </c>
      <c r="AL26" s="45">
        <v>45</v>
      </c>
      <c r="AM26" s="45">
        <v>38</v>
      </c>
      <c r="AN26" s="45">
        <v>34</v>
      </c>
      <c r="AO26" s="45">
        <v>31</v>
      </c>
      <c r="AP26" s="45">
        <v>30</v>
      </c>
      <c r="AQ26" s="45">
        <v>30</v>
      </c>
      <c r="AR26" s="45">
        <v>29</v>
      </c>
      <c r="AS26" s="45">
        <v>29</v>
      </c>
      <c r="AT26" s="45">
        <v>26</v>
      </c>
      <c r="AU26" s="45">
        <v>22</v>
      </c>
      <c r="AV26" s="45">
        <v>20</v>
      </c>
      <c r="AW26" s="45">
        <v>16</v>
      </c>
      <c r="AX26" s="45">
        <v>16</v>
      </c>
      <c r="AY26" s="45">
        <v>15</v>
      </c>
      <c r="AZ26" s="48">
        <v>14</v>
      </c>
      <c r="BA26" s="45">
        <v>13</v>
      </c>
      <c r="BB26" s="45">
        <v>13</v>
      </c>
      <c r="BC26" s="45">
        <v>13</v>
      </c>
      <c r="BD26" s="45">
        <v>13</v>
      </c>
      <c r="BE26" s="45">
        <v>11</v>
      </c>
      <c r="BF26" s="45">
        <v>11</v>
      </c>
      <c r="BG26" s="45">
        <v>11</v>
      </c>
      <c r="BH26" s="45">
        <v>11</v>
      </c>
      <c r="BI26" s="47">
        <f>IFERROR(VLOOKUP(B26,[6]Retention!$A:$B,2,0),"")</f>
        <v>11</v>
      </c>
      <c r="BJ26" s="45">
        <f>IFERROR(VLOOKUP(B26,[7]Retention!$A:$B,2,0),"")</f>
        <v>10</v>
      </c>
      <c r="BK26" s="45">
        <f>IFERROR(VLOOKUP($B26,[8]Retention!$A:$B,2,0),"")</f>
        <v>10</v>
      </c>
      <c r="BL26" s="45">
        <f>IFERROR(VLOOKUP($B26,[9]Retention!$A:$B,2,0),"")</f>
        <v>10</v>
      </c>
      <c r="BM26" s="45">
        <f>IFERROR(VLOOKUP($B26,[10]Retention!$A:$B,2,0),"")</f>
        <v>10</v>
      </c>
      <c r="BN26" s="45">
        <f>IFERROR(VLOOKUP($B26,[11]Retention!$A:$B,2,0),"")</f>
        <v>10</v>
      </c>
      <c r="BO26" s="45">
        <f>IFERROR(VLOOKUP($B26,[12]Retention!$A:$B,2,0),"")</f>
        <v>10</v>
      </c>
      <c r="BP26" s="45">
        <f>IFERROR(VLOOKUP($B26,[13]Retention!$A:$B,2,0),"")</f>
        <v>10</v>
      </c>
      <c r="BQ26" s="45">
        <f>IFERROR(VLOOKUP($B26,[14]Retention!$A:$B,2,0),"")</f>
        <v>10</v>
      </c>
      <c r="BR26" s="45">
        <f>IFERROR(VLOOKUP($B26,[15]Retention!$A:$B,2,0),"")</f>
        <v>9</v>
      </c>
      <c r="BS26" s="45">
        <f>IFERROR(VLOOKUP($B26,[16]Retention!$A:$B,2,0),"")</f>
        <v>9</v>
      </c>
      <c r="BT26" s="45">
        <f>IFERROR(VLOOKUP(B26,[17]Retention!$A:$B,2,0),"")</f>
        <v>9</v>
      </c>
      <c r="BU26" s="47">
        <v>9</v>
      </c>
      <c r="BV26" s="45"/>
      <c r="BW26" s="45"/>
      <c r="BX26" s="45"/>
      <c r="BY26" s="45"/>
      <c r="BZ26" s="45"/>
      <c r="CA26" s="43">
        <v>0.99354838709677418</v>
      </c>
      <c r="CB26" s="43">
        <v>0.64516129032258063</v>
      </c>
      <c r="CC26" s="43">
        <v>0.2</v>
      </c>
    </row>
    <row r="27" spans="1:81" outlineLevel="1" x14ac:dyDescent="0.25">
      <c r="A27" s="62" t="s">
        <v>30</v>
      </c>
      <c r="B27" s="35">
        <v>41640</v>
      </c>
      <c r="C27" s="36">
        <v>51</v>
      </c>
      <c r="D27" s="37">
        <f t="shared" si="1"/>
        <v>49</v>
      </c>
      <c r="E27" s="37">
        <f t="shared" si="2"/>
        <v>26</v>
      </c>
      <c r="F27" s="37">
        <f t="shared" si="3"/>
        <v>11</v>
      </c>
      <c r="G27" s="38">
        <f t="shared" si="0"/>
        <v>0.96078431372549022</v>
      </c>
      <c r="H27" s="38">
        <f t="shared" si="0"/>
        <v>0.50980392156862742</v>
      </c>
      <c r="I27" s="38">
        <f t="shared" si="0"/>
        <v>0.21568627450980393</v>
      </c>
      <c r="J27" s="60"/>
      <c r="K27" s="44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>
        <v>51</v>
      </c>
      <c r="AG27" s="45">
        <v>49</v>
      </c>
      <c r="AH27" s="45">
        <v>48</v>
      </c>
      <c r="AI27" s="45">
        <v>36</v>
      </c>
      <c r="AJ27" s="45">
        <v>26</v>
      </c>
      <c r="AK27" s="45">
        <v>18</v>
      </c>
      <c r="AL27" s="45">
        <v>16</v>
      </c>
      <c r="AM27" s="45">
        <v>15</v>
      </c>
      <c r="AN27" s="45">
        <v>14</v>
      </c>
      <c r="AO27" s="45">
        <v>13</v>
      </c>
      <c r="AP27" s="45">
        <v>11</v>
      </c>
      <c r="AQ27" s="45">
        <v>9</v>
      </c>
      <c r="AR27" s="45">
        <v>8</v>
      </c>
      <c r="AS27" s="45">
        <v>7</v>
      </c>
      <c r="AT27" s="45">
        <v>5</v>
      </c>
      <c r="AU27" s="45">
        <v>4</v>
      </c>
      <c r="AV27" s="45">
        <v>5</v>
      </c>
      <c r="AW27" s="45">
        <v>4</v>
      </c>
      <c r="AX27" s="45">
        <v>4</v>
      </c>
      <c r="AY27" s="45">
        <v>4</v>
      </c>
      <c r="AZ27" s="48">
        <v>4</v>
      </c>
      <c r="BA27" s="45">
        <v>4</v>
      </c>
      <c r="BB27" s="45">
        <v>4</v>
      </c>
      <c r="BC27" s="45">
        <v>4</v>
      </c>
      <c r="BD27" s="45">
        <v>4</v>
      </c>
      <c r="BE27" s="45">
        <v>4</v>
      </c>
      <c r="BF27" s="45">
        <v>3</v>
      </c>
      <c r="BG27" s="45">
        <v>3</v>
      </c>
      <c r="BH27" s="45">
        <v>3</v>
      </c>
      <c r="BI27" s="47">
        <f>IFERROR(VLOOKUP(B27,[6]Retention!$A:$B,2,0),"")</f>
        <v>3</v>
      </c>
      <c r="BJ27" s="45">
        <f>IFERROR(VLOOKUP(B27,[7]Retention!$A:$B,2,0),"")</f>
        <v>3</v>
      </c>
      <c r="BK27" s="45">
        <f>IFERROR(VLOOKUP($B27,[8]Retention!$A:$B,2,0),"")</f>
        <v>2</v>
      </c>
      <c r="BL27" s="45">
        <f>IFERROR(VLOOKUP($B27,[9]Retention!$A:$B,2,0),"")</f>
        <v>2</v>
      </c>
      <c r="BM27" s="45">
        <f>IFERROR(VLOOKUP($B27,[10]Retention!$A:$B,2,0),"")</f>
        <v>2</v>
      </c>
      <c r="BN27" s="45">
        <f>IFERROR(VLOOKUP($B27,[11]Retention!$A:$B,2,0),"")</f>
        <v>2</v>
      </c>
      <c r="BO27" s="45">
        <f>IFERROR(VLOOKUP($B27,[12]Retention!$A:$B,2,0),"")</f>
        <v>2</v>
      </c>
      <c r="BP27" s="45">
        <f>IFERROR(VLOOKUP($B27,[13]Retention!$A:$B,2,0),"")</f>
        <v>2</v>
      </c>
      <c r="BQ27" s="45">
        <f>IFERROR(VLOOKUP($B27,[14]Retention!$A:$B,2,0),"")</f>
        <v>2</v>
      </c>
      <c r="BR27" s="45">
        <f>IFERROR(VLOOKUP($B27,[15]Retention!$A:$B,2,0),"")</f>
        <v>2</v>
      </c>
      <c r="BS27" s="45">
        <f>IFERROR(VLOOKUP($B27,[16]Retention!$A:$B,2,0),"")</f>
        <v>2</v>
      </c>
      <c r="BT27" s="45">
        <f>IFERROR(VLOOKUP(B27,[17]Retention!$A:$B,2,0),"")</f>
        <v>2</v>
      </c>
      <c r="BU27" s="47">
        <v>2</v>
      </c>
      <c r="BV27" s="45"/>
      <c r="BW27" s="45"/>
      <c r="BX27" s="45"/>
      <c r="BY27" s="45"/>
      <c r="BZ27" s="45"/>
      <c r="CA27" s="43">
        <v>0.96078431372549022</v>
      </c>
      <c r="CB27" s="43">
        <v>0.50980392156862742</v>
      </c>
      <c r="CC27" s="43">
        <v>0.21568627450980393</v>
      </c>
    </row>
    <row r="28" spans="1:81" outlineLevel="1" x14ac:dyDescent="0.25">
      <c r="A28" s="62" t="s">
        <v>31</v>
      </c>
      <c r="B28" s="35">
        <v>41671</v>
      </c>
      <c r="C28" s="36">
        <v>48</v>
      </c>
      <c r="D28" s="37">
        <f t="shared" si="1"/>
        <v>48</v>
      </c>
      <c r="E28" s="37">
        <f t="shared" si="2"/>
        <v>17</v>
      </c>
      <c r="F28" s="37">
        <f t="shared" si="3"/>
        <v>9</v>
      </c>
      <c r="G28" s="38">
        <f t="shared" si="0"/>
        <v>1</v>
      </c>
      <c r="H28" s="38">
        <f t="shared" si="0"/>
        <v>0.35416666666666669</v>
      </c>
      <c r="I28" s="38">
        <f t="shared" si="0"/>
        <v>0.1875</v>
      </c>
      <c r="J28" s="60"/>
      <c r="K28" s="44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>
        <v>48</v>
      </c>
      <c r="AH28" s="45">
        <v>48</v>
      </c>
      <c r="AI28" s="45">
        <v>44</v>
      </c>
      <c r="AJ28" s="45">
        <v>27</v>
      </c>
      <c r="AK28" s="45">
        <v>17</v>
      </c>
      <c r="AL28" s="45">
        <v>15</v>
      </c>
      <c r="AM28" s="45">
        <v>13</v>
      </c>
      <c r="AN28" s="45">
        <v>13</v>
      </c>
      <c r="AO28" s="45">
        <v>9</v>
      </c>
      <c r="AP28" s="45">
        <v>9</v>
      </c>
      <c r="AQ28" s="45">
        <v>9</v>
      </c>
      <c r="AR28" s="45">
        <v>8</v>
      </c>
      <c r="AS28" s="45">
        <v>7</v>
      </c>
      <c r="AT28" s="45">
        <v>4</v>
      </c>
      <c r="AU28" s="45">
        <v>4</v>
      </c>
      <c r="AV28" s="45">
        <v>2</v>
      </c>
      <c r="AW28" s="45"/>
      <c r="AX28" s="45"/>
      <c r="AY28" s="45"/>
      <c r="AZ28" s="46"/>
      <c r="BA28" s="45"/>
      <c r="BB28" s="45"/>
      <c r="BC28" s="45"/>
      <c r="BD28" s="45"/>
      <c r="BE28" s="45"/>
      <c r="BF28" s="45"/>
      <c r="BG28" s="45"/>
      <c r="BH28" s="45"/>
      <c r="BI28" s="47" t="str">
        <f>IFERROR(VLOOKUP(B28,[6]Retention!$A:$B,2,0),"")</f>
        <v/>
      </c>
      <c r="BJ28" s="45" t="str">
        <f>IFERROR(VLOOKUP(B28,[7]Retention!$A:$B,2,0),"")</f>
        <v/>
      </c>
      <c r="BK28" s="45" t="str">
        <f>IFERROR(VLOOKUP($B28,[8]Retention!$A:$B,2,0),"")</f>
        <v/>
      </c>
      <c r="BL28" s="45" t="str">
        <f>IFERROR(VLOOKUP($B28,[9]Retention!$A:$B,2,0),"")</f>
        <v/>
      </c>
      <c r="BM28" s="45" t="str">
        <f>IFERROR(VLOOKUP($B28,[10]Retention!$A:$B,2,0),"")</f>
        <v/>
      </c>
      <c r="BN28" s="45" t="str">
        <f>IFERROR(VLOOKUP($B28,[11]Retention!$A:$B,2,0),"")</f>
        <v/>
      </c>
      <c r="BO28" s="45" t="str">
        <f>IFERROR(VLOOKUP($B28,[12]Retention!$A:$B,2,0),"")</f>
        <v/>
      </c>
      <c r="BP28" s="45" t="str">
        <f>IFERROR(VLOOKUP($B28,[13]Retention!$A:$B,2,0),"")</f>
        <v/>
      </c>
      <c r="BQ28" s="45" t="str">
        <f>IFERROR(VLOOKUP($B28,[14]Retention!$A:$B,2,0),"")</f>
        <v/>
      </c>
      <c r="BR28" s="45" t="str">
        <f>IFERROR(VLOOKUP($B28,[15]Retention!$A:$B,2,0),"")</f>
        <v/>
      </c>
      <c r="BS28" s="45" t="str">
        <f>IFERROR(VLOOKUP($B28,[16]Retention!$A:$B,2,0),"")</f>
        <v/>
      </c>
      <c r="BT28" s="45" t="str">
        <f>IFERROR(VLOOKUP(B28,[17]Retention!$A:$B,2,0),"")</f>
        <v/>
      </c>
      <c r="BU28" s="47"/>
      <c r="BV28" s="45"/>
      <c r="BW28" s="45"/>
      <c r="BX28" s="45"/>
      <c r="BY28" s="45"/>
      <c r="BZ28" s="45"/>
      <c r="CA28" s="43">
        <v>1</v>
      </c>
      <c r="CB28" s="43">
        <v>0.35416666666666669</v>
      </c>
      <c r="CC28" s="51">
        <v>0.1875</v>
      </c>
    </row>
    <row r="29" spans="1:81" outlineLevel="1" x14ac:dyDescent="0.25">
      <c r="A29" s="62" t="s">
        <v>32</v>
      </c>
      <c r="B29" s="35">
        <v>41699</v>
      </c>
      <c r="C29" s="36">
        <v>83</v>
      </c>
      <c r="D29" s="37">
        <f t="shared" si="1"/>
        <v>71</v>
      </c>
      <c r="E29" s="37">
        <f t="shared" si="2"/>
        <v>34</v>
      </c>
      <c r="F29" s="37">
        <f t="shared" si="3"/>
        <v>26</v>
      </c>
      <c r="G29" s="38">
        <f t="shared" si="0"/>
        <v>0.85542168674698793</v>
      </c>
      <c r="H29" s="38">
        <f t="shared" si="0"/>
        <v>0.40963855421686746</v>
      </c>
      <c r="I29" s="38">
        <f t="shared" si="0"/>
        <v>0.31325301204819278</v>
      </c>
      <c r="J29" s="60"/>
      <c r="K29" s="44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>
        <v>83</v>
      </c>
      <c r="AI29" s="45">
        <v>71</v>
      </c>
      <c r="AJ29" s="45">
        <v>59</v>
      </c>
      <c r="AK29" s="45">
        <v>39</v>
      </c>
      <c r="AL29" s="45">
        <v>34</v>
      </c>
      <c r="AM29" s="45">
        <v>32</v>
      </c>
      <c r="AN29" s="45">
        <v>31</v>
      </c>
      <c r="AO29" s="45">
        <v>30</v>
      </c>
      <c r="AP29" s="45">
        <v>29</v>
      </c>
      <c r="AQ29" s="45">
        <v>29</v>
      </c>
      <c r="AR29" s="45">
        <v>26</v>
      </c>
      <c r="AS29" s="45">
        <v>22</v>
      </c>
      <c r="AT29" s="45">
        <v>20</v>
      </c>
      <c r="AU29" s="45">
        <v>18</v>
      </c>
      <c r="AV29" s="45">
        <v>14</v>
      </c>
      <c r="AW29" s="45">
        <v>11</v>
      </c>
      <c r="AX29" s="45">
        <v>11</v>
      </c>
      <c r="AY29" s="45">
        <v>10</v>
      </c>
      <c r="AZ29" s="48">
        <v>9</v>
      </c>
      <c r="BA29" s="45">
        <v>7</v>
      </c>
      <c r="BB29" s="45">
        <v>7</v>
      </c>
      <c r="BC29" s="45">
        <v>7</v>
      </c>
      <c r="BD29" s="45">
        <v>6</v>
      </c>
      <c r="BE29" s="45">
        <v>5</v>
      </c>
      <c r="BF29" s="45">
        <v>4</v>
      </c>
      <c r="BG29" s="45">
        <v>1</v>
      </c>
      <c r="BH29" s="45">
        <v>1</v>
      </c>
      <c r="BI29" s="47">
        <f>IFERROR(VLOOKUP(B29,[6]Retention!$A:$B,2,0),"")</f>
        <v>1</v>
      </c>
      <c r="BJ29" s="45">
        <f>IFERROR(VLOOKUP(B29,[7]Retention!$A:$B,2,0),"")</f>
        <v>1</v>
      </c>
      <c r="BK29" s="45">
        <f>IFERROR(VLOOKUP($B29,[8]Retention!$A:$B,2,0),"")</f>
        <v>1</v>
      </c>
      <c r="BL29" s="45">
        <f>IFERROR(VLOOKUP($B29,[9]Retention!$A:$B,2,0),"")</f>
        <v>1</v>
      </c>
      <c r="BM29" s="45">
        <f>IFERROR(VLOOKUP($B29,[10]Retention!$A:$B,2,0),"")</f>
        <v>1</v>
      </c>
      <c r="BN29" s="45">
        <f>IFERROR(VLOOKUP($B29,[11]Retention!$A:$B,2,0),"")</f>
        <v>1</v>
      </c>
      <c r="BO29" s="45">
        <f>IFERROR(VLOOKUP($B29,[12]Retention!$A:$B,2,0),"")</f>
        <v>1</v>
      </c>
      <c r="BP29" s="45">
        <f>IFERROR(VLOOKUP($B29,[13]Retention!$A:$B,2,0),"")</f>
        <v>1</v>
      </c>
      <c r="BQ29" s="45">
        <f>IFERROR(VLOOKUP($B29,[14]Retention!$A:$B,2,0),"")</f>
        <v>1</v>
      </c>
      <c r="BR29" s="45">
        <f>IFERROR(VLOOKUP($B29,[15]Retention!$A:$B,2,0),"")</f>
        <v>1</v>
      </c>
      <c r="BS29" s="45">
        <f>IFERROR(VLOOKUP($B29,[16]Retention!$A:$B,2,0),"")</f>
        <v>1</v>
      </c>
      <c r="BT29" s="45">
        <f>IFERROR(VLOOKUP(B29,[17]Retention!$A:$B,2,0),"")</f>
        <v>1</v>
      </c>
      <c r="BU29" s="47">
        <v>1</v>
      </c>
      <c r="BV29" s="45"/>
      <c r="BW29" s="45"/>
      <c r="BX29" s="45"/>
      <c r="BY29" s="45"/>
      <c r="BZ29" s="45"/>
      <c r="CA29" s="43">
        <v>0.85542168674698793</v>
      </c>
      <c r="CB29" s="43">
        <v>0.40963855421686746</v>
      </c>
      <c r="CC29" s="51">
        <v>0.31325301204819278</v>
      </c>
    </row>
    <row r="30" spans="1:81" outlineLevel="1" x14ac:dyDescent="0.25">
      <c r="A30" s="62" t="s">
        <v>33</v>
      </c>
      <c r="B30" s="35">
        <v>41730</v>
      </c>
      <c r="C30" s="36">
        <v>180</v>
      </c>
      <c r="D30" s="37">
        <f t="shared" si="1"/>
        <v>154</v>
      </c>
      <c r="E30" s="37">
        <f t="shared" si="2"/>
        <v>91</v>
      </c>
      <c r="F30" s="37">
        <f t="shared" si="3"/>
        <v>60</v>
      </c>
      <c r="G30" s="38">
        <f t="shared" si="0"/>
        <v>0.85555555555555551</v>
      </c>
      <c r="H30" s="38">
        <f t="shared" si="0"/>
        <v>0.50555555555555554</v>
      </c>
      <c r="I30" s="38">
        <f t="shared" si="0"/>
        <v>0.33333333333333331</v>
      </c>
      <c r="J30" s="60"/>
      <c r="K30" s="44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>
        <v>175</v>
      </c>
      <c r="AJ30" s="45">
        <v>154</v>
      </c>
      <c r="AK30" s="45">
        <v>141</v>
      </c>
      <c r="AL30" s="45">
        <v>101</v>
      </c>
      <c r="AM30" s="45">
        <v>91</v>
      </c>
      <c r="AN30" s="45">
        <v>81</v>
      </c>
      <c r="AO30" s="45">
        <v>76</v>
      </c>
      <c r="AP30" s="45">
        <v>69</v>
      </c>
      <c r="AQ30" s="45">
        <v>66</v>
      </c>
      <c r="AR30" s="45">
        <v>64</v>
      </c>
      <c r="AS30" s="45">
        <v>60</v>
      </c>
      <c r="AT30" s="45">
        <v>59</v>
      </c>
      <c r="AU30" s="45">
        <v>47</v>
      </c>
      <c r="AV30" s="45">
        <v>43</v>
      </c>
      <c r="AW30" s="45">
        <v>36</v>
      </c>
      <c r="AX30" s="45">
        <v>28</v>
      </c>
      <c r="AY30" s="45">
        <v>27</v>
      </c>
      <c r="AZ30" s="48">
        <v>23</v>
      </c>
      <c r="BA30" s="45">
        <v>17</v>
      </c>
      <c r="BB30" s="45">
        <v>16</v>
      </c>
      <c r="BC30" s="45">
        <v>16</v>
      </c>
      <c r="BD30" s="45">
        <v>16</v>
      </c>
      <c r="BE30" s="45">
        <v>15</v>
      </c>
      <c r="BF30" s="45">
        <v>14</v>
      </c>
      <c r="BG30" s="45">
        <v>13</v>
      </c>
      <c r="BH30" s="45">
        <v>13</v>
      </c>
      <c r="BI30" s="47">
        <f>IFERROR(VLOOKUP(B30,[6]Retention!$A:$B,2,0),"")</f>
        <v>13</v>
      </c>
      <c r="BJ30" s="45">
        <f>IFERROR(VLOOKUP(B30,[7]Retention!$A:$B,2,0),"")</f>
        <v>13</v>
      </c>
      <c r="BK30" s="45">
        <f>IFERROR(VLOOKUP($B30,[8]Retention!$A:$B,2,0),"")</f>
        <v>13</v>
      </c>
      <c r="BL30" s="45">
        <f>IFERROR(VLOOKUP($B30,[9]Retention!$A:$B,2,0),"")</f>
        <v>11</v>
      </c>
      <c r="BM30" s="45">
        <f>IFERROR(VLOOKUP($B30,[10]Retention!$A:$B,2,0),"")</f>
        <v>10</v>
      </c>
      <c r="BN30" s="45">
        <f>IFERROR(VLOOKUP($B30,[11]Retention!$A:$B,2,0),"")</f>
        <v>10</v>
      </c>
      <c r="BO30" s="45">
        <f>IFERROR(VLOOKUP($B30,[12]Retention!$A:$B,2,0),"")</f>
        <v>10</v>
      </c>
      <c r="BP30" s="45">
        <f>IFERROR(VLOOKUP($B30,[13]Retention!$A:$B,2,0),"")</f>
        <v>10</v>
      </c>
      <c r="BQ30" s="45">
        <f>IFERROR(VLOOKUP($B30,[14]Retention!$A:$B,2,0),"")</f>
        <v>10</v>
      </c>
      <c r="BR30" s="45">
        <f>IFERROR(VLOOKUP($B30,[15]Retention!$A:$B,2,0),"")</f>
        <v>9</v>
      </c>
      <c r="BS30" s="45">
        <f>IFERROR(VLOOKUP($B30,[16]Retention!$A:$B,2,0),"")</f>
        <v>9</v>
      </c>
      <c r="BT30" s="45">
        <f>IFERROR(VLOOKUP(B30,[17]Retention!$A:$B,2,0),"")</f>
        <v>9</v>
      </c>
      <c r="BU30" s="47">
        <v>9</v>
      </c>
      <c r="BV30" s="45"/>
      <c r="BW30" s="45"/>
      <c r="BX30" s="45"/>
      <c r="BY30" s="45"/>
      <c r="BZ30" s="45"/>
      <c r="CA30" s="43">
        <v>0.85555555555555551</v>
      </c>
      <c r="CB30" s="43">
        <v>0.50555555555555554</v>
      </c>
      <c r="CC30" s="51">
        <v>0.33333333333333331</v>
      </c>
    </row>
    <row r="31" spans="1:81" outlineLevel="1" x14ac:dyDescent="0.25">
      <c r="A31" s="62" t="s">
        <v>34</v>
      </c>
      <c r="B31" s="35">
        <v>41760</v>
      </c>
      <c r="C31" s="36">
        <v>226</v>
      </c>
      <c r="D31" s="37">
        <f t="shared" si="1"/>
        <v>216</v>
      </c>
      <c r="E31" s="37">
        <f t="shared" si="2"/>
        <v>142</v>
      </c>
      <c r="F31" s="37">
        <f t="shared" si="3"/>
        <v>95</v>
      </c>
      <c r="G31" s="38">
        <f t="shared" si="0"/>
        <v>0.95575221238938057</v>
      </c>
      <c r="H31" s="38">
        <f t="shared" si="0"/>
        <v>0.62831858407079644</v>
      </c>
      <c r="I31" s="38">
        <f t="shared" si="0"/>
        <v>0.42035398230088494</v>
      </c>
      <c r="J31" s="60"/>
      <c r="K31" s="44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>
        <v>222</v>
      </c>
      <c r="AK31" s="45">
        <v>216</v>
      </c>
      <c r="AL31" s="45">
        <v>203</v>
      </c>
      <c r="AM31" s="45">
        <v>155</v>
      </c>
      <c r="AN31" s="45">
        <v>142</v>
      </c>
      <c r="AO31" s="45">
        <v>128</v>
      </c>
      <c r="AP31" s="45">
        <v>121</v>
      </c>
      <c r="AQ31" s="45">
        <v>118</v>
      </c>
      <c r="AR31" s="45">
        <v>111</v>
      </c>
      <c r="AS31" s="45">
        <v>100</v>
      </c>
      <c r="AT31" s="45">
        <v>95</v>
      </c>
      <c r="AU31" s="45">
        <v>79</v>
      </c>
      <c r="AV31" s="45">
        <v>67</v>
      </c>
      <c r="AW31" s="45">
        <v>54</v>
      </c>
      <c r="AX31" s="45">
        <v>44</v>
      </c>
      <c r="AY31" s="45">
        <v>42</v>
      </c>
      <c r="AZ31" s="48">
        <v>41</v>
      </c>
      <c r="BA31" s="45">
        <v>35</v>
      </c>
      <c r="BB31" s="45">
        <v>34</v>
      </c>
      <c r="BC31" s="45">
        <v>33</v>
      </c>
      <c r="BD31" s="45">
        <v>32</v>
      </c>
      <c r="BE31" s="45">
        <v>33</v>
      </c>
      <c r="BF31" s="45">
        <v>32</v>
      </c>
      <c r="BG31" s="45">
        <v>30</v>
      </c>
      <c r="BH31" s="45">
        <v>26</v>
      </c>
      <c r="BI31" s="47">
        <f>IFERROR(VLOOKUP(B31,[6]Retention!$A:$B,2,0),"")</f>
        <v>23</v>
      </c>
      <c r="BJ31" s="45">
        <f>IFERROR(VLOOKUP(B31,[7]Retention!$A:$B,2,0),"")</f>
        <v>21</v>
      </c>
      <c r="BK31" s="45">
        <f>IFERROR(VLOOKUP($B31,[8]Retention!$A:$B,2,0),"")</f>
        <v>20</v>
      </c>
      <c r="BL31" s="45">
        <f>IFERROR(VLOOKUP($B31,[9]Retention!$A:$B,2,0),"")</f>
        <v>20</v>
      </c>
      <c r="BM31" s="45">
        <f>IFERROR(VLOOKUP($B31,[10]Retention!$A:$B,2,0),"")</f>
        <v>17</v>
      </c>
      <c r="BN31" s="45">
        <f>IFERROR(VLOOKUP($B31,[11]Retention!$A:$B,2,0),"")</f>
        <v>15</v>
      </c>
      <c r="BO31" s="45">
        <f>IFERROR(VLOOKUP($B31,[12]Retention!$A:$B,2,0),"")</f>
        <v>14</v>
      </c>
      <c r="BP31" s="45">
        <f>IFERROR(VLOOKUP($B31,[13]Retention!$A:$B,2,0),"")</f>
        <v>14</v>
      </c>
      <c r="BQ31" s="45">
        <f>IFERROR(VLOOKUP($B31,[14]Retention!$A:$B,2,0),"")</f>
        <v>13</v>
      </c>
      <c r="BR31" s="45">
        <f>IFERROR(VLOOKUP($B31,[15]Retention!$A:$B,2,0),"")</f>
        <v>12</v>
      </c>
      <c r="BS31" s="45">
        <f>IFERROR(VLOOKUP($B31,[16]Retention!$A:$B,2,0),"")</f>
        <v>12</v>
      </c>
      <c r="BT31" s="45">
        <f>IFERROR(VLOOKUP(B31,[17]Retention!$A:$B,2,0),"")</f>
        <v>12</v>
      </c>
      <c r="BU31" s="47">
        <v>11</v>
      </c>
      <c r="BV31" s="45"/>
      <c r="BW31" s="45"/>
      <c r="BX31" s="45"/>
      <c r="BY31" s="45"/>
      <c r="BZ31" s="45"/>
      <c r="CA31" s="43">
        <v>0.95575221238938057</v>
      </c>
      <c r="CB31" s="43">
        <v>0.62831858407079644</v>
      </c>
      <c r="CC31" s="51">
        <v>0.42035398230088494</v>
      </c>
    </row>
    <row r="32" spans="1:81" outlineLevel="1" x14ac:dyDescent="0.25">
      <c r="A32" s="62" t="s">
        <v>35</v>
      </c>
      <c r="B32" s="35">
        <v>41791</v>
      </c>
      <c r="C32" s="36">
        <v>294</v>
      </c>
      <c r="D32" s="37">
        <f t="shared" si="1"/>
        <v>256</v>
      </c>
      <c r="E32" s="37">
        <f t="shared" si="2"/>
        <v>171</v>
      </c>
      <c r="F32" s="37">
        <f t="shared" si="3"/>
        <v>101</v>
      </c>
      <c r="G32" s="38">
        <f t="shared" si="0"/>
        <v>0.87074829931972786</v>
      </c>
      <c r="H32" s="38">
        <f t="shared" si="0"/>
        <v>0.58163265306122447</v>
      </c>
      <c r="I32" s="38">
        <f t="shared" si="0"/>
        <v>0.34353741496598639</v>
      </c>
      <c r="J32" s="60"/>
      <c r="K32" s="44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>
        <v>276</v>
      </c>
      <c r="AL32" s="45">
        <v>256</v>
      </c>
      <c r="AM32" s="45">
        <v>224</v>
      </c>
      <c r="AN32" s="45">
        <v>197</v>
      </c>
      <c r="AO32" s="45">
        <v>171</v>
      </c>
      <c r="AP32" s="45">
        <v>153</v>
      </c>
      <c r="AQ32" s="45">
        <v>147</v>
      </c>
      <c r="AR32" s="45">
        <v>138</v>
      </c>
      <c r="AS32" s="45">
        <v>121</v>
      </c>
      <c r="AT32" s="45">
        <v>114</v>
      </c>
      <c r="AU32" s="45">
        <v>101</v>
      </c>
      <c r="AV32" s="45">
        <v>86</v>
      </c>
      <c r="AW32" s="45">
        <v>64</v>
      </c>
      <c r="AX32" s="45">
        <v>57</v>
      </c>
      <c r="AY32" s="45">
        <v>52</v>
      </c>
      <c r="AZ32" s="48">
        <v>49</v>
      </c>
      <c r="BA32" s="45">
        <v>48</v>
      </c>
      <c r="BB32" s="45">
        <v>48</v>
      </c>
      <c r="BC32" s="45">
        <v>48</v>
      </c>
      <c r="BD32" s="45">
        <v>45</v>
      </c>
      <c r="BE32" s="45">
        <v>43</v>
      </c>
      <c r="BF32" s="45">
        <v>40</v>
      </c>
      <c r="BG32" s="45">
        <v>36</v>
      </c>
      <c r="BH32" s="45">
        <v>35</v>
      </c>
      <c r="BI32" s="47">
        <f>IFERROR(VLOOKUP(B32,[6]Retention!$A:$B,2,0),"")</f>
        <v>33</v>
      </c>
      <c r="BJ32" s="45">
        <f>IFERROR(VLOOKUP(B32,[7]Retention!$A:$B,2,0),"")</f>
        <v>30</v>
      </c>
      <c r="BK32" s="45">
        <f>IFERROR(VLOOKUP($B32,[8]Retention!$A:$B,2,0),"")</f>
        <v>28</v>
      </c>
      <c r="BL32" s="45">
        <f>IFERROR(VLOOKUP($B32,[9]Retention!$A:$B,2,0),"")</f>
        <v>26</v>
      </c>
      <c r="BM32" s="45">
        <f>IFERROR(VLOOKUP($B32,[10]Retention!$A:$B,2,0),"")</f>
        <v>27</v>
      </c>
      <c r="BN32" s="45">
        <f>IFERROR(VLOOKUP($B32,[11]Retention!$A:$B,2,0),"")</f>
        <v>27</v>
      </c>
      <c r="BO32" s="45">
        <f>IFERROR(VLOOKUP($B32,[12]Retention!$A:$B,2,0),"")</f>
        <v>26</v>
      </c>
      <c r="BP32" s="45">
        <f>IFERROR(VLOOKUP($B32,[13]Retention!$A:$B,2,0),"")</f>
        <v>26</v>
      </c>
      <c r="BQ32" s="45">
        <f>IFERROR(VLOOKUP($B32,[14]Retention!$A:$B,2,0),"")</f>
        <v>24</v>
      </c>
      <c r="BR32" s="45">
        <f>IFERROR(VLOOKUP($B32,[15]Retention!$A:$B,2,0),"")</f>
        <v>22</v>
      </c>
      <c r="BS32" s="45">
        <f>IFERROR(VLOOKUP($B32,[16]Retention!$A:$B,2,0),"")</f>
        <v>21</v>
      </c>
      <c r="BT32" s="45">
        <f>IFERROR(VLOOKUP(B32,[17]Retention!$A:$B,2,0),"")</f>
        <v>21</v>
      </c>
      <c r="BU32" s="47">
        <v>20</v>
      </c>
      <c r="BV32" s="45"/>
      <c r="BW32" s="45"/>
      <c r="BX32" s="45"/>
      <c r="BY32" s="45"/>
      <c r="BZ32" s="45"/>
      <c r="CA32" s="43">
        <v>0.87074829931972786</v>
      </c>
      <c r="CB32" s="43">
        <v>0.58163265306122447</v>
      </c>
      <c r="CC32" s="51">
        <v>0.34353741496598639</v>
      </c>
    </row>
    <row r="33" spans="1:81" outlineLevel="1" x14ac:dyDescent="0.25">
      <c r="A33" s="62" t="s">
        <v>36</v>
      </c>
      <c r="B33" s="35">
        <v>41821</v>
      </c>
      <c r="C33" s="36">
        <v>190</v>
      </c>
      <c r="D33" s="37">
        <f t="shared" si="1"/>
        <v>176</v>
      </c>
      <c r="E33" s="37">
        <f t="shared" si="2"/>
        <v>128</v>
      </c>
      <c r="F33" s="37">
        <f t="shared" si="3"/>
        <v>62</v>
      </c>
      <c r="G33" s="38">
        <f t="shared" si="0"/>
        <v>0.9263157894736842</v>
      </c>
      <c r="H33" s="38">
        <f t="shared" si="0"/>
        <v>0.67368421052631577</v>
      </c>
      <c r="I33" s="38">
        <f t="shared" si="0"/>
        <v>0.32631578947368423</v>
      </c>
      <c r="J33" s="60"/>
      <c r="K33" s="44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>
        <v>190</v>
      </c>
      <c r="AM33" s="45">
        <v>176</v>
      </c>
      <c r="AN33" s="45">
        <v>170</v>
      </c>
      <c r="AO33" s="45">
        <v>141</v>
      </c>
      <c r="AP33" s="45">
        <v>128</v>
      </c>
      <c r="AQ33" s="45">
        <v>116</v>
      </c>
      <c r="AR33" s="45">
        <v>105</v>
      </c>
      <c r="AS33" s="45">
        <v>91</v>
      </c>
      <c r="AT33" s="45">
        <v>85</v>
      </c>
      <c r="AU33" s="45">
        <v>71</v>
      </c>
      <c r="AV33" s="45">
        <v>62</v>
      </c>
      <c r="AW33" s="45">
        <v>50</v>
      </c>
      <c r="AX33" s="45">
        <v>47</v>
      </c>
      <c r="AY33" s="45">
        <v>42</v>
      </c>
      <c r="AZ33" s="48">
        <v>38</v>
      </c>
      <c r="BA33" s="45">
        <v>33</v>
      </c>
      <c r="BB33" s="45">
        <v>29</v>
      </c>
      <c r="BC33" s="45">
        <v>27</v>
      </c>
      <c r="BD33" s="45">
        <v>26</v>
      </c>
      <c r="BE33" s="45">
        <v>26</v>
      </c>
      <c r="BF33" s="45">
        <v>26</v>
      </c>
      <c r="BG33" s="45">
        <v>25</v>
      </c>
      <c r="BH33" s="45">
        <v>24</v>
      </c>
      <c r="BI33" s="47">
        <f>IFERROR(VLOOKUP(B33,[6]Retention!$A:$B,2,0),"")</f>
        <v>23</v>
      </c>
      <c r="BJ33" s="45">
        <f>IFERROR(VLOOKUP(B33,[7]Retention!$A:$B,2,0),"")</f>
        <v>22</v>
      </c>
      <c r="BK33" s="45">
        <f>IFERROR(VLOOKUP($B33,[8]Retention!$A:$B,2,0),"")</f>
        <v>22</v>
      </c>
      <c r="BL33" s="45">
        <f>IFERROR(VLOOKUP($B33,[9]Retention!$A:$B,2,0),"")</f>
        <v>21</v>
      </c>
      <c r="BM33" s="45">
        <f>IFERROR(VLOOKUP($B33,[10]Retention!$A:$B,2,0),"")</f>
        <v>20</v>
      </c>
      <c r="BN33" s="45">
        <f>IFERROR(VLOOKUP($B33,[11]Retention!$A:$B,2,0),"")</f>
        <v>19</v>
      </c>
      <c r="BO33" s="45">
        <f>IFERROR(VLOOKUP($B33,[12]Retention!$A:$B,2,0),"")</f>
        <v>19</v>
      </c>
      <c r="BP33" s="45">
        <f>IFERROR(VLOOKUP($B33,[13]Retention!$A:$B,2,0),"")</f>
        <v>19</v>
      </c>
      <c r="BQ33" s="45">
        <f>IFERROR(VLOOKUP($B33,[14]Retention!$A:$B,2,0),"")</f>
        <v>19</v>
      </c>
      <c r="BR33" s="45">
        <f>IFERROR(VLOOKUP($B33,[15]Retention!$A:$B,2,0),"")</f>
        <v>16</v>
      </c>
      <c r="BS33" s="45">
        <f>IFERROR(VLOOKUP($B33,[16]Retention!$A:$B,2,0),"")</f>
        <v>16</v>
      </c>
      <c r="BT33" s="45">
        <f>IFERROR(VLOOKUP(B33,[17]Retention!$A:$B,2,0),"")</f>
        <v>16</v>
      </c>
      <c r="BU33" s="47">
        <v>16</v>
      </c>
      <c r="BV33" s="45"/>
      <c r="BW33" s="45"/>
      <c r="BX33" s="45"/>
      <c r="BY33" s="45"/>
      <c r="BZ33" s="45"/>
      <c r="CA33" s="43">
        <v>0.9263157894736842</v>
      </c>
      <c r="CB33" s="43">
        <v>0.67368421052631577</v>
      </c>
      <c r="CC33" s="51">
        <v>0.32631578947368423</v>
      </c>
    </row>
    <row r="34" spans="1:81" outlineLevel="1" x14ac:dyDescent="0.25">
      <c r="A34" s="62" t="s">
        <v>37</v>
      </c>
      <c r="B34" s="35">
        <v>41852</v>
      </c>
      <c r="C34" s="36">
        <v>288</v>
      </c>
      <c r="D34" s="37">
        <f t="shared" si="1"/>
        <v>278</v>
      </c>
      <c r="E34" s="37">
        <f t="shared" si="2"/>
        <v>191</v>
      </c>
      <c r="F34" s="37">
        <f t="shared" si="3"/>
        <v>71</v>
      </c>
      <c r="G34" s="38">
        <f t="shared" si="0"/>
        <v>0.96527777777777779</v>
      </c>
      <c r="H34" s="38">
        <f t="shared" si="0"/>
        <v>0.66319444444444442</v>
      </c>
      <c r="I34" s="38">
        <f t="shared" si="0"/>
        <v>0.24652777777777779</v>
      </c>
      <c r="J34" s="60"/>
      <c r="K34" s="44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>
        <v>286</v>
      </c>
      <c r="AN34" s="45">
        <v>278</v>
      </c>
      <c r="AO34" s="45">
        <v>256</v>
      </c>
      <c r="AP34" s="45">
        <v>213</v>
      </c>
      <c r="AQ34" s="45">
        <v>191</v>
      </c>
      <c r="AR34" s="45">
        <v>169</v>
      </c>
      <c r="AS34" s="45">
        <v>148</v>
      </c>
      <c r="AT34" s="45">
        <v>138</v>
      </c>
      <c r="AU34" s="45">
        <v>115</v>
      </c>
      <c r="AV34" s="45">
        <v>90</v>
      </c>
      <c r="AW34" s="45">
        <v>71</v>
      </c>
      <c r="AX34" s="45">
        <v>60</v>
      </c>
      <c r="AY34" s="45">
        <v>52</v>
      </c>
      <c r="AZ34" s="48">
        <v>50</v>
      </c>
      <c r="BA34" s="45">
        <v>46</v>
      </c>
      <c r="BB34" s="45">
        <v>42</v>
      </c>
      <c r="BC34" s="45">
        <v>40</v>
      </c>
      <c r="BD34" s="45">
        <v>39</v>
      </c>
      <c r="BE34" s="45">
        <v>34</v>
      </c>
      <c r="BF34" s="45">
        <v>33</v>
      </c>
      <c r="BG34" s="45">
        <v>30</v>
      </c>
      <c r="BH34" s="45">
        <v>28</v>
      </c>
      <c r="BI34" s="47">
        <f>IFERROR(VLOOKUP(B34,[6]Retention!$A:$B,2,0),"")</f>
        <v>28</v>
      </c>
      <c r="BJ34" s="45">
        <f>IFERROR(VLOOKUP(B34,[7]Retention!$A:$B,2,0),"")</f>
        <v>28</v>
      </c>
      <c r="BK34" s="45">
        <f>IFERROR(VLOOKUP($B34,[8]Retention!$A:$B,2,0),"")</f>
        <v>24</v>
      </c>
      <c r="BL34" s="45">
        <f>IFERROR(VLOOKUP($B34,[9]Retention!$A:$B,2,0),"")</f>
        <v>24</v>
      </c>
      <c r="BM34" s="45">
        <f>IFERROR(VLOOKUP($B34,[10]Retention!$A:$B,2,0),"")</f>
        <v>24</v>
      </c>
      <c r="BN34" s="45">
        <f>IFERROR(VLOOKUP($B34,[11]Retention!$A:$B,2,0),"")</f>
        <v>22</v>
      </c>
      <c r="BO34" s="45">
        <f>IFERROR(VLOOKUP($B34,[12]Retention!$A:$B,2,0),"")</f>
        <v>22</v>
      </c>
      <c r="BP34" s="45">
        <f>IFERROR(VLOOKUP($B34,[13]Retention!$A:$B,2,0),"")</f>
        <v>22</v>
      </c>
      <c r="BQ34" s="45">
        <f>IFERROR(VLOOKUP($B34,[14]Retention!$A:$B,2,0),"")</f>
        <v>21</v>
      </c>
      <c r="BR34" s="45">
        <f>IFERROR(VLOOKUP($B34,[15]Retention!$A:$B,2,0),"")</f>
        <v>20</v>
      </c>
      <c r="BS34" s="45">
        <f>IFERROR(VLOOKUP($B34,[16]Retention!$A:$B,2,0),"")</f>
        <v>20</v>
      </c>
      <c r="BT34" s="45">
        <f>IFERROR(VLOOKUP(B34,[17]Retention!$A:$B,2,0),"")</f>
        <v>20</v>
      </c>
      <c r="BU34" s="47">
        <v>20</v>
      </c>
      <c r="BV34" s="45"/>
      <c r="BW34" s="45"/>
      <c r="BX34" s="45"/>
      <c r="BY34" s="45"/>
      <c r="BZ34" s="45"/>
      <c r="CA34" s="43">
        <v>0.96527777777777779</v>
      </c>
      <c r="CB34" s="51">
        <v>0.66319444444444442</v>
      </c>
      <c r="CC34" s="51">
        <v>0.24652777777777779</v>
      </c>
    </row>
    <row r="35" spans="1:81" outlineLevel="1" x14ac:dyDescent="0.25">
      <c r="A35" s="62" t="s">
        <v>38</v>
      </c>
      <c r="B35" s="35">
        <v>41883</v>
      </c>
      <c r="C35" s="36">
        <v>294</v>
      </c>
      <c r="D35" s="37">
        <f t="shared" si="1"/>
        <v>273</v>
      </c>
      <c r="E35" s="37">
        <f t="shared" si="2"/>
        <v>185</v>
      </c>
      <c r="F35" s="37">
        <f t="shared" si="3"/>
        <v>64</v>
      </c>
      <c r="G35" s="38">
        <f t="shared" si="0"/>
        <v>0.9285714285714286</v>
      </c>
      <c r="H35" s="38">
        <f t="shared" si="0"/>
        <v>0.62925170068027214</v>
      </c>
      <c r="I35" s="38">
        <f t="shared" si="0"/>
        <v>0.21768707482993196</v>
      </c>
      <c r="J35" s="60"/>
      <c r="K35" s="44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>
        <v>285</v>
      </c>
      <c r="AO35" s="45">
        <v>273</v>
      </c>
      <c r="AP35" s="45">
        <v>250</v>
      </c>
      <c r="AQ35" s="45">
        <v>212</v>
      </c>
      <c r="AR35" s="45">
        <v>185</v>
      </c>
      <c r="AS35" s="45">
        <v>151</v>
      </c>
      <c r="AT35" s="45">
        <v>128</v>
      </c>
      <c r="AU35" s="45">
        <v>105</v>
      </c>
      <c r="AV35" s="45">
        <v>87</v>
      </c>
      <c r="AW35" s="45">
        <v>69</v>
      </c>
      <c r="AX35" s="45">
        <v>64</v>
      </c>
      <c r="AY35" s="45">
        <v>55</v>
      </c>
      <c r="AZ35" s="48">
        <v>50</v>
      </c>
      <c r="BA35" s="45">
        <v>43</v>
      </c>
      <c r="BB35" s="45">
        <v>40</v>
      </c>
      <c r="BC35" s="45">
        <v>40</v>
      </c>
      <c r="BD35" s="45">
        <v>38</v>
      </c>
      <c r="BE35" s="45">
        <v>34</v>
      </c>
      <c r="BF35" s="45">
        <v>31</v>
      </c>
      <c r="BG35" s="45">
        <v>30</v>
      </c>
      <c r="BH35" s="45">
        <v>29</v>
      </c>
      <c r="BI35" s="47">
        <f>IFERROR(VLOOKUP(B35,[6]Retention!$A:$B,2,0),"")</f>
        <v>29</v>
      </c>
      <c r="BJ35" s="45">
        <f>IFERROR(VLOOKUP(B35,[7]Retention!$A:$B,2,0),"")</f>
        <v>28</v>
      </c>
      <c r="BK35" s="45">
        <f>IFERROR(VLOOKUP($B35,[8]Retention!$A:$B,2,0),"")</f>
        <v>26</v>
      </c>
      <c r="BL35" s="45">
        <f>IFERROR(VLOOKUP($B35,[9]Retention!$A:$B,2,0),"")</f>
        <v>25</v>
      </c>
      <c r="BM35" s="45">
        <f>IFERROR(VLOOKUP($B35,[10]Retention!$A:$B,2,0),"")</f>
        <v>24</v>
      </c>
      <c r="BN35" s="45">
        <f>IFERROR(VLOOKUP($B35,[11]Retention!$A:$B,2,0),"")</f>
        <v>23</v>
      </c>
      <c r="BO35" s="45">
        <f>IFERROR(VLOOKUP($B35,[12]Retention!$A:$B,2,0),"")</f>
        <v>23</v>
      </c>
      <c r="BP35" s="45">
        <f>IFERROR(VLOOKUP($B35,[13]Retention!$A:$B,2,0),"")</f>
        <v>23</v>
      </c>
      <c r="BQ35" s="45">
        <f>IFERROR(VLOOKUP($B35,[14]Retention!$A:$B,2,0),"")</f>
        <v>21</v>
      </c>
      <c r="BR35" s="45">
        <f>IFERROR(VLOOKUP($B35,[15]Retention!$A:$B,2,0),"")</f>
        <v>22</v>
      </c>
      <c r="BS35" s="45">
        <f>IFERROR(VLOOKUP($B35,[16]Retention!$A:$B,2,0),"")</f>
        <v>21</v>
      </c>
      <c r="BT35" s="45">
        <f>IFERROR(VLOOKUP(B35,[17]Retention!$A:$B,2,0),"")</f>
        <v>21</v>
      </c>
      <c r="BU35" s="47">
        <v>19</v>
      </c>
      <c r="BV35" s="45"/>
      <c r="BW35" s="45"/>
      <c r="BX35" s="45"/>
      <c r="BY35" s="45"/>
      <c r="BZ35" s="45"/>
      <c r="CA35" s="43">
        <v>0.9285714285714286</v>
      </c>
      <c r="CB35" s="51">
        <v>0.62925170068027214</v>
      </c>
      <c r="CC35" s="51">
        <v>0.21768707482993196</v>
      </c>
    </row>
    <row r="36" spans="1:81" outlineLevel="1" x14ac:dyDescent="0.25">
      <c r="A36" s="62" t="s">
        <v>39</v>
      </c>
      <c r="B36" s="35">
        <v>41913</v>
      </c>
      <c r="C36" s="36">
        <v>223</v>
      </c>
      <c r="D36" s="37">
        <f t="shared" si="1"/>
        <v>201</v>
      </c>
      <c r="E36" s="37">
        <f t="shared" si="2"/>
        <v>142</v>
      </c>
      <c r="F36" s="37">
        <f t="shared" si="3"/>
        <v>58</v>
      </c>
      <c r="G36" s="38">
        <f t="shared" si="0"/>
        <v>0.90134529147982068</v>
      </c>
      <c r="H36" s="38">
        <f t="shared" si="0"/>
        <v>0.63677130044843044</v>
      </c>
      <c r="I36" s="38">
        <f t="shared" si="0"/>
        <v>0.26008968609865468</v>
      </c>
      <c r="J36" s="60"/>
      <c r="K36" s="44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>
        <v>217</v>
      </c>
      <c r="AP36" s="45">
        <v>201</v>
      </c>
      <c r="AQ36" s="45">
        <v>188</v>
      </c>
      <c r="AR36" s="45">
        <v>168</v>
      </c>
      <c r="AS36" s="45">
        <v>142</v>
      </c>
      <c r="AT36" s="45">
        <v>127</v>
      </c>
      <c r="AU36" s="45">
        <v>101</v>
      </c>
      <c r="AV36" s="45">
        <v>85</v>
      </c>
      <c r="AW36" s="45">
        <v>68</v>
      </c>
      <c r="AX36" s="45">
        <v>63</v>
      </c>
      <c r="AY36" s="45">
        <v>58</v>
      </c>
      <c r="AZ36" s="48">
        <v>56</v>
      </c>
      <c r="BA36" s="45">
        <v>53</v>
      </c>
      <c r="BB36" s="45">
        <v>48</v>
      </c>
      <c r="BC36" s="45">
        <v>48</v>
      </c>
      <c r="BD36" s="45">
        <v>48</v>
      </c>
      <c r="BE36" s="45">
        <v>47</v>
      </c>
      <c r="BF36" s="45">
        <v>46</v>
      </c>
      <c r="BG36" s="45">
        <v>43</v>
      </c>
      <c r="BH36" s="45">
        <v>39</v>
      </c>
      <c r="BI36" s="47">
        <f>IFERROR(VLOOKUP(B36,[6]Retention!$A:$B,2,0),"")</f>
        <v>38</v>
      </c>
      <c r="BJ36" s="45">
        <f>IFERROR(VLOOKUP(B36,[7]Retention!$A:$B,2,0),"")</f>
        <v>37</v>
      </c>
      <c r="BK36" s="45">
        <f>IFERROR(VLOOKUP($B36,[8]Retention!$A:$B,2,0),"")</f>
        <v>35</v>
      </c>
      <c r="BL36" s="45">
        <f>IFERROR(VLOOKUP($B36,[9]Retention!$A:$B,2,0),"")</f>
        <v>33</v>
      </c>
      <c r="BM36" s="45">
        <f>IFERROR(VLOOKUP($B36,[10]Retention!$A:$B,2,0),"")</f>
        <v>33</v>
      </c>
      <c r="BN36" s="45">
        <f>IFERROR(VLOOKUP($B36,[11]Retention!$A:$B,2,0),"")</f>
        <v>31</v>
      </c>
      <c r="BO36" s="45">
        <f>IFERROR(VLOOKUP($B36,[12]Retention!$A:$B,2,0),"")</f>
        <v>31</v>
      </c>
      <c r="BP36" s="45">
        <f>IFERROR(VLOOKUP($B36,[13]Retention!$A:$B,2,0),"")</f>
        <v>31</v>
      </c>
      <c r="BQ36" s="45">
        <f>IFERROR(VLOOKUP($B36,[14]Retention!$A:$B,2,0),"")</f>
        <v>29</v>
      </c>
      <c r="BR36" s="45">
        <f>IFERROR(VLOOKUP($B36,[15]Retention!$A:$B,2,0),"")</f>
        <v>28</v>
      </c>
      <c r="BS36" s="45">
        <f>IFERROR(VLOOKUP($B36,[16]Retention!$A:$B,2,0),"")</f>
        <v>28</v>
      </c>
      <c r="BT36" s="45">
        <f>IFERROR(VLOOKUP(B36,[17]Retention!$A:$B,2,0),"")</f>
        <v>28</v>
      </c>
      <c r="BU36" s="47">
        <v>28</v>
      </c>
      <c r="BV36" s="45"/>
      <c r="BW36" s="45"/>
      <c r="BX36" s="45"/>
      <c r="BY36" s="45"/>
      <c r="BZ36" s="45"/>
      <c r="CA36" s="43">
        <v>0.90134529147982068</v>
      </c>
      <c r="CB36" s="51">
        <v>0.63677130044843044</v>
      </c>
      <c r="CC36" s="51">
        <v>0.26008968609865468</v>
      </c>
    </row>
    <row r="37" spans="1:81" outlineLevel="1" x14ac:dyDescent="0.25">
      <c r="A37" s="62" t="s">
        <v>40</v>
      </c>
      <c r="B37" s="35">
        <v>41944</v>
      </c>
      <c r="C37" s="36">
        <v>399</v>
      </c>
      <c r="D37" s="37">
        <f>IFERROR(INDEX($K37:$BN37,,MATCH($B37,$K$3:$BN$3,0)+2),0)</f>
        <v>390</v>
      </c>
      <c r="E37" s="37">
        <f t="shared" si="2"/>
        <v>258</v>
      </c>
      <c r="F37" s="37">
        <f t="shared" si="3"/>
        <v>98</v>
      </c>
      <c r="G37" s="38">
        <f t="shared" si="0"/>
        <v>0.97744360902255634</v>
      </c>
      <c r="H37" s="38">
        <f t="shared" si="0"/>
        <v>0.64661654135338342</v>
      </c>
      <c r="I37" s="38">
        <f t="shared" si="0"/>
        <v>0.24561403508771928</v>
      </c>
      <c r="J37" s="60"/>
      <c r="K37" s="44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>
        <v>395</v>
      </c>
      <c r="AQ37" s="45">
        <v>390</v>
      </c>
      <c r="AR37" s="45">
        <v>374</v>
      </c>
      <c r="AS37" s="45">
        <v>311</v>
      </c>
      <c r="AT37" s="45">
        <v>258</v>
      </c>
      <c r="AU37" s="45">
        <v>196</v>
      </c>
      <c r="AV37" s="45">
        <v>164</v>
      </c>
      <c r="AW37" s="45">
        <v>137</v>
      </c>
      <c r="AX37" s="45">
        <v>122</v>
      </c>
      <c r="AY37" s="45">
        <v>104</v>
      </c>
      <c r="AZ37" s="48">
        <v>98</v>
      </c>
      <c r="BA37" s="45">
        <v>94</v>
      </c>
      <c r="BB37" s="45">
        <v>82</v>
      </c>
      <c r="BC37" s="45">
        <v>81</v>
      </c>
      <c r="BD37" s="45">
        <v>80</v>
      </c>
      <c r="BE37" s="45">
        <v>74</v>
      </c>
      <c r="BF37" s="45">
        <v>71</v>
      </c>
      <c r="BG37" s="45">
        <v>69</v>
      </c>
      <c r="BH37" s="45">
        <v>60</v>
      </c>
      <c r="BI37" s="47">
        <f>IFERROR(VLOOKUP(B37,[6]Retention!$A:$B,2,0),"")</f>
        <v>53</v>
      </c>
      <c r="BJ37" s="45">
        <f>IFERROR(VLOOKUP(B37,[7]Retention!$A:$B,2,0),"")</f>
        <v>52</v>
      </c>
      <c r="BK37" s="45">
        <f>IFERROR(VLOOKUP($B37,[8]Retention!$A:$B,2,0),"")</f>
        <v>51</v>
      </c>
      <c r="BL37" s="45">
        <f>IFERROR(VLOOKUP($B37,[9]Retention!$A:$B,2,0),"")</f>
        <v>47</v>
      </c>
      <c r="BM37" s="45">
        <f>IFERROR(VLOOKUP($B37,[10]Retention!$A:$B,2,0),"")</f>
        <v>44</v>
      </c>
      <c r="BN37" s="45">
        <f>IFERROR(VLOOKUP($B37,[11]Retention!$A:$B,2,0),"")</f>
        <v>40</v>
      </c>
      <c r="BO37" s="45">
        <f>IFERROR(VLOOKUP($B37,[12]Retention!$A:$B,2,0),"")</f>
        <v>39</v>
      </c>
      <c r="BP37" s="45">
        <f>IFERROR(VLOOKUP($B37,[13]Retention!$A:$B,2,0),"")</f>
        <v>39</v>
      </c>
      <c r="BQ37" s="45">
        <f>IFERROR(VLOOKUP($B37,[14]Retention!$A:$B,2,0),"")</f>
        <v>37</v>
      </c>
      <c r="BR37" s="45">
        <f>IFERROR(VLOOKUP($B37,[15]Retention!$A:$B,2,0),"")</f>
        <v>37</v>
      </c>
      <c r="BS37" s="45">
        <f>IFERROR(VLOOKUP($B37,[16]Retention!$A:$B,2,0),"")</f>
        <v>37</v>
      </c>
      <c r="BT37" s="45">
        <f>IFERROR(VLOOKUP(B37,[17]Retention!$A:$B,2,0),"")</f>
        <v>38</v>
      </c>
      <c r="BU37" s="47">
        <v>38</v>
      </c>
      <c r="BV37" s="45"/>
      <c r="BW37" s="45"/>
      <c r="BX37" s="45"/>
      <c r="BY37" s="45"/>
      <c r="BZ37" s="45"/>
      <c r="CA37" s="51">
        <v>0.97744360902255634</v>
      </c>
      <c r="CB37" s="51">
        <v>0.64661654135338342</v>
      </c>
      <c r="CC37" s="51">
        <v>0.24561403508771928</v>
      </c>
    </row>
    <row r="38" spans="1:81" x14ac:dyDescent="0.25">
      <c r="A38" s="62" t="s">
        <v>41</v>
      </c>
      <c r="B38" s="35">
        <v>41974</v>
      </c>
      <c r="C38" s="36">
        <v>424</v>
      </c>
      <c r="D38" s="37">
        <f t="shared" si="1"/>
        <v>411</v>
      </c>
      <c r="E38" s="37">
        <f t="shared" si="2"/>
        <v>225</v>
      </c>
      <c r="F38" s="37">
        <f t="shared" si="3"/>
        <v>109</v>
      </c>
      <c r="G38" s="38">
        <f t="shared" si="0"/>
        <v>0.96933962264150941</v>
      </c>
      <c r="H38" s="38">
        <f t="shared" si="0"/>
        <v>0.53066037735849059</v>
      </c>
      <c r="I38" s="38">
        <f t="shared" si="0"/>
        <v>0.25707547169811323</v>
      </c>
      <c r="J38" s="60"/>
      <c r="K38" s="44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>
        <v>414</v>
      </c>
      <c r="AR38" s="45">
        <v>411</v>
      </c>
      <c r="AS38" s="45">
        <v>388</v>
      </c>
      <c r="AT38" s="45">
        <v>293</v>
      </c>
      <c r="AU38" s="45">
        <v>225</v>
      </c>
      <c r="AV38" s="45">
        <v>188</v>
      </c>
      <c r="AW38" s="45">
        <v>159</v>
      </c>
      <c r="AX38" s="45">
        <v>143</v>
      </c>
      <c r="AY38" s="45">
        <v>128</v>
      </c>
      <c r="AZ38" s="48">
        <v>124</v>
      </c>
      <c r="BA38" s="45">
        <v>109</v>
      </c>
      <c r="BB38" s="45">
        <v>102</v>
      </c>
      <c r="BC38" s="45">
        <v>100</v>
      </c>
      <c r="BD38" s="45">
        <v>94</v>
      </c>
      <c r="BE38" s="45">
        <v>90</v>
      </c>
      <c r="BF38" s="45">
        <v>87</v>
      </c>
      <c r="BG38" s="45">
        <v>81</v>
      </c>
      <c r="BH38" s="45">
        <v>79</v>
      </c>
      <c r="BI38" s="47">
        <f>IFERROR(VLOOKUP(B38,[6]Retention!$A:$B,2,0),"")</f>
        <v>77</v>
      </c>
      <c r="BJ38" s="45">
        <f>IFERROR(VLOOKUP(B38,[7]Retention!$A:$B,2,0),"")</f>
        <v>76</v>
      </c>
      <c r="BK38" s="45">
        <f>IFERROR(VLOOKUP($B38,[8]Retention!$A:$B,2,0),"")</f>
        <v>72</v>
      </c>
      <c r="BL38" s="45">
        <f>IFERROR(VLOOKUP($B38,[9]Retention!$A:$B,2,0),"")</f>
        <v>69</v>
      </c>
      <c r="BM38" s="45">
        <f>IFERROR(VLOOKUP($B38,[10]Retention!$A:$B,2,0),"")</f>
        <v>65</v>
      </c>
      <c r="BN38" s="45">
        <f>IFERROR(VLOOKUP($B38,[11]Retention!$A:$B,2,0),"")</f>
        <v>62</v>
      </c>
      <c r="BO38" s="45">
        <f>IFERROR(VLOOKUP($B38,[12]Retention!$A:$B,2,0),"")</f>
        <v>62</v>
      </c>
      <c r="BP38" s="45">
        <f>IFERROR(VLOOKUP($B38,[13]Retention!$A:$B,2,0),"")</f>
        <v>62</v>
      </c>
      <c r="BQ38" s="45">
        <f>IFERROR(VLOOKUP($B38,[14]Retention!$A:$B,2,0),"")</f>
        <v>58</v>
      </c>
      <c r="BR38" s="45">
        <f>IFERROR(VLOOKUP($B38,[15]Retention!$A:$B,2,0),"")</f>
        <v>55</v>
      </c>
      <c r="BS38" s="45">
        <f>IFERROR(VLOOKUP($B38,[16]Retention!$A:$B,2,0),"")</f>
        <v>54</v>
      </c>
      <c r="BT38" s="45">
        <f>IFERROR(VLOOKUP(B38,[17]Retention!$A:$B,2,0),"")</f>
        <v>53</v>
      </c>
      <c r="BU38" s="47">
        <v>50</v>
      </c>
      <c r="BV38" s="45"/>
      <c r="BW38" s="45"/>
      <c r="BX38" s="45"/>
      <c r="BY38" s="45"/>
      <c r="BZ38" s="45"/>
      <c r="CA38" s="51">
        <v>0.96933962264150941</v>
      </c>
      <c r="CB38" s="51">
        <v>0.53066037735849059</v>
      </c>
      <c r="CC38" s="51">
        <v>0.25707547169811323</v>
      </c>
    </row>
    <row r="39" spans="1:81" outlineLevel="1" x14ac:dyDescent="0.25">
      <c r="A39" s="62" t="s">
        <v>42</v>
      </c>
      <c r="B39" s="35">
        <v>42005</v>
      </c>
      <c r="C39" s="36">
        <v>440</v>
      </c>
      <c r="D39" s="37">
        <f t="shared" si="1"/>
        <v>429</v>
      </c>
      <c r="E39" s="37">
        <f t="shared" si="2"/>
        <v>213</v>
      </c>
      <c r="F39" s="37">
        <f t="shared" si="3"/>
        <v>102</v>
      </c>
      <c r="G39" s="38">
        <f t="shared" si="0"/>
        <v>0.97499999999999998</v>
      </c>
      <c r="H39" s="38">
        <f t="shared" si="0"/>
        <v>0.48409090909090907</v>
      </c>
      <c r="I39" s="38">
        <f t="shared" si="0"/>
        <v>0.23181818181818181</v>
      </c>
      <c r="J39" s="60"/>
      <c r="K39" s="49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>
        <v>438</v>
      </c>
      <c r="AS39" s="45">
        <v>429</v>
      </c>
      <c r="AT39" s="45">
        <v>421</v>
      </c>
      <c r="AU39" s="45">
        <v>267</v>
      </c>
      <c r="AV39" s="45">
        <v>213</v>
      </c>
      <c r="AW39" s="45">
        <v>168</v>
      </c>
      <c r="AX39" s="45">
        <v>138</v>
      </c>
      <c r="AY39" s="45">
        <v>125</v>
      </c>
      <c r="AZ39" s="48">
        <v>123</v>
      </c>
      <c r="BA39" s="45">
        <v>112</v>
      </c>
      <c r="BB39" s="45">
        <v>102</v>
      </c>
      <c r="BC39" s="45">
        <v>102</v>
      </c>
      <c r="BD39" s="45">
        <v>97</v>
      </c>
      <c r="BE39" s="45">
        <v>92</v>
      </c>
      <c r="BF39" s="45">
        <v>89</v>
      </c>
      <c r="BG39" s="45">
        <v>85</v>
      </c>
      <c r="BH39" s="45">
        <v>80</v>
      </c>
      <c r="BI39" s="47">
        <f>IFERROR(VLOOKUP(B39,[6]Retention!$A:$B,2,0),"")</f>
        <v>69</v>
      </c>
      <c r="BJ39" s="45">
        <f>IFERROR(VLOOKUP(B39,[7]Retention!$A:$B,2,0),"")</f>
        <v>66</v>
      </c>
      <c r="BK39" s="45">
        <f>IFERROR(VLOOKUP($B39,[8]Retention!$A:$B,2,0),"")</f>
        <v>63</v>
      </c>
      <c r="BL39" s="45">
        <f>IFERROR(VLOOKUP($B39,[9]Retention!$A:$B,2,0),"")</f>
        <v>62</v>
      </c>
      <c r="BM39" s="45">
        <f>IFERROR(VLOOKUP($B39,[10]Retention!$A:$B,2,0),"")</f>
        <v>59</v>
      </c>
      <c r="BN39" s="45">
        <f>IFERROR(VLOOKUP($B39,[11]Retention!$A:$B,2,0),"")</f>
        <v>57</v>
      </c>
      <c r="BO39" s="45">
        <f>IFERROR(VLOOKUP($B39,[12]Retention!$A:$B,2,0),"")</f>
        <v>57</v>
      </c>
      <c r="BP39" s="45">
        <f>IFERROR(VLOOKUP($B39,[13]Retention!$A:$B,2,0),"")</f>
        <v>57</v>
      </c>
      <c r="BQ39" s="45">
        <f>IFERROR(VLOOKUP($B39,[14]Retention!$A:$B,2,0),"")</f>
        <v>54</v>
      </c>
      <c r="BR39" s="45">
        <f>IFERROR(VLOOKUP($B39,[15]Retention!$A:$B,2,0),"")</f>
        <v>55</v>
      </c>
      <c r="BS39" s="45">
        <f>IFERROR(VLOOKUP($B39,[16]Retention!$A:$B,2,0),"")</f>
        <v>55</v>
      </c>
      <c r="BT39" s="45">
        <f>IFERROR(VLOOKUP(B39,[17]Retention!$A:$B,2,0),"")</f>
        <v>55</v>
      </c>
      <c r="BU39" s="47">
        <v>54</v>
      </c>
      <c r="BV39" s="45"/>
      <c r="BW39" s="45"/>
      <c r="BX39" s="45"/>
      <c r="BY39" s="45"/>
      <c r="BZ39" s="45"/>
      <c r="CA39" s="51">
        <v>0.97499999999999998</v>
      </c>
      <c r="CB39" s="51">
        <v>0.48409090909090907</v>
      </c>
      <c r="CC39" s="51">
        <v>0.23181818181818181</v>
      </c>
    </row>
    <row r="40" spans="1:81" outlineLevel="1" x14ac:dyDescent="0.25">
      <c r="A40" s="62" t="s">
        <v>43</v>
      </c>
      <c r="B40" s="35">
        <v>42036</v>
      </c>
      <c r="C40" s="36">
        <v>217</v>
      </c>
      <c r="D40" s="37">
        <f t="shared" si="1"/>
        <v>203</v>
      </c>
      <c r="E40" s="37">
        <f t="shared" si="2"/>
        <v>99</v>
      </c>
      <c r="F40" s="37">
        <f t="shared" si="3"/>
        <v>55</v>
      </c>
      <c r="G40" s="38">
        <f t="shared" si="0"/>
        <v>0.93548387096774188</v>
      </c>
      <c r="H40" s="38">
        <f t="shared" si="0"/>
        <v>0.45622119815668205</v>
      </c>
      <c r="I40" s="38">
        <f t="shared" si="0"/>
        <v>0.25345622119815669</v>
      </c>
      <c r="J40" s="60"/>
      <c r="K40" s="49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>
        <v>213</v>
      </c>
      <c r="AT40" s="45">
        <v>203</v>
      </c>
      <c r="AU40" s="45">
        <v>151</v>
      </c>
      <c r="AV40" s="45">
        <v>112</v>
      </c>
      <c r="AW40" s="45">
        <v>99</v>
      </c>
      <c r="AX40" s="45">
        <v>86</v>
      </c>
      <c r="AY40" s="45">
        <v>76</v>
      </c>
      <c r="AZ40" s="48">
        <v>71</v>
      </c>
      <c r="BA40" s="45">
        <v>64</v>
      </c>
      <c r="BB40" s="45">
        <v>56</v>
      </c>
      <c r="BC40" s="45">
        <v>55</v>
      </c>
      <c r="BD40" s="45">
        <v>54</v>
      </c>
      <c r="BE40" s="45">
        <v>54</v>
      </c>
      <c r="BF40" s="45">
        <v>54</v>
      </c>
      <c r="BG40" s="45">
        <v>52</v>
      </c>
      <c r="BH40" s="45">
        <v>44</v>
      </c>
      <c r="BI40" s="47">
        <f>IFERROR(VLOOKUP(B40,[6]Retention!$A:$B,2,0),"")</f>
        <v>41</v>
      </c>
      <c r="BJ40" s="45">
        <f>IFERROR(VLOOKUP(B40,[7]Retention!$A:$B,2,0),"")</f>
        <v>38</v>
      </c>
      <c r="BK40" s="45">
        <f>IFERROR(VLOOKUP($B40,[8]Retention!$A:$B,2,0),"")</f>
        <v>38</v>
      </c>
      <c r="BL40" s="45">
        <f>IFERROR(VLOOKUP($B40,[9]Retention!$A:$B,2,0),"")</f>
        <v>38</v>
      </c>
      <c r="BM40" s="45">
        <f>IFERROR(VLOOKUP($B40,[10]Retention!$A:$B,2,0),"")</f>
        <v>38</v>
      </c>
      <c r="BN40" s="45">
        <f>IFERROR(VLOOKUP($B40,[11]Retention!$A:$B,2,0),"")</f>
        <v>36</v>
      </c>
      <c r="BO40" s="45">
        <f>IFERROR(VLOOKUP($B40,[12]Retention!$A:$B,2,0),"")</f>
        <v>36</v>
      </c>
      <c r="BP40" s="45">
        <f>IFERROR(VLOOKUP($B40,[13]Retention!$A:$B,2,0),"")</f>
        <v>36</v>
      </c>
      <c r="BQ40" s="45">
        <f>IFERROR(VLOOKUP($B40,[14]Retention!$A:$B,2,0),"")</f>
        <v>34</v>
      </c>
      <c r="BR40" s="45">
        <f>IFERROR(VLOOKUP($B40,[15]Retention!$A:$B,2,0),"")</f>
        <v>34</v>
      </c>
      <c r="BS40" s="45">
        <f>IFERROR(VLOOKUP($B40,[16]Retention!$A:$B,2,0),"")</f>
        <v>34</v>
      </c>
      <c r="BT40" s="45">
        <f>IFERROR(VLOOKUP(B40,[17]Retention!$A:$B,2,0),"")</f>
        <v>34</v>
      </c>
      <c r="BU40" s="47">
        <v>34</v>
      </c>
      <c r="BV40" s="45"/>
      <c r="BW40" s="45"/>
      <c r="BX40" s="45"/>
      <c r="BY40" s="45"/>
      <c r="BZ40" s="45"/>
      <c r="CA40" s="51">
        <v>0.93548387096774188</v>
      </c>
      <c r="CB40" s="51">
        <v>0.45622119815668205</v>
      </c>
      <c r="CC40" s="51">
        <v>0.25345622119815669</v>
      </c>
    </row>
    <row r="41" spans="1:81" outlineLevel="1" x14ac:dyDescent="0.25">
      <c r="A41" s="62" t="s">
        <v>44</v>
      </c>
      <c r="B41" s="35">
        <v>42064</v>
      </c>
      <c r="C41" s="36">
        <v>459</v>
      </c>
      <c r="D41" s="37">
        <f t="shared" si="1"/>
        <v>393</v>
      </c>
      <c r="E41" s="37">
        <f t="shared" si="2"/>
        <v>208</v>
      </c>
      <c r="F41" s="37">
        <f t="shared" si="3"/>
        <v>123</v>
      </c>
      <c r="G41" s="38">
        <f t="shared" si="0"/>
        <v>0.85620915032679734</v>
      </c>
      <c r="H41" s="38">
        <f t="shared" si="0"/>
        <v>0.45315904139433549</v>
      </c>
      <c r="I41" s="38">
        <f t="shared" si="0"/>
        <v>0.26797385620915032</v>
      </c>
      <c r="J41" s="60"/>
      <c r="K41" s="49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>
        <v>455</v>
      </c>
      <c r="AU41" s="45">
        <v>393</v>
      </c>
      <c r="AV41" s="45">
        <v>314</v>
      </c>
      <c r="AW41" s="45">
        <v>238</v>
      </c>
      <c r="AX41" s="45">
        <v>208</v>
      </c>
      <c r="AY41" s="45">
        <v>181</v>
      </c>
      <c r="AZ41" s="48">
        <v>166</v>
      </c>
      <c r="BA41" s="45">
        <v>138</v>
      </c>
      <c r="BB41" s="45">
        <v>129</v>
      </c>
      <c r="BC41" s="45">
        <v>126</v>
      </c>
      <c r="BD41" s="45">
        <v>123</v>
      </c>
      <c r="BE41" s="45">
        <v>114</v>
      </c>
      <c r="BF41" s="45">
        <v>105</v>
      </c>
      <c r="BG41" s="45">
        <v>100</v>
      </c>
      <c r="BH41" s="45">
        <v>96</v>
      </c>
      <c r="BI41" s="47">
        <f>IFERROR(VLOOKUP(B41,[6]Retention!$A:$B,2,0),"")</f>
        <v>90</v>
      </c>
      <c r="BJ41" s="45">
        <f>IFERROR(VLOOKUP(B41,[7]Retention!$A:$B,2,0),"")</f>
        <v>90</v>
      </c>
      <c r="BK41" s="45">
        <f>IFERROR(VLOOKUP($B41,[8]Retention!$A:$B,2,0),"")</f>
        <v>88</v>
      </c>
      <c r="BL41" s="45">
        <f>IFERROR(VLOOKUP($B41,[9]Retention!$A:$B,2,0),"")</f>
        <v>83</v>
      </c>
      <c r="BM41" s="45">
        <f>IFERROR(VLOOKUP($B41,[10]Retention!$A:$B,2,0),"")</f>
        <v>78</v>
      </c>
      <c r="BN41" s="45">
        <f>IFERROR(VLOOKUP($B41,[11]Retention!$A:$B,2,0),"")</f>
        <v>76</v>
      </c>
      <c r="BO41" s="45">
        <f>IFERROR(VLOOKUP($B41,[12]Retention!$A:$B,2,0),"")</f>
        <v>74</v>
      </c>
      <c r="BP41" s="45">
        <f>IFERROR(VLOOKUP($B41,[13]Retention!$A:$B,2,0),"")</f>
        <v>74</v>
      </c>
      <c r="BQ41" s="45">
        <f>IFERROR(VLOOKUP($B41,[14]Retention!$A:$B,2,0),"")</f>
        <v>73</v>
      </c>
      <c r="BR41" s="45">
        <f>IFERROR(VLOOKUP($B41,[15]Retention!$A:$B,2,0),"")</f>
        <v>72</v>
      </c>
      <c r="BS41" s="45">
        <f>IFERROR(VLOOKUP($B41,[16]Retention!$A:$B,2,0),"")</f>
        <v>69</v>
      </c>
      <c r="BT41" s="45">
        <f>IFERROR(VLOOKUP(B41,[17]Retention!$A:$B,2,0),"")</f>
        <v>69</v>
      </c>
      <c r="BU41" s="47">
        <v>69</v>
      </c>
      <c r="BV41" s="45"/>
      <c r="BW41" s="45"/>
      <c r="BX41" s="45"/>
      <c r="BY41" s="45"/>
      <c r="BZ41" s="45"/>
      <c r="CA41" s="51">
        <v>0.85620915032679734</v>
      </c>
      <c r="CB41" s="51">
        <v>0.45315904139433549</v>
      </c>
      <c r="CC41" s="51">
        <v>0.26797385620915032</v>
      </c>
    </row>
    <row r="42" spans="1:81" outlineLevel="1" x14ac:dyDescent="0.25">
      <c r="A42" s="62" t="s">
        <v>45</v>
      </c>
      <c r="B42" s="35">
        <v>42095</v>
      </c>
      <c r="C42" s="36">
        <v>591</v>
      </c>
      <c r="D42" s="37">
        <f t="shared" si="1"/>
        <v>506</v>
      </c>
      <c r="E42" s="37">
        <f t="shared" si="2"/>
        <v>292</v>
      </c>
      <c r="F42" s="37">
        <f t="shared" si="3"/>
        <v>183</v>
      </c>
      <c r="G42" s="38">
        <f t="shared" si="0"/>
        <v>0.85617597292724201</v>
      </c>
      <c r="H42" s="38">
        <f t="shared" si="0"/>
        <v>0.49407783417935702</v>
      </c>
      <c r="I42" s="38">
        <f t="shared" si="0"/>
        <v>0.30964467005076141</v>
      </c>
      <c r="J42" s="60"/>
      <c r="K42" s="49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>
        <v>570</v>
      </c>
      <c r="AV42" s="45">
        <v>506</v>
      </c>
      <c r="AW42" s="45">
        <v>442</v>
      </c>
      <c r="AX42" s="45">
        <v>357</v>
      </c>
      <c r="AY42" s="45">
        <v>292</v>
      </c>
      <c r="AZ42" s="48">
        <v>257</v>
      </c>
      <c r="BA42" s="45">
        <v>233</v>
      </c>
      <c r="BB42" s="45">
        <v>216</v>
      </c>
      <c r="BC42" s="45">
        <v>211</v>
      </c>
      <c r="BD42" s="45">
        <v>201</v>
      </c>
      <c r="BE42" s="45">
        <v>183</v>
      </c>
      <c r="BF42" s="45">
        <v>173</v>
      </c>
      <c r="BG42" s="45">
        <v>168</v>
      </c>
      <c r="BH42" s="45">
        <v>151</v>
      </c>
      <c r="BI42" s="47">
        <f>IFERROR(VLOOKUP(B42,[6]Retention!$A:$B,2,0),"")</f>
        <v>139</v>
      </c>
      <c r="BJ42" s="45">
        <f>IFERROR(VLOOKUP(B42,[7]Retention!$A:$B,2,0),"")</f>
        <v>132</v>
      </c>
      <c r="BK42" s="45">
        <f>IFERROR(VLOOKUP($B42,[8]Retention!$A:$B,2,0),"")</f>
        <v>126</v>
      </c>
      <c r="BL42" s="45">
        <f>IFERROR(VLOOKUP($B42,[9]Retention!$A:$B,2,0),"")</f>
        <v>123</v>
      </c>
      <c r="BM42" s="45">
        <f>IFERROR(VLOOKUP($B42,[10]Retention!$A:$B,2,0),"")</f>
        <v>114</v>
      </c>
      <c r="BN42" s="45">
        <f>IFERROR(VLOOKUP($B42,[11]Retention!$A:$B,2,0),"")</f>
        <v>112</v>
      </c>
      <c r="BO42" s="45">
        <f>IFERROR(VLOOKUP($B42,[12]Retention!$A:$B,2,0),"")</f>
        <v>106</v>
      </c>
      <c r="BP42" s="45">
        <f>IFERROR(VLOOKUP($B42,[13]Retention!$A:$B,2,0),"")</f>
        <v>106</v>
      </c>
      <c r="BQ42" s="45">
        <f>IFERROR(VLOOKUP($B42,[14]Retention!$A:$B,2,0),"")</f>
        <v>98</v>
      </c>
      <c r="BR42" s="45">
        <f>IFERROR(VLOOKUP($B42,[15]Retention!$A:$B,2,0),"")</f>
        <v>95</v>
      </c>
      <c r="BS42" s="45">
        <f>IFERROR(VLOOKUP($B42,[16]Retention!$A:$B,2,0),"")</f>
        <v>96</v>
      </c>
      <c r="BT42" s="45">
        <f>IFERROR(VLOOKUP(B42,[17]Retention!$A:$B,2,0),"")</f>
        <v>96</v>
      </c>
      <c r="BU42" s="47">
        <v>95</v>
      </c>
      <c r="BV42" s="45"/>
      <c r="BW42" s="45"/>
      <c r="BX42" s="45"/>
      <c r="BY42" s="45"/>
      <c r="BZ42" s="45"/>
      <c r="CA42" s="51">
        <v>0.85617597292724201</v>
      </c>
      <c r="CB42" s="51">
        <v>0.49407783417935702</v>
      </c>
      <c r="CC42" s="51">
        <v>0.30964467005076141</v>
      </c>
    </row>
    <row r="43" spans="1:81" outlineLevel="1" x14ac:dyDescent="0.25">
      <c r="A43" s="62" t="s">
        <v>46</v>
      </c>
      <c r="B43" s="35">
        <v>42125</v>
      </c>
      <c r="C43" s="36">
        <v>474</v>
      </c>
      <c r="D43" s="37">
        <f t="shared" si="1"/>
        <v>398</v>
      </c>
      <c r="E43" s="37">
        <f t="shared" si="2"/>
        <v>225</v>
      </c>
      <c r="F43" s="37">
        <f t="shared" si="3"/>
        <v>109</v>
      </c>
      <c r="G43" s="38">
        <f t="shared" si="0"/>
        <v>0.83966244725738393</v>
      </c>
      <c r="H43" s="38">
        <f t="shared" si="0"/>
        <v>0.47468354430379744</v>
      </c>
      <c r="I43" s="38">
        <f t="shared" si="0"/>
        <v>0.22995780590717299</v>
      </c>
      <c r="J43" s="60"/>
      <c r="K43" s="49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>
        <v>445</v>
      </c>
      <c r="AW43" s="45">
        <v>398</v>
      </c>
      <c r="AX43" s="45">
        <v>369</v>
      </c>
      <c r="AY43" s="45">
        <v>255</v>
      </c>
      <c r="AZ43" s="48">
        <v>225</v>
      </c>
      <c r="BA43" s="45">
        <v>183</v>
      </c>
      <c r="BB43" s="45">
        <v>146</v>
      </c>
      <c r="BC43" s="45">
        <v>142</v>
      </c>
      <c r="BD43" s="45">
        <v>129</v>
      </c>
      <c r="BE43" s="45">
        <v>116</v>
      </c>
      <c r="BF43" s="45">
        <v>109</v>
      </c>
      <c r="BG43" s="45">
        <v>103</v>
      </c>
      <c r="BH43" s="45">
        <v>95</v>
      </c>
      <c r="BI43" s="47">
        <f>IFERROR(VLOOKUP(B43,[6]Retention!$A:$B,2,0),"")</f>
        <v>86</v>
      </c>
      <c r="BJ43" s="45">
        <f>IFERROR(VLOOKUP(B43,[7]Retention!$A:$B,2,0),"")</f>
        <v>77</v>
      </c>
      <c r="BK43" s="45">
        <f>IFERROR(VLOOKUP($B43,[8]Retention!$A:$B,2,0),"")</f>
        <v>73</v>
      </c>
      <c r="BL43" s="45">
        <f>IFERROR(VLOOKUP($B43,[9]Retention!$A:$B,2,0),"")</f>
        <v>73</v>
      </c>
      <c r="BM43" s="45">
        <f>IFERROR(VLOOKUP($B43,[10]Retention!$A:$B,2,0),"")</f>
        <v>72</v>
      </c>
      <c r="BN43" s="45">
        <f>IFERROR(VLOOKUP($B43,[11]Retention!$A:$B,2,0),"")</f>
        <v>65</v>
      </c>
      <c r="BO43" s="45">
        <f>IFERROR(VLOOKUP($B43,[12]Retention!$A:$B,2,0),"")</f>
        <v>65</v>
      </c>
      <c r="BP43" s="45">
        <f>IFERROR(VLOOKUP($B43,[13]Retention!$A:$B,2,0),"")</f>
        <v>65</v>
      </c>
      <c r="BQ43" s="45">
        <f>IFERROR(VLOOKUP($B43,[14]Retention!$A:$B,2,0),"")</f>
        <v>64</v>
      </c>
      <c r="BR43" s="45">
        <f>IFERROR(VLOOKUP($B43,[15]Retention!$A:$B,2,0),"")</f>
        <v>63</v>
      </c>
      <c r="BS43" s="45">
        <f>IFERROR(VLOOKUP($B43,[16]Retention!$A:$B,2,0),"")</f>
        <v>63</v>
      </c>
      <c r="BT43" s="45">
        <f>IFERROR(VLOOKUP(B43,[17]Retention!$A:$B,2,0),"")</f>
        <v>61</v>
      </c>
      <c r="BU43" s="47">
        <v>58</v>
      </c>
      <c r="BV43" s="45"/>
      <c r="BW43" s="45"/>
      <c r="BX43" s="45"/>
      <c r="BY43" s="45"/>
      <c r="BZ43" s="45"/>
      <c r="CA43" s="51">
        <v>0.83966244725738393</v>
      </c>
      <c r="CB43" s="51">
        <v>0.47468354430379744</v>
      </c>
      <c r="CC43" s="51">
        <v>0.22995780590717299</v>
      </c>
    </row>
    <row r="44" spans="1:81" outlineLevel="1" x14ac:dyDescent="0.25">
      <c r="A44" s="62" t="s">
        <v>47</v>
      </c>
      <c r="B44" s="35">
        <v>42156</v>
      </c>
      <c r="C44" s="36">
        <v>507</v>
      </c>
      <c r="D44" s="37">
        <f t="shared" si="1"/>
        <v>462</v>
      </c>
      <c r="E44" s="37">
        <f t="shared" si="2"/>
        <v>255</v>
      </c>
      <c r="F44" s="37">
        <f t="shared" si="3"/>
        <v>160</v>
      </c>
      <c r="G44" s="38">
        <f t="shared" si="0"/>
        <v>0.91124260355029585</v>
      </c>
      <c r="H44" s="38">
        <f t="shared" si="0"/>
        <v>0.50295857988165682</v>
      </c>
      <c r="I44" s="38">
        <f t="shared" si="0"/>
        <v>0.31558185404339251</v>
      </c>
      <c r="J44" s="60"/>
      <c r="K44" s="49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>
        <v>484</v>
      </c>
      <c r="AX44" s="45">
        <v>462</v>
      </c>
      <c r="AY44" s="45">
        <v>385</v>
      </c>
      <c r="AZ44" s="48">
        <v>312</v>
      </c>
      <c r="BA44" s="45">
        <v>255</v>
      </c>
      <c r="BB44" s="45">
        <v>219</v>
      </c>
      <c r="BC44" s="45">
        <v>209</v>
      </c>
      <c r="BD44" s="45">
        <v>198</v>
      </c>
      <c r="BE44" s="45">
        <v>185</v>
      </c>
      <c r="BF44" s="45">
        <v>174</v>
      </c>
      <c r="BG44" s="45">
        <v>160</v>
      </c>
      <c r="BH44" s="45">
        <v>143</v>
      </c>
      <c r="BI44" s="47">
        <f>IFERROR(VLOOKUP(B44,[6]Retention!$A:$B,2,0),"")</f>
        <v>131</v>
      </c>
      <c r="BJ44" s="45">
        <f>IFERROR(VLOOKUP(B44,[7]Retention!$A:$B,2,0),"")</f>
        <v>125</v>
      </c>
      <c r="BK44" s="45">
        <f>IFERROR(VLOOKUP($B44,[8]Retention!$A:$B,2,0),"")</f>
        <v>117</v>
      </c>
      <c r="BL44" s="45">
        <f>IFERROR(VLOOKUP($B44,[9]Retention!$A:$B,2,0),"")</f>
        <v>108</v>
      </c>
      <c r="BM44" s="45">
        <f>IFERROR(VLOOKUP($B44,[10]Retention!$A:$B,2,0),"")</f>
        <v>101</v>
      </c>
      <c r="BN44" s="45">
        <f>IFERROR(VLOOKUP($B44,[11]Retention!$A:$B,2,0),"")</f>
        <v>97</v>
      </c>
      <c r="BO44" s="45">
        <f>IFERROR(VLOOKUP($B44,[12]Retention!$A:$B,2,0),"")</f>
        <v>94</v>
      </c>
      <c r="BP44" s="45">
        <f>IFERROR(VLOOKUP($B44,[13]Retention!$A:$B,2,0),"")</f>
        <v>94</v>
      </c>
      <c r="BQ44" s="45">
        <f>IFERROR(VLOOKUP($B44,[14]Retention!$A:$B,2,0),"")</f>
        <v>83</v>
      </c>
      <c r="BR44" s="45">
        <f>IFERROR(VLOOKUP($B44,[15]Retention!$A:$B,2,0),"")</f>
        <v>78</v>
      </c>
      <c r="BS44" s="45">
        <f>IFERROR(VLOOKUP($B44,[16]Retention!$A:$B,2,0),"")</f>
        <v>77</v>
      </c>
      <c r="BT44" s="45">
        <f>IFERROR(VLOOKUP(B44,[17]Retention!$A:$B,2,0),"")</f>
        <v>76</v>
      </c>
      <c r="BU44" s="47">
        <v>75</v>
      </c>
      <c r="BV44" s="45"/>
      <c r="BW44" s="45"/>
      <c r="BX44" s="45"/>
      <c r="BY44" s="45"/>
      <c r="BZ44" s="45"/>
      <c r="CA44" s="51">
        <v>0.91124260355029585</v>
      </c>
      <c r="CB44" s="51">
        <v>0.50295857988165682</v>
      </c>
      <c r="CC44" s="51">
        <v>0.31558185404339251</v>
      </c>
    </row>
    <row r="45" spans="1:81" outlineLevel="1" x14ac:dyDescent="0.25">
      <c r="A45" s="62" t="s">
        <v>48</v>
      </c>
      <c r="B45" s="35">
        <v>42186</v>
      </c>
      <c r="C45" s="36">
        <v>507</v>
      </c>
      <c r="D45" s="37">
        <f t="shared" si="1"/>
        <v>457</v>
      </c>
      <c r="E45" s="37">
        <f t="shared" si="2"/>
        <v>249</v>
      </c>
      <c r="F45" s="37">
        <f t="shared" si="3"/>
        <v>143</v>
      </c>
      <c r="G45" s="38">
        <f t="shared" si="0"/>
        <v>0.90138067061143989</v>
      </c>
      <c r="H45" s="38">
        <f t="shared" si="0"/>
        <v>0.4911242603550296</v>
      </c>
      <c r="I45" s="38">
        <f t="shared" si="0"/>
        <v>0.28205128205128205</v>
      </c>
      <c r="J45" s="60"/>
      <c r="K45" s="49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>
        <v>495</v>
      </c>
      <c r="AY45" s="45">
        <v>457</v>
      </c>
      <c r="AZ45" s="48">
        <v>409</v>
      </c>
      <c r="BA45" s="45">
        <v>295</v>
      </c>
      <c r="BB45" s="45">
        <v>249</v>
      </c>
      <c r="BC45" s="45">
        <v>235</v>
      </c>
      <c r="BD45" s="45">
        <v>216</v>
      </c>
      <c r="BE45" s="45">
        <v>189</v>
      </c>
      <c r="BF45" s="45">
        <v>176</v>
      </c>
      <c r="BG45" s="45">
        <v>162</v>
      </c>
      <c r="BH45" s="45">
        <v>143</v>
      </c>
      <c r="BI45" s="47">
        <f>IFERROR(VLOOKUP(B45,[6]Retention!$A:$B,2,0),"")</f>
        <v>135</v>
      </c>
      <c r="BJ45" s="45">
        <f>IFERROR(VLOOKUP(B45,[7]Retention!$A:$B,2,0),"")</f>
        <v>128</v>
      </c>
      <c r="BK45" s="45">
        <f>IFERROR(VLOOKUP($B45,[8]Retention!$A:$B,2,0),"")</f>
        <v>125</v>
      </c>
      <c r="BL45" s="45">
        <f>IFERROR(VLOOKUP($B45,[9]Retention!$A:$B,2,0),"")</f>
        <v>118</v>
      </c>
      <c r="BM45" s="45">
        <f>IFERROR(VLOOKUP($B45,[10]Retention!$A:$B,2,0),"")</f>
        <v>108</v>
      </c>
      <c r="BN45" s="45">
        <f>IFERROR(VLOOKUP($B45,[11]Retention!$A:$B,2,0),"")</f>
        <v>106</v>
      </c>
      <c r="BO45" s="45">
        <f>IFERROR(VLOOKUP($B45,[12]Retention!$A:$B,2,0),"")</f>
        <v>104</v>
      </c>
      <c r="BP45" s="45">
        <f>IFERROR(VLOOKUP($B45,[13]Retention!$A:$B,2,0),"")</f>
        <v>104</v>
      </c>
      <c r="BQ45" s="45">
        <f>IFERROR(VLOOKUP($B45,[14]Retention!$A:$B,2,0),"")</f>
        <v>102</v>
      </c>
      <c r="BR45" s="45">
        <f>IFERROR(VLOOKUP($B45,[15]Retention!$A:$B,2,0),"")</f>
        <v>99</v>
      </c>
      <c r="BS45" s="45">
        <f>IFERROR(VLOOKUP($B45,[16]Retention!$A:$B,2,0),"")</f>
        <v>99</v>
      </c>
      <c r="BT45" s="45">
        <f>IFERROR(VLOOKUP(B45,[17]Retention!$A:$B,2,0),"")</f>
        <v>96</v>
      </c>
      <c r="BU45" s="47">
        <v>93</v>
      </c>
      <c r="BV45" s="45"/>
      <c r="BW45" s="45"/>
      <c r="BX45" s="45"/>
      <c r="BY45" s="45"/>
      <c r="BZ45" s="45"/>
      <c r="CA45" s="51">
        <v>0.90138067061143989</v>
      </c>
      <c r="CB45" s="51">
        <v>0.4911242603550296</v>
      </c>
      <c r="CC45" s="51">
        <v>0.28205128205128205</v>
      </c>
    </row>
    <row r="46" spans="1:81" outlineLevel="1" x14ac:dyDescent="0.25">
      <c r="A46" s="62" t="s">
        <v>49</v>
      </c>
      <c r="B46" s="35">
        <v>42217</v>
      </c>
      <c r="C46" s="36">
        <v>492</v>
      </c>
      <c r="D46" s="37">
        <f t="shared" si="1"/>
        <v>444</v>
      </c>
      <c r="E46" s="37">
        <f t="shared" si="2"/>
        <v>256</v>
      </c>
      <c r="F46" s="37">
        <f t="shared" si="3"/>
        <v>141</v>
      </c>
      <c r="G46" s="38">
        <f t="shared" si="0"/>
        <v>0.90243902439024393</v>
      </c>
      <c r="H46" s="38">
        <f t="shared" si="0"/>
        <v>0.52032520325203258</v>
      </c>
      <c r="I46" s="38">
        <f t="shared" si="0"/>
        <v>0.28658536585365851</v>
      </c>
      <c r="J46" s="60"/>
      <c r="K46" s="49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>
        <v>472</v>
      </c>
      <c r="AZ46" s="48">
        <v>444</v>
      </c>
      <c r="BA46" s="45">
        <v>384</v>
      </c>
      <c r="BB46" s="45">
        <v>273</v>
      </c>
      <c r="BC46" s="45">
        <v>256</v>
      </c>
      <c r="BD46" s="45">
        <v>230</v>
      </c>
      <c r="BE46" s="45">
        <v>196</v>
      </c>
      <c r="BF46" s="45">
        <v>183</v>
      </c>
      <c r="BG46" s="45">
        <v>169</v>
      </c>
      <c r="BH46" s="45">
        <v>159</v>
      </c>
      <c r="BI46" s="47">
        <f>IFERROR(VLOOKUP(B46,[6]Retention!$A:$B,2,0),"")</f>
        <v>141</v>
      </c>
      <c r="BJ46" s="45">
        <f>IFERROR(VLOOKUP(B46,[7]Retention!$A:$B,2,0),"")</f>
        <v>134</v>
      </c>
      <c r="BK46" s="45">
        <f>IFERROR(VLOOKUP($B46,[8]Retention!$A:$B,2,0),"")</f>
        <v>126</v>
      </c>
      <c r="BL46" s="45">
        <f>IFERROR(VLOOKUP($B46,[9]Retention!$A:$B,2,0),"")</f>
        <v>121</v>
      </c>
      <c r="BM46" s="45">
        <f>IFERROR(VLOOKUP($B46,[10]Retention!$A:$B,2,0),"")</f>
        <v>113</v>
      </c>
      <c r="BN46" s="45">
        <f>IFERROR(VLOOKUP($B46,[11]Retention!$A:$B,2,0),"")</f>
        <v>110</v>
      </c>
      <c r="BO46" s="45">
        <f>IFERROR(VLOOKUP($B46,[12]Retention!$A:$B,2,0),"")</f>
        <v>109</v>
      </c>
      <c r="BP46" s="45">
        <f>IFERROR(VLOOKUP($B46,[13]Retention!$A:$B,2,0),"")</f>
        <v>109</v>
      </c>
      <c r="BQ46" s="45">
        <f>IFERROR(VLOOKUP($B46,[14]Retention!$A:$B,2,0),"")</f>
        <v>103</v>
      </c>
      <c r="BR46" s="45">
        <f>IFERROR(VLOOKUP($B46,[15]Retention!$A:$B,2,0),"")</f>
        <v>101</v>
      </c>
      <c r="BS46" s="45">
        <f>IFERROR(VLOOKUP($B46,[16]Retention!$A:$B,2,0),"")</f>
        <v>101</v>
      </c>
      <c r="BT46" s="45">
        <f>IFERROR(VLOOKUP(B46,[17]Retention!$A:$B,2,0),"")</f>
        <v>101</v>
      </c>
      <c r="BU46" s="47">
        <v>99</v>
      </c>
      <c r="BV46" s="45"/>
      <c r="BW46" s="45"/>
      <c r="BX46" s="45"/>
      <c r="BY46" s="45"/>
      <c r="BZ46" s="45"/>
      <c r="CA46" s="51">
        <v>0.90243902439024393</v>
      </c>
      <c r="CB46" s="51">
        <v>0.52032520325203258</v>
      </c>
      <c r="CC46" s="51">
        <v>0.28658536585365851</v>
      </c>
    </row>
    <row r="47" spans="1:81" outlineLevel="1" x14ac:dyDescent="0.25">
      <c r="A47" s="62" t="s">
        <v>50</v>
      </c>
      <c r="B47" s="35">
        <v>42248</v>
      </c>
      <c r="C47" s="36">
        <v>575</v>
      </c>
      <c r="D47" s="37">
        <f t="shared" si="1"/>
        <v>523</v>
      </c>
      <c r="E47" s="37">
        <f t="shared" si="2"/>
        <v>366</v>
      </c>
      <c r="F47" s="37">
        <f t="shared" si="3"/>
        <v>206</v>
      </c>
      <c r="G47" s="38">
        <f t="shared" si="0"/>
        <v>0.90956521739130436</v>
      </c>
      <c r="H47" s="38">
        <f t="shared" si="0"/>
        <v>0.63652173913043475</v>
      </c>
      <c r="I47" s="38">
        <f t="shared" si="0"/>
        <v>0.35826086956521741</v>
      </c>
      <c r="J47" s="60"/>
      <c r="K47" s="49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>
        <v>567</v>
      </c>
      <c r="BA47" s="45">
        <v>523</v>
      </c>
      <c r="BB47" s="45">
        <v>453</v>
      </c>
      <c r="BC47" s="45">
        <v>416</v>
      </c>
      <c r="BD47" s="45">
        <v>366</v>
      </c>
      <c r="BE47" s="45">
        <v>329</v>
      </c>
      <c r="BF47" s="45">
        <v>299</v>
      </c>
      <c r="BG47" s="45">
        <v>267</v>
      </c>
      <c r="BH47" s="45">
        <v>242</v>
      </c>
      <c r="BI47" s="47">
        <f>IFERROR(VLOOKUP(B47,[6]Retention!$A:$B,2,0),"")</f>
        <v>222</v>
      </c>
      <c r="BJ47" s="45">
        <f>IFERROR(VLOOKUP(B47,[7]Retention!$A:$B,2,0),"")</f>
        <v>206</v>
      </c>
      <c r="BK47" s="45">
        <f>IFERROR(VLOOKUP($B47,[8]Retention!$A:$B,2,0),"")</f>
        <v>195</v>
      </c>
      <c r="BL47" s="45">
        <f>IFERROR(VLOOKUP($B47,[9]Retention!$A:$B,2,0),"")</f>
        <v>180</v>
      </c>
      <c r="BM47" s="45">
        <f>IFERROR(VLOOKUP($B47,[10]Retention!$A:$B,2,0),"")</f>
        <v>174</v>
      </c>
      <c r="BN47" s="45">
        <f>IFERROR(VLOOKUP($B47,[11]Retention!$A:$B,2,0),"")</f>
        <v>164</v>
      </c>
      <c r="BO47" s="45">
        <f>IFERROR(VLOOKUP($B47,[12]Retention!$A:$B,2,0),"")</f>
        <v>160</v>
      </c>
      <c r="BP47" s="45">
        <f>IFERROR(VLOOKUP($B47,[13]Retention!$A:$B,2,0),"")</f>
        <v>160</v>
      </c>
      <c r="BQ47" s="45">
        <f>IFERROR(VLOOKUP($B47,[14]Retention!$A:$B,2,0),"")</f>
        <v>147</v>
      </c>
      <c r="BR47" s="45">
        <f>IFERROR(VLOOKUP($B47,[15]Retention!$A:$B,2,0),"")</f>
        <v>144</v>
      </c>
      <c r="BS47" s="45">
        <f>IFERROR(VLOOKUP($B47,[16]Retention!$A:$B,2,0),"")</f>
        <v>141</v>
      </c>
      <c r="BT47" s="45">
        <f>IFERROR(VLOOKUP(B47,[17]Retention!$A:$B,2,0),"")</f>
        <v>136</v>
      </c>
      <c r="BU47" s="47">
        <v>134</v>
      </c>
      <c r="BV47" s="45"/>
      <c r="BW47" s="45"/>
      <c r="BX47" s="45"/>
      <c r="BY47" s="45"/>
      <c r="BZ47" s="45"/>
      <c r="CA47" s="51">
        <v>0.90956521739130436</v>
      </c>
      <c r="CB47" s="51">
        <v>0.63652173913043475</v>
      </c>
      <c r="CC47" s="10"/>
    </row>
    <row r="48" spans="1:81" outlineLevel="1" x14ac:dyDescent="0.25">
      <c r="A48" s="62" t="s">
        <v>51</v>
      </c>
      <c r="B48" s="35">
        <v>42278</v>
      </c>
      <c r="C48" s="36">
        <v>464</v>
      </c>
      <c r="D48" s="37">
        <f t="shared" si="1"/>
        <v>385</v>
      </c>
      <c r="E48" s="37">
        <f t="shared" si="2"/>
        <v>244</v>
      </c>
      <c r="F48" s="37">
        <f t="shared" si="3"/>
        <v>127</v>
      </c>
      <c r="G48" s="38">
        <f t="shared" si="0"/>
        <v>0.82974137931034486</v>
      </c>
      <c r="H48" s="38">
        <f t="shared" si="0"/>
        <v>0.52586206896551724</v>
      </c>
      <c r="I48" s="38">
        <f t="shared" si="0"/>
        <v>0.27370689655172414</v>
      </c>
      <c r="J48" s="60"/>
      <c r="K48" s="49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>
        <v>452</v>
      </c>
      <c r="BB48" s="45">
        <v>385</v>
      </c>
      <c r="BC48" s="45">
        <v>359</v>
      </c>
      <c r="BD48" s="45">
        <v>308</v>
      </c>
      <c r="BE48" s="45">
        <v>244</v>
      </c>
      <c r="BF48" s="45">
        <v>204</v>
      </c>
      <c r="BG48" s="45">
        <v>189</v>
      </c>
      <c r="BH48" s="45">
        <v>168</v>
      </c>
      <c r="BI48" s="47">
        <f>IFERROR(VLOOKUP(B48,[6]Retention!$A:$B,2,0),"")</f>
        <v>145</v>
      </c>
      <c r="BJ48" s="45">
        <f>IFERROR(VLOOKUP(B48,[7]Retention!$A:$B,2,0),"")</f>
        <v>136</v>
      </c>
      <c r="BK48" s="45">
        <f>IFERROR(VLOOKUP($B48,[8]Retention!$A:$B,2,0),"")</f>
        <v>127</v>
      </c>
      <c r="BL48" s="45">
        <f>IFERROR(VLOOKUP($B48,[9]Retention!$A:$B,2,0),"")</f>
        <v>110</v>
      </c>
      <c r="BM48" s="45">
        <f>IFERROR(VLOOKUP($B48,[10]Retention!$A:$B,2,0),"")</f>
        <v>98</v>
      </c>
      <c r="BN48" s="45">
        <f>IFERROR(VLOOKUP($B48,[11]Retention!$A:$B,2,0),"")</f>
        <v>89</v>
      </c>
      <c r="BO48" s="45">
        <f>IFERROR(VLOOKUP($B48,[12]Retention!$A:$B,2,0),"")</f>
        <v>86</v>
      </c>
      <c r="BP48" s="45">
        <f>IFERROR(VLOOKUP($B48,[13]Retention!$A:$B,2,0),"")</f>
        <v>86</v>
      </c>
      <c r="BQ48" s="45">
        <f>IFERROR(VLOOKUP($B48,[14]Retention!$A:$B,2,0),"")</f>
        <v>81</v>
      </c>
      <c r="BR48" s="45">
        <f>IFERROR(VLOOKUP($B48,[15]Retention!$A:$B,2,0),"")</f>
        <v>82</v>
      </c>
      <c r="BS48" s="45">
        <f>IFERROR(VLOOKUP($B48,[16]Retention!$A:$B,2,0),"")</f>
        <v>82</v>
      </c>
      <c r="BT48" s="45">
        <f>IFERROR(VLOOKUP(B48,[17]Retention!$A:$B,2,0),"")</f>
        <v>83</v>
      </c>
      <c r="BU48" s="47">
        <v>82</v>
      </c>
      <c r="BV48" s="45"/>
      <c r="BW48" s="45"/>
      <c r="BX48" s="45"/>
      <c r="BY48" s="45"/>
      <c r="BZ48" s="45"/>
      <c r="CA48" s="51">
        <v>0.82974137931034486</v>
      </c>
      <c r="CB48" s="51">
        <v>0.52586206896551724</v>
      </c>
      <c r="CC48" s="10"/>
    </row>
    <row r="49" spans="1:81" outlineLevel="1" x14ac:dyDescent="0.25">
      <c r="A49" s="62" t="s">
        <v>52</v>
      </c>
      <c r="B49" s="35">
        <v>42309</v>
      </c>
      <c r="C49" s="36">
        <v>809</v>
      </c>
      <c r="D49" s="37">
        <f t="shared" si="1"/>
        <v>734</v>
      </c>
      <c r="E49" s="37">
        <f t="shared" si="2"/>
        <v>479</v>
      </c>
      <c r="F49" s="37">
        <f t="shared" si="3"/>
        <v>231</v>
      </c>
      <c r="G49" s="38">
        <f t="shared" si="0"/>
        <v>0.90729295426452405</v>
      </c>
      <c r="H49" s="38">
        <f t="shared" si="0"/>
        <v>0.59208899876390608</v>
      </c>
      <c r="I49" s="38">
        <f t="shared" si="0"/>
        <v>0.28553770086526575</v>
      </c>
      <c r="J49" s="60"/>
      <c r="K49" s="49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>
        <v>774</v>
      </c>
      <c r="BC49" s="45">
        <v>734</v>
      </c>
      <c r="BD49" s="45">
        <v>686</v>
      </c>
      <c r="BE49" s="45">
        <v>566</v>
      </c>
      <c r="BF49" s="45">
        <v>479</v>
      </c>
      <c r="BG49" s="45">
        <v>431</v>
      </c>
      <c r="BH49" s="45">
        <v>362</v>
      </c>
      <c r="BI49" s="47">
        <f>IFERROR(VLOOKUP(B49,[6]Retention!$A:$B,2,0),"")</f>
        <v>321</v>
      </c>
      <c r="BJ49" s="45">
        <f>IFERROR(VLOOKUP(B49,[7]Retention!$A:$B,2,0),"")</f>
        <v>279</v>
      </c>
      <c r="BK49" s="45">
        <f>IFERROR(VLOOKUP($B49,[8]Retention!$A:$B,2,0),"")</f>
        <v>261</v>
      </c>
      <c r="BL49" s="45">
        <f>IFERROR(VLOOKUP($B49,[9]Retention!$A:$B,2,0),"")</f>
        <v>231</v>
      </c>
      <c r="BM49" s="45">
        <f>IFERROR(VLOOKUP($B49,[10]Retention!$A:$B,2,0),"")</f>
        <v>219</v>
      </c>
      <c r="BN49" s="45">
        <f>IFERROR(VLOOKUP($B49,[11]Retention!$A:$B,2,0),"")</f>
        <v>210</v>
      </c>
      <c r="BO49" s="45">
        <f>IFERROR(VLOOKUP($B49,[12]Retention!$A:$B,2,0),"")</f>
        <v>202</v>
      </c>
      <c r="BP49" s="45">
        <f>IFERROR(VLOOKUP($B49,[13]Retention!$A:$B,2,0),"")</f>
        <v>202</v>
      </c>
      <c r="BQ49" s="45">
        <f>IFERROR(VLOOKUP($B49,[14]Retention!$A:$B,2,0),"")</f>
        <v>174</v>
      </c>
      <c r="BR49" s="45">
        <f>IFERROR(VLOOKUP($B49,[15]Retention!$A:$B,2,0),"")</f>
        <v>170</v>
      </c>
      <c r="BS49" s="45">
        <f>IFERROR(VLOOKUP($B49,[16]Retention!$A:$B,2,0),"")</f>
        <v>172</v>
      </c>
      <c r="BT49" s="45">
        <f>IFERROR(VLOOKUP(B49,[17]Retention!$A:$B,2,0),"")</f>
        <v>172</v>
      </c>
      <c r="BU49" s="47">
        <v>169</v>
      </c>
      <c r="BV49" s="45"/>
      <c r="BW49" s="45"/>
      <c r="BX49" s="45"/>
      <c r="BY49" s="45"/>
      <c r="BZ49" s="45"/>
      <c r="CA49" s="51">
        <v>0.90729295426452405</v>
      </c>
      <c r="CB49" s="51">
        <v>0.59208899876390608</v>
      </c>
      <c r="CC49" s="10"/>
    </row>
    <row r="50" spans="1:81" x14ac:dyDescent="0.25">
      <c r="A50" s="62" t="s">
        <v>53</v>
      </c>
      <c r="B50" s="35">
        <v>42339</v>
      </c>
      <c r="C50" s="36">
        <v>610</v>
      </c>
      <c r="D50" s="37">
        <f t="shared" si="1"/>
        <v>561</v>
      </c>
      <c r="E50" s="37">
        <f t="shared" si="2"/>
        <v>354</v>
      </c>
      <c r="F50" s="37">
        <f>IFERROR(INDEX($K50:$BN50,,MATCH($B50,$K$3:$BN$3,0)+11),0)</f>
        <v>187</v>
      </c>
      <c r="G50" s="38">
        <f t="shared" si="0"/>
        <v>0.91967213114754098</v>
      </c>
      <c r="H50" s="38">
        <f t="shared" si="0"/>
        <v>0.58032786885245902</v>
      </c>
      <c r="I50" s="38">
        <f t="shared" si="0"/>
        <v>0.30655737704918035</v>
      </c>
      <c r="J50" s="60"/>
      <c r="K50" s="49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>
        <v>594</v>
      </c>
      <c r="BD50" s="45">
        <v>561</v>
      </c>
      <c r="BE50" s="45">
        <v>509</v>
      </c>
      <c r="BF50" s="45">
        <v>416</v>
      </c>
      <c r="BG50" s="45">
        <v>354</v>
      </c>
      <c r="BH50" s="45">
        <v>301</v>
      </c>
      <c r="BI50" s="47">
        <f>IFERROR(VLOOKUP(B50,[6]Retention!$A:$B,2,0),"")</f>
        <v>262</v>
      </c>
      <c r="BJ50" s="45">
        <f>IFERROR(VLOOKUP(B50,[7]Retention!$A:$B,2,0),"")</f>
        <v>242</v>
      </c>
      <c r="BK50" s="45">
        <f>IFERROR(VLOOKUP($B50,[8]Retention!$A:$B,2,0),"")</f>
        <v>221</v>
      </c>
      <c r="BL50" s="45">
        <f>IFERROR(VLOOKUP($B50,[9]Retention!$A:$B,2,0),"")</f>
        <v>197</v>
      </c>
      <c r="BM50" s="45">
        <f>IFERROR(VLOOKUP($B50,[10]Retention!$A:$B,2,0),"")</f>
        <v>187</v>
      </c>
      <c r="BN50" s="45">
        <f>IFERROR(VLOOKUP($B50,[11]Retention!$A:$B,2,0),"")</f>
        <v>177</v>
      </c>
      <c r="BO50" s="45">
        <f>IFERROR(VLOOKUP($B50,[12]Retention!$A:$B,2,0),"")</f>
        <v>173</v>
      </c>
      <c r="BP50" s="45">
        <f>IFERROR(VLOOKUP($B50,[13]Retention!$A:$B,2,0),"")</f>
        <v>173</v>
      </c>
      <c r="BQ50" s="45">
        <f>IFERROR(VLOOKUP($B50,[14]Retention!$A:$B,2,0),"")</f>
        <v>153</v>
      </c>
      <c r="BR50" s="45">
        <f>IFERROR(VLOOKUP($B50,[15]Retention!$A:$B,2,0),"")</f>
        <v>148</v>
      </c>
      <c r="BS50" s="45">
        <f>IFERROR(VLOOKUP($B50,[16]Retention!$A:$B,2,0),"")</f>
        <v>148</v>
      </c>
      <c r="BT50" s="45">
        <f>IFERROR(VLOOKUP(B50,[17]Retention!$A:$B,2,0),"")</f>
        <v>146</v>
      </c>
      <c r="BU50" s="47">
        <v>144</v>
      </c>
      <c r="BV50" s="45"/>
      <c r="BW50" s="45"/>
      <c r="BX50" s="45"/>
      <c r="BY50" s="45"/>
      <c r="BZ50" s="45"/>
      <c r="CA50" s="51">
        <v>0.91967213114754098</v>
      </c>
      <c r="CB50" s="51">
        <v>0.58032786885245902</v>
      </c>
      <c r="CC50" s="10"/>
    </row>
    <row r="51" spans="1:81" ht="14.25" customHeight="1" x14ac:dyDescent="0.25">
      <c r="A51" s="62" t="s">
        <v>54</v>
      </c>
      <c r="B51" s="35">
        <v>42370</v>
      </c>
      <c r="C51" s="36">
        <v>206</v>
      </c>
      <c r="D51" s="37">
        <f t="shared" ref="D51:D68" si="4">IFERROR(INDEX($K51:$BZ51,,MATCH($B51,$K$3:$BZ$3,0)+2),0)</f>
        <v>202</v>
      </c>
      <c r="E51" s="37">
        <f t="shared" ref="E51:E68" si="5">IFERROR(INDEX($K51:$BZ51,,MATCH($B51,$K$3:$BZ$3,0)+5),0)</f>
        <v>138</v>
      </c>
      <c r="F51" s="37">
        <f t="shared" ref="F51:F68" si="6">IFERROR(INDEX($K51:$BZ51,,MATCH($B51,$K$3:$BZ$3,0)+11),0)</f>
        <v>65</v>
      </c>
      <c r="G51" s="38">
        <f t="shared" si="0"/>
        <v>0.98058252427184467</v>
      </c>
      <c r="H51" s="38">
        <f t="shared" si="0"/>
        <v>0.66990291262135926</v>
      </c>
      <c r="I51" s="38">
        <f t="shared" si="0"/>
        <v>0.3155339805825243</v>
      </c>
      <c r="J51" s="60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5"/>
      <c r="BD51" s="45">
        <v>205</v>
      </c>
      <c r="BE51" s="45">
        <v>202</v>
      </c>
      <c r="BF51" s="45">
        <v>186</v>
      </c>
      <c r="BG51" s="45">
        <v>158</v>
      </c>
      <c r="BH51" s="45">
        <v>138</v>
      </c>
      <c r="BI51" s="47">
        <f>IFERROR(VLOOKUP(B51,[6]Retention!$A:$B,2,0),"")</f>
        <v>117</v>
      </c>
      <c r="BJ51" s="45">
        <f>IFERROR(VLOOKUP(B51,[7]Retention!$A:$B,2,0),"")</f>
        <v>101</v>
      </c>
      <c r="BK51" s="45">
        <f>IFERROR(VLOOKUP($B51,[8]Retention!$A:$B,2,0),"")</f>
        <v>88</v>
      </c>
      <c r="BL51" s="45">
        <f>IFERROR(VLOOKUP($B51,[9]Retention!$A:$B,2,0),"")</f>
        <v>76</v>
      </c>
      <c r="BM51" s="45">
        <f>IFERROR(VLOOKUP($B51,[10]Retention!$A:$B,2,0),"")</f>
        <v>70</v>
      </c>
      <c r="BN51" s="45">
        <f>IFERROR(VLOOKUP($B51,[11]Retention!$A:$B,2,0),"")</f>
        <v>65</v>
      </c>
      <c r="BO51" s="45">
        <f>IFERROR(VLOOKUP($B51,[12]Retention!$A:$B,2,0),"")</f>
        <v>63</v>
      </c>
      <c r="BP51" s="45">
        <f>IFERROR(VLOOKUP($B51,[13]Retention!$A:$B,2,0),"")</f>
        <v>63</v>
      </c>
      <c r="BQ51" s="45">
        <f>IFERROR(VLOOKUP($B51,[14]Retention!$A:$B,2,0),"")</f>
        <v>55</v>
      </c>
      <c r="BR51" s="45">
        <f>IFERROR(VLOOKUP($B51,[15]Retention!$A:$B,2,0),"")</f>
        <v>55</v>
      </c>
      <c r="BS51" s="45">
        <f>IFERROR(VLOOKUP($B51,[16]Retention!$A:$B,2,0),"")</f>
        <v>55</v>
      </c>
      <c r="BT51" s="45">
        <f>IFERROR(VLOOKUP(B51,[17]Retention!$A:$B,2,0),"")</f>
        <v>55</v>
      </c>
      <c r="BU51" s="47">
        <v>53</v>
      </c>
      <c r="BV51" s="45"/>
      <c r="BW51" s="45"/>
      <c r="BX51" s="45"/>
      <c r="BY51" s="45"/>
      <c r="BZ51" s="45"/>
      <c r="CA51" s="51">
        <v>0.98058252427184467</v>
      </c>
      <c r="CB51" s="51">
        <v>0.66990291262135926</v>
      </c>
      <c r="CC51" s="10"/>
    </row>
    <row r="52" spans="1:81" ht="14.25" customHeight="1" x14ac:dyDescent="0.25">
      <c r="A52" s="62" t="s">
        <v>55</v>
      </c>
      <c r="B52" s="35">
        <v>42401</v>
      </c>
      <c r="C52" s="36">
        <v>196</v>
      </c>
      <c r="D52" s="37">
        <f t="shared" si="4"/>
        <v>184</v>
      </c>
      <c r="E52" s="37">
        <f t="shared" si="5"/>
        <v>112</v>
      </c>
      <c r="F52" s="37">
        <f t="shared" si="6"/>
        <v>58</v>
      </c>
      <c r="G52" s="38">
        <f t="shared" si="0"/>
        <v>0.93877551020408168</v>
      </c>
      <c r="H52" s="38">
        <f t="shared" si="0"/>
        <v>0.5714285714285714</v>
      </c>
      <c r="I52" s="38">
        <f t="shared" si="0"/>
        <v>0.29591836734693877</v>
      </c>
      <c r="J52" s="60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5"/>
      <c r="BD52" s="45"/>
      <c r="BE52" s="45">
        <v>192</v>
      </c>
      <c r="BF52" s="45">
        <v>184</v>
      </c>
      <c r="BG52" s="45">
        <v>167</v>
      </c>
      <c r="BH52" s="45">
        <v>132</v>
      </c>
      <c r="BI52" s="47">
        <f>IFERROR(VLOOKUP(B52,[6]Retention!$A:$B,2,0),"")</f>
        <v>112</v>
      </c>
      <c r="BJ52" s="45">
        <f>IFERROR(VLOOKUP(B52,[7]Retention!$A:$B,2,0),"")</f>
        <v>97</v>
      </c>
      <c r="BK52" s="45">
        <f>IFERROR(VLOOKUP($B52,[8]Retention!$A:$B,2,0),"")</f>
        <v>78</v>
      </c>
      <c r="BL52" s="45">
        <f>IFERROR(VLOOKUP($B52,[9]Retention!$A:$B,2,0),"")</f>
        <v>68</v>
      </c>
      <c r="BM52" s="45">
        <f>IFERROR(VLOOKUP($B52,[10]Retention!$A:$B,2,0),"")</f>
        <v>65</v>
      </c>
      <c r="BN52" s="45">
        <f>IFERROR(VLOOKUP($B52,[11]Retention!$A:$B,2,0),"")</f>
        <v>59</v>
      </c>
      <c r="BO52" s="45">
        <f>IFERROR(VLOOKUP($B52,[12]Retention!$A:$B,2,0),"")</f>
        <v>58</v>
      </c>
      <c r="BP52" s="45">
        <f>IFERROR(VLOOKUP($B52,[13]Retention!$A:$B,2,0),"")</f>
        <v>58</v>
      </c>
      <c r="BQ52" s="45">
        <f>IFERROR(VLOOKUP($B52,[14]Retention!$A:$B,2,0),"")</f>
        <v>56</v>
      </c>
      <c r="BR52" s="45">
        <f>IFERROR(VLOOKUP($B52,[15]Retention!$A:$B,2,0),"")</f>
        <v>55</v>
      </c>
      <c r="BS52" s="45">
        <f>IFERROR(VLOOKUP($B52,[16]Retention!$A:$B,2,0),"")</f>
        <v>55</v>
      </c>
      <c r="BT52" s="45">
        <f>IFERROR(VLOOKUP(B52,[17]Retention!$A:$B,2,0),"")</f>
        <v>55</v>
      </c>
      <c r="BU52" s="47">
        <v>54</v>
      </c>
      <c r="BV52" s="45"/>
      <c r="BW52" s="45"/>
      <c r="BX52" s="45"/>
      <c r="BY52" s="45"/>
      <c r="BZ52" s="45"/>
      <c r="CA52" s="51">
        <v>0.93877551020408168</v>
      </c>
      <c r="CB52" s="51">
        <v>0.5714285714285714</v>
      </c>
      <c r="CC52" s="10"/>
    </row>
    <row r="53" spans="1:81" ht="14.25" customHeight="1" x14ac:dyDescent="0.25">
      <c r="A53" s="62" t="s">
        <v>56</v>
      </c>
      <c r="B53" s="35">
        <v>42430</v>
      </c>
      <c r="C53" s="36">
        <v>685</v>
      </c>
      <c r="D53" s="37">
        <f t="shared" si="4"/>
        <v>647</v>
      </c>
      <c r="E53" s="37">
        <f t="shared" si="5"/>
        <v>451</v>
      </c>
      <c r="F53" s="37">
        <f t="shared" si="6"/>
        <v>278</v>
      </c>
      <c r="G53" s="38">
        <f t="shared" si="0"/>
        <v>0.94452554744525552</v>
      </c>
      <c r="H53" s="38">
        <f t="shared" si="0"/>
        <v>0.65839416058394162</v>
      </c>
      <c r="I53" s="38">
        <f t="shared" si="0"/>
        <v>0.40583941605839419</v>
      </c>
      <c r="J53" s="60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5"/>
      <c r="BD53" s="45"/>
      <c r="BE53" s="45"/>
      <c r="BF53" s="45">
        <v>678</v>
      </c>
      <c r="BG53" s="45">
        <v>647</v>
      </c>
      <c r="BH53" s="45">
        <v>602</v>
      </c>
      <c r="BI53" s="47">
        <f>IFERROR(VLOOKUP(B53,[6]Retention!$A:$B,2,0),"")</f>
        <v>501</v>
      </c>
      <c r="BJ53" s="45">
        <f>IFERROR(VLOOKUP(B53,[7]Retention!$A:$B,2,0),"")</f>
        <v>451</v>
      </c>
      <c r="BK53" s="45">
        <f>IFERROR(VLOOKUP($B53,[8]Retention!$A:$B,2,0),"")</f>
        <v>381</v>
      </c>
      <c r="BL53" s="45">
        <f>IFERROR(VLOOKUP($B53,[9]Retention!$A:$B,2,0),"")</f>
        <v>346</v>
      </c>
      <c r="BM53" s="45">
        <f>IFERROR(VLOOKUP($B53,[10]Retention!$A:$B,2,0),"")</f>
        <v>313</v>
      </c>
      <c r="BN53" s="45">
        <f>IFERROR(VLOOKUP($B53,[11]Retention!$A:$B,2,0),"")</f>
        <v>286</v>
      </c>
      <c r="BO53" s="45">
        <f>IFERROR(VLOOKUP($B53,[12]Retention!$A:$B,2,0),"")</f>
        <v>278</v>
      </c>
      <c r="BP53" s="45">
        <f>IFERROR(VLOOKUP($B53,[13]Retention!$A:$B,2,0),"")</f>
        <v>278</v>
      </c>
      <c r="BQ53" s="45">
        <f>IFERROR(VLOOKUP($B53,[14]Retention!$A:$B,2,0),"")</f>
        <v>246</v>
      </c>
      <c r="BR53" s="45">
        <f>IFERROR(VLOOKUP($B53,[15]Retention!$A:$B,2,0),"")</f>
        <v>238</v>
      </c>
      <c r="BS53" s="45">
        <f>IFERROR(VLOOKUP($B53,[16]Retention!$A:$B,2,0),"")</f>
        <v>236</v>
      </c>
      <c r="BT53" s="45">
        <f>IFERROR(VLOOKUP(B53,[17]Retention!$A:$B,2,0),"")</f>
        <v>231</v>
      </c>
      <c r="BU53" s="47">
        <v>228</v>
      </c>
      <c r="BV53" s="45"/>
      <c r="BW53" s="45"/>
      <c r="BX53" s="45"/>
      <c r="BY53" s="45"/>
      <c r="BZ53" s="45"/>
      <c r="CA53" s="51">
        <v>0.94452554744525552</v>
      </c>
      <c r="CB53" s="10"/>
      <c r="CC53" s="10"/>
    </row>
    <row r="54" spans="1:81" ht="14.25" customHeight="1" x14ac:dyDescent="0.25">
      <c r="A54" s="62" t="s">
        <v>57</v>
      </c>
      <c r="B54" s="35">
        <v>42461</v>
      </c>
      <c r="C54" s="36">
        <v>545</v>
      </c>
      <c r="D54" s="37">
        <f t="shared" si="4"/>
        <v>524</v>
      </c>
      <c r="E54" s="37">
        <f t="shared" si="5"/>
        <v>360</v>
      </c>
      <c r="F54" s="37">
        <f t="shared" si="6"/>
        <v>206</v>
      </c>
      <c r="G54" s="38">
        <f t="shared" si="0"/>
        <v>0.96146788990825693</v>
      </c>
      <c r="H54" s="38">
        <f t="shared" si="0"/>
        <v>0.66055045871559637</v>
      </c>
      <c r="I54" s="38">
        <f t="shared" si="0"/>
        <v>0.37798165137614681</v>
      </c>
      <c r="J54" s="60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5"/>
      <c r="BD54" s="45"/>
      <c r="BE54" s="45"/>
      <c r="BF54" s="45"/>
      <c r="BG54" s="45">
        <v>544</v>
      </c>
      <c r="BH54" s="45">
        <v>524</v>
      </c>
      <c r="BI54" s="47">
        <f>IFERROR(VLOOKUP(B54,[6]Retention!$A:$B,2,0),"")</f>
        <v>511</v>
      </c>
      <c r="BJ54" s="45">
        <f>IFERROR(VLOOKUP(B54,[7]Retention!$A:$B,2,0),"")</f>
        <v>424</v>
      </c>
      <c r="BK54" s="45">
        <f>IFERROR(VLOOKUP($B54,[8]Retention!$A:$B,2,0),"")</f>
        <v>360</v>
      </c>
      <c r="BL54" s="45">
        <f>IFERROR(VLOOKUP($B54,[9]Retention!$A:$B,2,0),"")</f>
        <v>317</v>
      </c>
      <c r="BM54" s="45">
        <f>IFERROR(VLOOKUP($B54,[10]Retention!$A:$B,2,0),"")</f>
        <v>282</v>
      </c>
      <c r="BN54" s="45">
        <f>IFERROR(VLOOKUP($B54,[11]Retention!$A:$B,2,0),"")</f>
        <v>254</v>
      </c>
      <c r="BO54" s="45">
        <f>IFERROR(VLOOKUP($B54,[12]Retention!$A:$B,2,0),"")</f>
        <v>248</v>
      </c>
      <c r="BP54" s="45">
        <f>IFERROR(VLOOKUP($B54,[13]Retention!$A:$B,2,0),"")</f>
        <v>248</v>
      </c>
      <c r="BQ54" s="45">
        <f>IFERROR(VLOOKUP($B54,[14]Retention!$A:$B,2,0),"")</f>
        <v>206</v>
      </c>
      <c r="BR54" s="45">
        <f>IFERROR(VLOOKUP($B54,[15]Retention!$A:$B,2,0),"")</f>
        <v>197</v>
      </c>
      <c r="BS54" s="45">
        <f>IFERROR(VLOOKUP($B54,[16]Retention!$A:$B,2,0),"")</f>
        <v>195</v>
      </c>
      <c r="BT54" s="45">
        <f>IFERROR(VLOOKUP(B54,[17]Retention!$A:$B,2,0),"")</f>
        <v>192</v>
      </c>
      <c r="BU54" s="47">
        <v>190</v>
      </c>
      <c r="BV54" s="45"/>
      <c r="BW54" s="45"/>
      <c r="BX54" s="45"/>
      <c r="BY54" s="45"/>
      <c r="BZ54" s="45"/>
      <c r="CA54" s="51">
        <v>0.96146788990825693</v>
      </c>
      <c r="CB54" s="10"/>
      <c r="CC54" s="10"/>
    </row>
    <row r="55" spans="1:81" ht="14.25" customHeight="1" x14ac:dyDescent="0.25">
      <c r="A55" s="62" t="s">
        <v>58</v>
      </c>
      <c r="B55" s="35">
        <v>42491</v>
      </c>
      <c r="C55" s="36">
        <v>749</v>
      </c>
      <c r="D55" s="37">
        <f t="shared" si="4"/>
        <v>711</v>
      </c>
      <c r="E55" s="37">
        <f t="shared" si="5"/>
        <v>472</v>
      </c>
      <c r="F55" s="37">
        <f t="shared" si="6"/>
        <v>286</v>
      </c>
      <c r="G55" s="38">
        <f t="shared" si="0"/>
        <v>0.94926568758344454</v>
      </c>
      <c r="H55" s="38">
        <f t="shared" si="0"/>
        <v>0.63017356475300401</v>
      </c>
      <c r="I55" s="38">
        <f t="shared" si="0"/>
        <v>0.38184245660881178</v>
      </c>
      <c r="J55" s="60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5"/>
      <c r="BD55" s="45"/>
      <c r="BE55" s="45"/>
      <c r="BF55" s="45"/>
      <c r="BG55" s="45"/>
      <c r="BH55" s="45">
        <v>736</v>
      </c>
      <c r="BI55" s="47">
        <f>IFERROR(VLOOKUP(B55,[6]Retention!$A:$B,2,0),"")</f>
        <v>711</v>
      </c>
      <c r="BJ55" s="45">
        <f>IFERROR(VLOOKUP(B55,[7]Retention!$A:$B,2,0),"")</f>
        <v>680</v>
      </c>
      <c r="BK55" s="45">
        <f>IFERROR(VLOOKUP($B55,[8]Retention!$A:$B,2,0),"")</f>
        <v>541</v>
      </c>
      <c r="BL55" s="45">
        <f>IFERROR(VLOOKUP($B55,[9]Retention!$A:$B,2,0),"")</f>
        <v>472</v>
      </c>
      <c r="BM55" s="45">
        <f>IFERROR(VLOOKUP($B55,[10]Retention!$A:$B,2,0),"")</f>
        <v>401</v>
      </c>
      <c r="BN55" s="45">
        <f>IFERROR(VLOOKUP($B55,[11]Retention!$A:$B,2,0),"")</f>
        <v>367</v>
      </c>
      <c r="BO55" s="45">
        <f>IFERROR(VLOOKUP($B55,[12]Retention!$A:$B,2,0),"")</f>
        <v>342</v>
      </c>
      <c r="BP55" s="45">
        <f>IFERROR(VLOOKUP($B55,[13]Retention!$A:$B,2,0),"")</f>
        <v>342</v>
      </c>
      <c r="BQ55" s="45">
        <f>IFERROR(VLOOKUP($B55,[14]Retention!$A:$B,2,0),"")</f>
        <v>298</v>
      </c>
      <c r="BR55" s="45">
        <f>IFERROR(VLOOKUP($B55,[15]Retention!$A:$B,2,0),"")</f>
        <v>286</v>
      </c>
      <c r="BS55" s="45">
        <f>IFERROR(VLOOKUP($B55,[16]Retention!$A:$B,2,0),"")</f>
        <v>283</v>
      </c>
      <c r="BT55" s="45">
        <f>IFERROR(VLOOKUP(B55,[17]Retention!$A:$B,2,0),"")</f>
        <v>282</v>
      </c>
      <c r="BU55" s="47">
        <v>275</v>
      </c>
      <c r="BV55" s="45"/>
      <c r="BW55" s="45"/>
      <c r="BX55" s="45"/>
      <c r="BY55" s="45"/>
      <c r="BZ55" s="45"/>
      <c r="CA55" s="51">
        <v>0.94926568758344454</v>
      </c>
      <c r="CB55" s="10"/>
      <c r="CC55" s="10"/>
    </row>
    <row r="56" spans="1:81" ht="14.25" customHeight="1" x14ac:dyDescent="0.25">
      <c r="A56" s="62" t="s">
        <v>59</v>
      </c>
      <c r="B56" s="35">
        <v>42522</v>
      </c>
      <c r="C56" s="36">
        <v>1300</v>
      </c>
      <c r="D56" s="37">
        <f t="shared" si="4"/>
        <v>1223</v>
      </c>
      <c r="E56" s="37">
        <f t="shared" si="5"/>
        <v>864</v>
      </c>
      <c r="F56" s="37">
        <f t="shared" si="6"/>
        <v>544</v>
      </c>
      <c r="G56" s="38">
        <f t="shared" si="0"/>
        <v>0.9407692307692308</v>
      </c>
      <c r="H56" s="38">
        <f t="shared" si="0"/>
        <v>0.66461538461538461</v>
      </c>
      <c r="I56" s="38">
        <f t="shared" si="0"/>
        <v>0.41846153846153844</v>
      </c>
      <c r="J56" s="60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5"/>
      <c r="BD56" s="45"/>
      <c r="BE56" s="45"/>
      <c r="BF56" s="45"/>
      <c r="BG56" s="45"/>
      <c r="BH56" s="45"/>
      <c r="BI56" s="47">
        <f>IFERROR(VLOOKUP(B56,[6]Retention!$A:$B,2,0),"")</f>
        <v>1290</v>
      </c>
      <c r="BJ56" s="45">
        <f>IFERROR(VLOOKUP(B56,[7]Retention!$A:$B,2,0),"")</f>
        <v>1223</v>
      </c>
      <c r="BK56" s="45">
        <f>IFERROR(VLOOKUP($B56,[8]Retention!$A:$B,2,0),"")</f>
        <v>1161</v>
      </c>
      <c r="BL56" s="45">
        <f>IFERROR(VLOOKUP($B56,[9]Retention!$A:$B,2,0),"")</f>
        <v>1044</v>
      </c>
      <c r="BM56" s="45">
        <f>IFERROR(VLOOKUP($B56,[10]Retention!$A:$B,2,0),"")</f>
        <v>864</v>
      </c>
      <c r="BN56" s="45">
        <f>IFERROR(VLOOKUP($B56,[11]Retention!$A:$B,2,0),"")</f>
        <v>762</v>
      </c>
      <c r="BO56" s="45">
        <f>IFERROR(VLOOKUP($B56,[12]Retention!$A:$B,2,0),"")</f>
        <v>713</v>
      </c>
      <c r="BP56" s="45">
        <f>IFERROR(VLOOKUP($B56,[13]Retention!$A:$B,2,0),"")</f>
        <v>713</v>
      </c>
      <c r="BQ56" s="45">
        <f>IFERROR(VLOOKUP($B56,[14]Retention!$A:$B,2,0),"")</f>
        <v>577</v>
      </c>
      <c r="BR56" s="45">
        <f>IFERROR(VLOOKUP($B56,[15]Retention!$A:$B,2,0),"")</f>
        <v>549</v>
      </c>
      <c r="BS56" s="45">
        <f>IFERROR(VLOOKUP($B56,[16]Retention!$A:$B,2,0),"")</f>
        <v>544</v>
      </c>
      <c r="BT56" s="45">
        <f>IFERROR(VLOOKUP(B56,[17]Retention!$A:$B,2,0),"")</f>
        <v>539</v>
      </c>
      <c r="BU56" s="47">
        <v>534</v>
      </c>
      <c r="BV56" s="45"/>
      <c r="BW56" s="45"/>
      <c r="BX56" s="45"/>
      <c r="BY56" s="45"/>
      <c r="BZ56" s="45"/>
      <c r="CA56" s="51"/>
      <c r="CB56" s="10"/>
      <c r="CC56" s="10"/>
    </row>
    <row r="57" spans="1:81" ht="14.25" customHeight="1" x14ac:dyDescent="0.25">
      <c r="A57" s="62" t="s">
        <v>60</v>
      </c>
      <c r="B57" s="35">
        <v>42552</v>
      </c>
      <c r="C57" s="36">
        <v>926</v>
      </c>
      <c r="D57" s="37">
        <f t="shared" si="4"/>
        <v>871</v>
      </c>
      <c r="E57" s="37">
        <f t="shared" si="5"/>
        <v>569</v>
      </c>
      <c r="F57" s="37">
        <f t="shared" si="6"/>
        <v>396</v>
      </c>
      <c r="G57" s="38">
        <f t="shared" si="0"/>
        <v>0.94060475161987045</v>
      </c>
      <c r="H57" s="38">
        <f t="shared" si="0"/>
        <v>0.6144708423326134</v>
      </c>
      <c r="I57" s="38">
        <f t="shared" si="0"/>
        <v>0.42764578833693306</v>
      </c>
      <c r="J57" s="60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5"/>
      <c r="BD57" s="45"/>
      <c r="BE57" s="45"/>
      <c r="BF57" s="45"/>
      <c r="BG57" s="45"/>
      <c r="BH57" s="45"/>
      <c r="BI57" s="47">
        <f>IFERROR(VLOOKUP(B57,[6]Retention!$A:$B,2,0),"")</f>
        <v>926</v>
      </c>
      <c r="BJ57" s="45">
        <f>IFERROR(VLOOKUP(B57,[7]Retention!$A:$B,2,0),"")</f>
        <v>914</v>
      </c>
      <c r="BK57" s="45">
        <f>IFERROR(VLOOKUP($B57,[8]Retention!$A:$B,2,0),"")</f>
        <v>871</v>
      </c>
      <c r="BL57" s="45">
        <f>IFERROR(VLOOKUP($B57,[9]Retention!$A:$B,2,0),"")</f>
        <v>843</v>
      </c>
      <c r="BM57" s="45">
        <f>IFERROR(VLOOKUP($B57,[10]Retention!$A:$B,2,0),"")</f>
        <v>699</v>
      </c>
      <c r="BN57" s="45">
        <f>IFERROR(VLOOKUP($B57,[11]Retention!$A:$B,2,0),"")</f>
        <v>569</v>
      </c>
      <c r="BO57" s="45">
        <f>IFERROR(VLOOKUP($B57,[12]Retention!$A:$B,2,0),"")</f>
        <v>530</v>
      </c>
      <c r="BP57" s="45">
        <f>IFERROR(VLOOKUP($B57,[13]Retention!$A:$B,2,0),"")</f>
        <v>530</v>
      </c>
      <c r="BQ57" s="45">
        <f>IFERROR(VLOOKUP($B57,[14]Retention!$A:$B,2,0),"")</f>
        <v>420</v>
      </c>
      <c r="BR57" s="45">
        <f>IFERROR(VLOOKUP($B57,[15]Retention!$A:$B,2,0),"")</f>
        <v>407</v>
      </c>
      <c r="BS57" s="45">
        <f>IFERROR(VLOOKUP($B57,[16]Retention!$A:$B,2,0),"")</f>
        <v>401</v>
      </c>
      <c r="BT57" s="45">
        <f>IFERROR(VLOOKUP(B57,[17]Retention!$A:$B,2,0),"")</f>
        <v>396</v>
      </c>
      <c r="BU57" s="47">
        <v>391</v>
      </c>
      <c r="BV57" s="45"/>
      <c r="BW57" s="45"/>
      <c r="BX57" s="45"/>
      <c r="BY57" s="45"/>
      <c r="BZ57" s="45"/>
      <c r="CA57" s="51" t="e">
        <v>#DIV/0!</v>
      </c>
      <c r="CB57" s="10"/>
      <c r="CC57" s="10"/>
    </row>
    <row r="58" spans="1:81" ht="14.25" customHeight="1" x14ac:dyDescent="0.25">
      <c r="A58" s="62" t="s">
        <v>61</v>
      </c>
      <c r="B58" s="35">
        <v>42583</v>
      </c>
      <c r="C58" s="36">
        <v>1054</v>
      </c>
      <c r="D58" s="37">
        <f t="shared" si="4"/>
        <v>1009</v>
      </c>
      <c r="E58" s="37">
        <f t="shared" si="5"/>
        <v>730</v>
      </c>
      <c r="F58" s="37">
        <f t="shared" si="6"/>
        <v>480</v>
      </c>
      <c r="G58" s="38">
        <f t="shared" si="0"/>
        <v>0.95730550284629978</v>
      </c>
      <c r="H58" s="38">
        <f t="shared" si="0"/>
        <v>0.69259962049335866</v>
      </c>
      <c r="I58" s="38">
        <f t="shared" si="0"/>
        <v>0.45540796963946867</v>
      </c>
      <c r="J58" s="60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5"/>
      <c r="BD58" s="45"/>
      <c r="BE58" s="45"/>
      <c r="BF58" s="45"/>
      <c r="BG58" s="45"/>
      <c r="BH58" s="45"/>
      <c r="BI58" s="47" t="str">
        <f>IFERROR(VLOOKUP(B58,[6]Retention!$A:$B,2,0),"")</f>
        <v/>
      </c>
      <c r="BJ58" s="45">
        <f>IFERROR(VLOOKUP(B58,[7]Retention!$A:$B,2,0),"")</f>
        <v>1052</v>
      </c>
      <c r="BK58" s="45">
        <f>IFERROR(VLOOKUP($B58,[8]Retention!$A:$B,2,0),"")</f>
        <v>1042</v>
      </c>
      <c r="BL58" s="45">
        <f>IFERROR(VLOOKUP($B58,[9]Retention!$A:$B,2,0),"")</f>
        <v>1009</v>
      </c>
      <c r="BM58" s="45">
        <f>IFERROR(VLOOKUP($B58,[10]Retention!$A:$B,2,0),"")</f>
        <v>940</v>
      </c>
      <c r="BN58" s="45">
        <f>IFERROR(VLOOKUP($B58,[11]Retention!$A:$B,2,0),"")</f>
        <v>792</v>
      </c>
      <c r="BO58" s="45">
        <f>IFERROR(VLOOKUP($B58,[12]Retention!$A:$B,2,0),"")</f>
        <v>730</v>
      </c>
      <c r="BP58" s="45">
        <f>IFERROR(VLOOKUP($B58,[13]Retention!$A:$B,2,0),"")</f>
        <v>730</v>
      </c>
      <c r="BQ58" s="45">
        <f>IFERROR(VLOOKUP($B58,[14]Retention!$A:$B,2,0),"")</f>
        <v>518</v>
      </c>
      <c r="BR58" s="45">
        <f>IFERROR(VLOOKUP($B58,[15]Retention!$A:$B,2,0),"")</f>
        <v>505</v>
      </c>
      <c r="BS58" s="45">
        <f>IFERROR(VLOOKUP($B58,[16]Retention!$A:$B,2,0),"")</f>
        <v>503</v>
      </c>
      <c r="BT58" s="45">
        <f>IFERROR(VLOOKUP(B58,[17]Retention!$A:$B,2,0),"")</f>
        <v>487</v>
      </c>
      <c r="BU58" s="47">
        <v>480</v>
      </c>
      <c r="BV58" s="45"/>
      <c r="BW58" s="45"/>
      <c r="BX58" s="45"/>
      <c r="BY58" s="45"/>
      <c r="BZ58" s="45"/>
      <c r="CA58" s="51" t="e">
        <v>#DIV/0!</v>
      </c>
      <c r="CB58" s="10"/>
      <c r="CC58" s="10"/>
    </row>
    <row r="59" spans="1:81" ht="14.25" customHeight="1" x14ac:dyDescent="0.25">
      <c r="A59" s="62" t="s">
        <v>62</v>
      </c>
      <c r="B59" s="35">
        <v>42614</v>
      </c>
      <c r="C59" s="36">
        <v>1275</v>
      </c>
      <c r="D59" s="37">
        <f t="shared" si="4"/>
        <v>1238</v>
      </c>
      <c r="E59" s="37">
        <f t="shared" si="5"/>
        <v>1103</v>
      </c>
      <c r="F59" s="37">
        <f t="shared" si="6"/>
        <v>0</v>
      </c>
      <c r="G59" s="38">
        <f t="shared" si="0"/>
        <v>0.97098039215686271</v>
      </c>
      <c r="H59" s="38">
        <f t="shared" si="0"/>
        <v>0.86509803921568629</v>
      </c>
      <c r="I59" s="38">
        <f t="shared" si="0"/>
        <v>0</v>
      </c>
      <c r="J59" s="60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5"/>
      <c r="BD59" s="45"/>
      <c r="BE59" s="45"/>
      <c r="BF59" s="45"/>
      <c r="BG59" s="45"/>
      <c r="BH59" s="45"/>
      <c r="BI59" s="47" t="str">
        <f>IFERROR(VLOOKUP(B59,[6]Retention!$A:$B,2,0),"")</f>
        <v/>
      </c>
      <c r="BJ59" s="45" t="str">
        <f>IFERROR(VLOOKUP(B59,[7]Retention!$A:$B,2,0),"")</f>
        <v/>
      </c>
      <c r="BK59" s="45">
        <f>IFERROR(VLOOKUP($B59,[8]Retention!$A:$B,2,0),"")</f>
        <v>1267</v>
      </c>
      <c r="BL59" s="45">
        <f>IFERROR(VLOOKUP($B59,[9]Retention!$A:$B,2,0),"")</f>
        <v>1263</v>
      </c>
      <c r="BM59" s="45">
        <f>IFERROR(VLOOKUP($B59,[10]Retention!$A:$B,2,0),"")</f>
        <v>1238</v>
      </c>
      <c r="BN59" s="45">
        <f>IFERROR(VLOOKUP($B59,[11]Retention!$A:$B,2,0),"")</f>
        <v>1165</v>
      </c>
      <c r="BO59" s="45">
        <f>IFERROR(VLOOKUP($B59,[12]Retention!$A:$B,2,0),"")</f>
        <v>1103</v>
      </c>
      <c r="BP59" s="45">
        <f>IFERROR(VLOOKUP($B59,[13]Retention!$A:$B,2,0),"")</f>
        <v>1103</v>
      </c>
      <c r="BQ59" s="45">
        <f>IFERROR(VLOOKUP($B59,[14]Retention!$A:$B,2,0),"")</f>
        <v>753</v>
      </c>
      <c r="BR59" s="45">
        <f>IFERROR(VLOOKUP($B59,[15]Retention!$A:$B,2,0),"")</f>
        <v>738</v>
      </c>
      <c r="BS59" s="45">
        <f>IFERROR(VLOOKUP($B59,[16]Retention!$A:$B,2,0),"")</f>
        <v>735</v>
      </c>
      <c r="BT59" s="45">
        <f>IFERROR(VLOOKUP(B59,[17]Retention!$A:$B,2,0),"")</f>
        <v>727</v>
      </c>
      <c r="BU59" s="47">
        <v>708</v>
      </c>
      <c r="BV59" s="45"/>
      <c r="BW59" s="45"/>
      <c r="BX59" s="45"/>
      <c r="BY59" s="45"/>
      <c r="BZ59" s="45"/>
      <c r="CA59" s="51" t="e">
        <v>#DIV/0!</v>
      </c>
      <c r="CB59" s="10"/>
      <c r="CC59" s="10"/>
    </row>
    <row r="60" spans="1:81" ht="14.25" customHeight="1" x14ac:dyDescent="0.25">
      <c r="A60" s="62" t="s">
        <v>63</v>
      </c>
      <c r="B60" s="35">
        <v>42644</v>
      </c>
      <c r="C60" s="52">
        <f>[4]Country!$BO$54</f>
        <v>1190</v>
      </c>
      <c r="D60" s="37">
        <f t="shared" si="4"/>
        <v>1128</v>
      </c>
      <c r="E60" s="37">
        <f t="shared" si="5"/>
        <v>746</v>
      </c>
      <c r="F60" s="37">
        <f t="shared" si="6"/>
        <v>0</v>
      </c>
      <c r="G60" s="38">
        <f t="shared" si="0"/>
        <v>0.94789915966386551</v>
      </c>
      <c r="H60" s="38">
        <f t="shared" si="0"/>
        <v>0.626890756302521</v>
      </c>
      <c r="I60" s="38">
        <f t="shared" si="0"/>
        <v>0</v>
      </c>
      <c r="J60" s="60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5"/>
      <c r="BD60" s="45"/>
      <c r="BE60" s="45"/>
      <c r="BF60" s="45"/>
      <c r="BG60" s="45"/>
      <c r="BH60" s="45"/>
      <c r="BI60" s="47" t="str">
        <f>IFERROR(VLOOKUP(B60,[6]Retention!$A:$B,2,0),"")</f>
        <v/>
      </c>
      <c r="BJ60" s="45" t="str">
        <f>IFERROR(VLOOKUP(B60,[7]Retention!$A:$B,2,0),"")</f>
        <v/>
      </c>
      <c r="BK60" s="45"/>
      <c r="BL60" s="45">
        <f>IFERROR(VLOOKUP($B60,[9]Retention!$A:$B,2,0),"")</f>
        <v>1186</v>
      </c>
      <c r="BM60" s="45">
        <f>IFERROR(VLOOKUP($B60,[10]Retention!$A:$B,2,0),"")</f>
        <v>1177</v>
      </c>
      <c r="BN60" s="45">
        <f>IFERROR(VLOOKUP($B60,[11]Retention!$A:$B,2,0),"")</f>
        <v>1128</v>
      </c>
      <c r="BO60" s="45">
        <f>IFERROR(VLOOKUP($B60,[12]Retention!$A:$B,2,0),"")</f>
        <v>1109</v>
      </c>
      <c r="BP60" s="45">
        <f>IFERROR(VLOOKUP($B60,[13]Retention!$A:$B,2,0),"")</f>
        <v>1109</v>
      </c>
      <c r="BQ60" s="45">
        <f>IFERROR(VLOOKUP($B60,[14]Retention!$A:$B,2,0),"")</f>
        <v>746</v>
      </c>
      <c r="BR60" s="45">
        <f>IFERROR(VLOOKUP($B60,[15]Retention!$A:$B,2,0),"")</f>
        <v>721</v>
      </c>
      <c r="BS60" s="45">
        <f>IFERROR(VLOOKUP($B60,[16]Retention!$A:$B,2,0),"")</f>
        <v>715</v>
      </c>
      <c r="BT60" s="45">
        <f>IFERROR(VLOOKUP(B60,[17]Retention!$A:$B,2,0),"")</f>
        <v>705</v>
      </c>
      <c r="BU60" s="47">
        <v>694</v>
      </c>
      <c r="BV60" s="45"/>
      <c r="BW60" s="45"/>
      <c r="BX60" s="45"/>
      <c r="BY60" s="45"/>
      <c r="BZ60" s="45"/>
      <c r="CA60" s="51" t="e">
        <v>#DIV/0!</v>
      </c>
      <c r="CB60" s="10"/>
      <c r="CC60" s="10"/>
    </row>
    <row r="61" spans="1:81" ht="14.25" customHeight="1" x14ac:dyDescent="0.25">
      <c r="A61" s="62" t="s">
        <v>64</v>
      </c>
      <c r="B61" s="35">
        <v>42675</v>
      </c>
      <c r="C61" s="36">
        <f>[4]Country!$BP$54</f>
        <v>1260</v>
      </c>
      <c r="D61" s="37">
        <f t="shared" si="4"/>
        <v>1278</v>
      </c>
      <c r="E61" s="37">
        <f t="shared" si="5"/>
        <v>798</v>
      </c>
      <c r="F61" s="37">
        <f t="shared" si="6"/>
        <v>0</v>
      </c>
      <c r="G61" s="38">
        <f t="shared" si="0"/>
        <v>1.0142857142857142</v>
      </c>
      <c r="H61" s="38">
        <f t="shared" si="0"/>
        <v>0.6333333333333333</v>
      </c>
      <c r="I61" s="38">
        <f t="shared" si="0"/>
        <v>0</v>
      </c>
      <c r="J61" s="60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5"/>
      <c r="BD61" s="45"/>
      <c r="BE61" s="45"/>
      <c r="BF61" s="45"/>
      <c r="BG61" s="45"/>
      <c r="BH61" s="45"/>
      <c r="BI61" s="47" t="str">
        <f>IFERROR(VLOOKUP(B61,[6]Retention!$A:$B,2,0),"")</f>
        <v/>
      </c>
      <c r="BJ61" s="45" t="str">
        <f>IFERROR(VLOOKUP(B61,[7]Retention!$A:$B,2,0),"")</f>
        <v/>
      </c>
      <c r="BK61" s="45"/>
      <c r="BL61" s="45" t="str">
        <f>IFERROR(VLOOKUP($B61,[9]Retention!$A:$B,2,0),"")</f>
        <v/>
      </c>
      <c r="BM61" s="45">
        <f>IFERROR(VLOOKUP($B61,[10]Retention!$A:$B,2,0),"")</f>
        <v>1312</v>
      </c>
      <c r="BN61" s="45">
        <f>IFERROR(VLOOKUP($B61,[11]Retention!$A:$B,2,0),"")</f>
        <v>1291</v>
      </c>
      <c r="BO61" s="45">
        <f>IFERROR(VLOOKUP($B61,[12]Retention!$A:$B,2,0),"")</f>
        <v>1278</v>
      </c>
      <c r="BP61" s="45">
        <f>IFERROR(VLOOKUP($B61,[13]Retention!$A:$B,2,0),"")</f>
        <v>1278</v>
      </c>
      <c r="BQ61" s="45">
        <f>IFERROR(VLOOKUP($B61,[14]Retention!$A:$B,2,0),"")</f>
        <v>879</v>
      </c>
      <c r="BR61" s="45">
        <f>IFERROR(VLOOKUP($B61,[15]Retention!$A:$B,2,0),"")</f>
        <v>798</v>
      </c>
      <c r="BS61" s="45">
        <f>IFERROR(VLOOKUP($B61,[16]Retention!$A:$B,2,0),"")</f>
        <v>793</v>
      </c>
      <c r="BT61" s="45">
        <f>IFERROR(VLOOKUP(B61,[17]Retention!$A:$B,2,0),"")</f>
        <v>779</v>
      </c>
      <c r="BU61" s="47">
        <v>773</v>
      </c>
      <c r="BV61" s="45"/>
      <c r="BW61" s="45"/>
      <c r="BX61" s="45"/>
      <c r="BY61" s="45"/>
      <c r="BZ61" s="45"/>
      <c r="CA61" s="51" t="e">
        <v>#N/A</v>
      </c>
      <c r="CB61" s="10"/>
      <c r="CC61" s="10"/>
    </row>
    <row r="62" spans="1:81" ht="14.25" customHeight="1" x14ac:dyDescent="0.25">
      <c r="A62" s="62" t="s">
        <v>65</v>
      </c>
      <c r="B62" s="53">
        <v>42705</v>
      </c>
      <c r="C62" s="54">
        <f>[4]Country!$BQ$54</f>
        <v>1507</v>
      </c>
      <c r="D62" s="55">
        <f t="shared" si="4"/>
        <v>1495</v>
      </c>
      <c r="E62" s="55">
        <f t="shared" si="5"/>
        <v>996</v>
      </c>
      <c r="F62" s="55">
        <f t="shared" si="6"/>
        <v>0</v>
      </c>
      <c r="G62" s="56">
        <f t="shared" si="0"/>
        <v>0.99203715992037156</v>
      </c>
      <c r="H62" s="56">
        <f t="shared" si="0"/>
        <v>0.66091572660915732</v>
      </c>
      <c r="I62" s="56">
        <f t="shared" si="0"/>
        <v>0</v>
      </c>
      <c r="J62" s="60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8"/>
      <c r="BD62" s="58"/>
      <c r="BE62" s="58"/>
      <c r="BF62" s="58"/>
      <c r="BG62" s="58"/>
      <c r="BH62" s="58"/>
      <c r="BI62" s="59" t="str">
        <f>IFERROR(VLOOKUP(B62,[6]Retention!$A:$B,2,0),"")</f>
        <v/>
      </c>
      <c r="BJ62" s="58" t="str">
        <f>IFERROR(VLOOKUP(B62,[7]Retention!$A:$B,2,0),"")</f>
        <v/>
      </c>
      <c r="BK62" s="58"/>
      <c r="BL62" s="58" t="str">
        <f>IFERROR(VLOOKUP($B62,[9]Retention!$A:$B,2,0),"")</f>
        <v/>
      </c>
      <c r="BM62" s="58"/>
      <c r="BN62" s="58">
        <f>IFERROR(VLOOKUP($B62,[11]Retention!$A:$B,2,0),"")</f>
        <v>1497</v>
      </c>
      <c r="BO62" s="58">
        <f>IFERROR(VLOOKUP($B62,[12]Retention!$A:$B,2,0),"")</f>
        <v>1495</v>
      </c>
      <c r="BP62" s="58">
        <f>IFERROR(VLOOKUP($B62,[13]Retention!$A:$B,2,0),"")</f>
        <v>1495</v>
      </c>
      <c r="BQ62" s="58">
        <f>IFERROR(VLOOKUP($B62,[14]Retention!$A:$B,2,0),"")</f>
        <v>1432</v>
      </c>
      <c r="BR62" s="58">
        <f>IFERROR(VLOOKUP($B62,[15]Retention!$A:$B,2,0),"")</f>
        <v>1004</v>
      </c>
      <c r="BS62" s="58">
        <f>IFERROR(VLOOKUP($B62,[16]Retention!$A:$B,2,0),"")</f>
        <v>996</v>
      </c>
      <c r="BT62" s="58">
        <f>IFERROR(VLOOKUP(B62,[17]Retention!$A:$B,2,0),"")</f>
        <v>975</v>
      </c>
      <c r="BU62" s="59">
        <v>959</v>
      </c>
      <c r="BV62" s="58"/>
      <c r="BW62" s="58"/>
      <c r="BX62" s="58"/>
      <c r="BY62" s="58"/>
      <c r="BZ62" s="58"/>
      <c r="CA62" s="51" t="e">
        <v>#N/A</v>
      </c>
      <c r="CB62" s="10"/>
      <c r="CC62" s="10"/>
    </row>
    <row r="63" spans="1:81" x14ac:dyDescent="0.25">
      <c r="A63" s="62" t="s">
        <v>66</v>
      </c>
      <c r="B63" s="53">
        <v>42736</v>
      </c>
      <c r="C63" s="36">
        <f>[4]Country!$BR$54</f>
        <v>509</v>
      </c>
      <c r="D63" s="37">
        <f t="shared" si="4"/>
        <v>502</v>
      </c>
      <c r="E63" s="37">
        <f t="shared" si="5"/>
        <v>434</v>
      </c>
      <c r="F63" s="37">
        <f t="shared" si="6"/>
        <v>0</v>
      </c>
      <c r="G63" s="38">
        <f t="shared" ref="G63:I67" si="7">IFERROR(D63/$C63,"-")</f>
        <v>0.98624754420432215</v>
      </c>
      <c r="H63" s="38">
        <f t="shared" si="7"/>
        <v>0.8526522593320236</v>
      </c>
      <c r="I63" s="38">
        <f t="shared" si="7"/>
        <v>0</v>
      </c>
      <c r="J63" s="60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5"/>
      <c r="BD63" s="45"/>
      <c r="BE63" s="45"/>
      <c r="BF63" s="45"/>
      <c r="BG63" s="45"/>
      <c r="BH63" s="45"/>
      <c r="BI63" s="47"/>
      <c r="BJ63" s="45"/>
      <c r="BK63" s="45"/>
      <c r="BL63" s="45"/>
      <c r="BM63" s="45"/>
      <c r="BN63" s="45"/>
      <c r="BO63" s="45">
        <f>IFERROR(VLOOKUP($B63,[12]Retention!$A:$B,2,0),"")</f>
        <v>509</v>
      </c>
      <c r="BP63" s="45">
        <f>IFERROR(VLOOKUP($B63,[13]Retention!$A:$B,2,0),"")</f>
        <v>509</v>
      </c>
      <c r="BQ63" s="45">
        <f>IFERROR(VLOOKUP($B63,[14]Retention!$A:$B,2,0),"")</f>
        <v>502</v>
      </c>
      <c r="BR63" s="45">
        <f>IFERROR(VLOOKUP($B63,[15]Retention!$A:$B,2,0),"")</f>
        <v>449</v>
      </c>
      <c r="BS63" s="45">
        <f>IFERROR(VLOOKUP($B63,[16]Retention!$A:$B,2,0),"")</f>
        <v>444</v>
      </c>
      <c r="BT63" s="45">
        <f>IFERROR(VLOOKUP(B63,[17]Retention!$A:$B,2,0),"")</f>
        <v>434</v>
      </c>
      <c r="BU63" s="47">
        <v>407</v>
      </c>
      <c r="BV63" s="45"/>
      <c r="BW63" s="45"/>
      <c r="BX63" s="45"/>
      <c r="BY63" s="45"/>
      <c r="BZ63" s="45"/>
      <c r="CA63" s="51"/>
      <c r="CB63" s="51"/>
      <c r="CC63" s="10"/>
    </row>
    <row r="64" spans="1:81" x14ac:dyDescent="0.25">
      <c r="A64" s="62" t="s">
        <v>67</v>
      </c>
      <c r="B64" s="53">
        <v>42767</v>
      </c>
      <c r="C64" s="36">
        <f>[4]Country!$BS$54</f>
        <v>1052</v>
      </c>
      <c r="D64" s="37">
        <f t="shared" si="4"/>
        <v>1009</v>
      </c>
      <c r="E64" s="37">
        <f t="shared" si="5"/>
        <v>926</v>
      </c>
      <c r="F64" s="37">
        <f t="shared" si="6"/>
        <v>0</v>
      </c>
      <c r="G64" s="38">
        <f t="shared" si="7"/>
        <v>0.95912547528517111</v>
      </c>
      <c r="H64" s="38">
        <f t="shared" si="7"/>
        <v>0.88022813688212931</v>
      </c>
      <c r="I64" s="38">
        <f t="shared" si="7"/>
        <v>0</v>
      </c>
      <c r="J64" s="60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5"/>
      <c r="BD64" s="45"/>
      <c r="BE64" s="45"/>
      <c r="BF64" s="45"/>
      <c r="BG64" s="45"/>
      <c r="BH64" s="45"/>
      <c r="BI64" s="47"/>
      <c r="BJ64" s="45"/>
      <c r="BK64" s="45"/>
      <c r="BL64" s="45"/>
      <c r="BM64" s="45"/>
      <c r="BN64" s="45"/>
      <c r="BO64" s="45"/>
      <c r="BP64" s="45">
        <v>1052</v>
      </c>
      <c r="BQ64" s="45">
        <f>IFERROR(VLOOKUP($B64,[14]Retention!$A:$B,2,0),"")</f>
        <v>1040</v>
      </c>
      <c r="BR64" s="45">
        <f>IFERROR(VLOOKUP($B64,[15]Retention!$A:$B,2,0),"")</f>
        <v>1009</v>
      </c>
      <c r="BS64" s="45">
        <f>IFERROR(VLOOKUP($B64,[16]Retention!$A:$B,2,0),"")</f>
        <v>1003</v>
      </c>
      <c r="BT64" s="45">
        <f>IFERROR(VLOOKUP(B64,[17]Retention!$A:$B,2,0),"")</f>
        <v>962</v>
      </c>
      <c r="BU64" s="47">
        <v>926</v>
      </c>
      <c r="BV64" s="45"/>
      <c r="BW64" s="45"/>
      <c r="BX64" s="45"/>
      <c r="BY64" s="45"/>
      <c r="BZ64" s="45"/>
      <c r="CA64" s="51"/>
      <c r="CB64" s="51"/>
      <c r="CC64" s="10"/>
    </row>
    <row r="65" spans="1:81" x14ac:dyDescent="0.25">
      <c r="A65" s="62" t="s">
        <v>68</v>
      </c>
      <c r="B65" s="53">
        <v>42795</v>
      </c>
      <c r="C65" s="36">
        <f>[4]Country!$BT$54</f>
        <v>1209</v>
      </c>
      <c r="D65" s="37">
        <f t="shared" si="4"/>
        <v>1180</v>
      </c>
      <c r="E65" s="37">
        <f t="shared" si="5"/>
        <v>0</v>
      </c>
      <c r="F65" s="37">
        <f t="shared" si="6"/>
        <v>0</v>
      </c>
      <c r="G65" s="38">
        <f t="shared" si="7"/>
        <v>0.9760132340777502</v>
      </c>
      <c r="H65" s="38">
        <f t="shared" si="7"/>
        <v>0</v>
      </c>
      <c r="I65" s="38">
        <f t="shared" si="7"/>
        <v>0</v>
      </c>
      <c r="J65" s="60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5"/>
      <c r="BD65" s="45"/>
      <c r="BE65" s="45"/>
      <c r="BF65" s="45"/>
      <c r="BG65" s="45"/>
      <c r="BH65" s="45"/>
      <c r="BI65" s="47"/>
      <c r="BJ65" s="45"/>
      <c r="BK65" s="45"/>
      <c r="BL65" s="45"/>
      <c r="BM65" s="45"/>
      <c r="BN65" s="45"/>
      <c r="BO65" s="45"/>
      <c r="BP65" s="45"/>
      <c r="BQ65" s="45">
        <f>IFERROR(VLOOKUP($B65,[14]Retention!$A:$B,2,0),"")</f>
        <v>1201</v>
      </c>
      <c r="BR65" s="45">
        <f>IFERROR(VLOOKUP($B65,[15]Retention!$A:$B,2,0),"")</f>
        <v>1182</v>
      </c>
      <c r="BS65" s="45">
        <f>IFERROR(VLOOKUP($B65,[16]Retention!$A:$B,2,0),"")</f>
        <v>1180</v>
      </c>
      <c r="BT65" s="45">
        <f>IFERROR(VLOOKUP(B65,[17]Retention!$A:$B,2,0),"")</f>
        <v>1142</v>
      </c>
      <c r="BU65" s="47">
        <v>1092</v>
      </c>
      <c r="BV65" s="45"/>
      <c r="BW65" s="45"/>
      <c r="BX65" s="45"/>
      <c r="BY65" s="45"/>
      <c r="BZ65" s="45"/>
      <c r="CA65" s="51"/>
      <c r="CB65" s="10"/>
      <c r="CC65" s="10"/>
    </row>
    <row r="66" spans="1:81" ht="17.25" customHeight="1" x14ac:dyDescent="0.25">
      <c r="A66" s="62" t="s">
        <v>69</v>
      </c>
      <c r="B66" s="53">
        <v>42826</v>
      </c>
      <c r="C66" s="36">
        <f>[4]Country!$BU$54</f>
        <v>962</v>
      </c>
      <c r="D66" s="37">
        <f t="shared" si="4"/>
        <v>897</v>
      </c>
      <c r="E66" s="37">
        <f t="shared" si="5"/>
        <v>0</v>
      </c>
      <c r="F66" s="37">
        <f t="shared" si="6"/>
        <v>0</v>
      </c>
      <c r="G66" s="38">
        <f t="shared" si="7"/>
        <v>0.93243243243243246</v>
      </c>
      <c r="H66" s="38">
        <f t="shared" si="7"/>
        <v>0</v>
      </c>
      <c r="I66" s="38">
        <f t="shared" si="7"/>
        <v>0</v>
      </c>
      <c r="J66" s="60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5"/>
      <c r="BD66" s="45"/>
      <c r="BE66" s="45"/>
      <c r="BF66" s="45"/>
      <c r="BG66" s="45"/>
      <c r="BH66" s="45"/>
      <c r="BI66" s="47"/>
      <c r="BJ66" s="45"/>
      <c r="BK66" s="45"/>
      <c r="BL66" s="45"/>
      <c r="BM66" s="45"/>
      <c r="BN66" s="45"/>
      <c r="BO66" s="45"/>
      <c r="BP66" s="45"/>
      <c r="BQ66" s="45"/>
      <c r="BR66" s="45">
        <f>IFERROR(VLOOKUP($B66,[15]Retention!$A:$B,2,0),"")</f>
        <v>939</v>
      </c>
      <c r="BS66" s="45">
        <f>IFERROR(VLOOKUP($B66,[16]Retention!$A:$B,2,0),"")</f>
        <v>936</v>
      </c>
      <c r="BT66" s="45">
        <f>IFERROR(VLOOKUP(B66,[17]Retention!$A:$B,2,0),"")</f>
        <v>897</v>
      </c>
      <c r="BU66" s="47">
        <v>851</v>
      </c>
      <c r="BV66" s="45"/>
      <c r="BW66" s="45"/>
      <c r="BX66" s="45"/>
      <c r="BY66" s="45"/>
      <c r="BZ66" s="45"/>
      <c r="CA66" s="51"/>
      <c r="CB66" s="10"/>
      <c r="CC66" s="10"/>
    </row>
    <row r="67" spans="1:81" x14ac:dyDescent="0.25">
      <c r="A67" s="62" t="s">
        <v>70</v>
      </c>
      <c r="B67" s="53">
        <v>42856</v>
      </c>
      <c r="C67" s="36">
        <f>[4]Country!$BV$54</f>
        <v>953</v>
      </c>
      <c r="D67" s="37">
        <f t="shared" si="4"/>
        <v>857</v>
      </c>
      <c r="E67" s="37">
        <f t="shared" si="5"/>
        <v>0</v>
      </c>
      <c r="F67" s="37">
        <f t="shared" si="6"/>
        <v>0</v>
      </c>
      <c r="G67" s="38">
        <f t="shared" si="7"/>
        <v>0.89926547743966423</v>
      </c>
      <c r="H67" s="38">
        <f t="shared" si="7"/>
        <v>0</v>
      </c>
      <c r="I67" s="38">
        <f t="shared" si="7"/>
        <v>0</v>
      </c>
      <c r="J67" s="60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5"/>
      <c r="BD67" s="45"/>
      <c r="BE67" s="45"/>
      <c r="BF67" s="45"/>
      <c r="BG67" s="45"/>
      <c r="BH67" s="45"/>
      <c r="BI67" s="47"/>
      <c r="BJ67" s="45"/>
      <c r="BK67" s="45"/>
      <c r="BL67" s="45"/>
      <c r="BM67" s="45"/>
      <c r="BN67" s="45"/>
      <c r="BO67" s="45"/>
      <c r="BP67" s="45"/>
      <c r="BQ67" s="45"/>
      <c r="BR67" s="45"/>
      <c r="BS67" s="45">
        <f>IFERROR(VLOOKUP($B67,[16]Retention!$A:$B,2,0),"")</f>
        <v>934</v>
      </c>
      <c r="BT67" s="45">
        <f>IFERROR(VLOOKUP(B67,[17]Retention!$A:$B,2,0),"")</f>
        <v>887</v>
      </c>
      <c r="BU67" s="47">
        <v>857</v>
      </c>
      <c r="BV67" s="45"/>
      <c r="BW67" s="45"/>
      <c r="BX67" s="45"/>
      <c r="BY67" s="45"/>
      <c r="BZ67" s="45"/>
      <c r="CA67" s="51"/>
      <c r="CB67" s="10"/>
      <c r="CC67" s="10"/>
    </row>
    <row r="68" spans="1:81" x14ac:dyDescent="0.25">
      <c r="A68" s="62" t="s">
        <v>71</v>
      </c>
      <c r="B68" s="53">
        <v>42887</v>
      </c>
      <c r="C68" s="36">
        <f>[4]Country!$BW$54</f>
        <v>1739</v>
      </c>
      <c r="D68" s="37">
        <f t="shared" si="4"/>
        <v>0</v>
      </c>
      <c r="E68" s="37">
        <f t="shared" si="5"/>
        <v>0</v>
      </c>
      <c r="F68" s="37">
        <f t="shared" si="6"/>
        <v>0</v>
      </c>
      <c r="G68" s="38"/>
      <c r="H68" s="38"/>
      <c r="I68" s="38"/>
      <c r="J68" s="60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5"/>
      <c r="BD68" s="45"/>
      <c r="BE68" s="45"/>
      <c r="BF68" s="45"/>
      <c r="BG68" s="45"/>
      <c r="BH68" s="45"/>
      <c r="BI68" s="47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>
        <f>IFERROR(VLOOKUP(B68,[17]Retention!$A:$B,2,0),"")</f>
        <v>1717</v>
      </c>
      <c r="BU68" s="47">
        <v>1705</v>
      </c>
      <c r="BV68" s="45"/>
      <c r="BW68" s="45"/>
      <c r="BX68" s="45"/>
      <c r="BY68" s="45"/>
      <c r="BZ68" s="45"/>
      <c r="CA68" s="51"/>
      <c r="CB68" s="10"/>
      <c r="CC68" s="10"/>
    </row>
    <row r="69" spans="1:81" x14ac:dyDescent="0.25">
      <c r="A69" s="62" t="s">
        <v>72</v>
      </c>
      <c r="B69" s="53">
        <v>42917</v>
      </c>
      <c r="C69" s="36">
        <v>1164</v>
      </c>
      <c r="D69" s="37"/>
      <c r="E69" s="37"/>
      <c r="F69" s="37"/>
      <c r="G69" s="38"/>
      <c r="H69" s="38"/>
      <c r="I69" s="38"/>
      <c r="J69" s="60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5"/>
      <c r="BD69" s="45"/>
      <c r="BE69" s="45"/>
      <c r="BF69" s="45"/>
      <c r="BG69" s="45"/>
      <c r="BH69" s="45"/>
      <c r="BI69" s="47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7">
        <v>1163</v>
      </c>
      <c r="BV69" s="45"/>
      <c r="BW69" s="45"/>
      <c r="BX69" s="45"/>
      <c r="BY69" s="45"/>
      <c r="BZ69" s="45"/>
      <c r="CA69" s="51"/>
      <c r="CB69" s="10"/>
      <c r="CC69" s="10"/>
    </row>
    <row r="70" spans="1:81" x14ac:dyDescent="0.25">
      <c r="A70" s="62" t="s">
        <v>73</v>
      </c>
      <c r="B70" s="53">
        <v>42948</v>
      </c>
      <c r="C70" s="36"/>
      <c r="D70" s="37"/>
      <c r="E70" s="37"/>
      <c r="F70" s="37"/>
      <c r="G70" s="38"/>
      <c r="H70" s="38"/>
      <c r="I70" s="38"/>
      <c r="J70" s="60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5"/>
      <c r="BD70" s="45"/>
      <c r="BE70" s="45"/>
      <c r="BF70" s="45"/>
      <c r="BG70" s="45"/>
      <c r="BH70" s="45"/>
      <c r="BI70" s="47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7"/>
      <c r="BV70" s="45"/>
      <c r="BW70" s="45"/>
      <c r="BX70" s="45"/>
      <c r="BY70" s="45"/>
      <c r="BZ70" s="45"/>
      <c r="CA70" s="51"/>
      <c r="CB70" s="10"/>
      <c r="CC70" s="10"/>
    </row>
    <row r="71" spans="1:81" x14ac:dyDescent="0.25">
      <c r="A71" s="62" t="s">
        <v>74</v>
      </c>
      <c r="B71" s="53">
        <v>42979</v>
      </c>
      <c r="C71" s="36"/>
      <c r="D71" s="37"/>
      <c r="E71" s="37"/>
      <c r="F71" s="37"/>
      <c r="G71" s="38"/>
      <c r="H71" s="38"/>
      <c r="I71" s="38"/>
      <c r="J71" s="60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5"/>
      <c r="BD71" s="45"/>
      <c r="BE71" s="45"/>
      <c r="BF71" s="45"/>
      <c r="BG71" s="45"/>
      <c r="BH71" s="45"/>
      <c r="BI71" s="47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7"/>
      <c r="BV71" s="45"/>
      <c r="BW71" s="45"/>
      <c r="BX71" s="45"/>
      <c r="BY71" s="45"/>
      <c r="BZ71" s="45"/>
      <c r="CA71" s="51"/>
      <c r="CB71" s="10"/>
      <c r="CC71" s="10"/>
    </row>
    <row r="72" spans="1:81" x14ac:dyDescent="0.25">
      <c r="A72" s="62" t="s">
        <v>75</v>
      </c>
      <c r="B72" s="53">
        <v>43009</v>
      </c>
      <c r="C72" s="52"/>
      <c r="D72" s="37"/>
      <c r="E72" s="37"/>
      <c r="F72" s="37"/>
      <c r="G72" s="38"/>
      <c r="H72" s="38"/>
      <c r="I72" s="38"/>
      <c r="J72" s="60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5"/>
      <c r="BD72" s="45"/>
      <c r="BE72" s="45"/>
      <c r="BF72" s="45"/>
      <c r="BG72" s="45"/>
      <c r="BH72" s="45"/>
      <c r="BI72" s="47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7"/>
      <c r="BV72" s="45"/>
      <c r="BW72" s="45"/>
      <c r="BX72" s="45"/>
      <c r="BY72" s="45"/>
      <c r="BZ72" s="45"/>
      <c r="CA72" s="51"/>
      <c r="CB72" s="10"/>
      <c r="CC72" s="10"/>
    </row>
    <row r="73" spans="1:81" x14ac:dyDescent="0.25">
      <c r="A73" s="62" t="s">
        <v>76</v>
      </c>
      <c r="B73" s="53">
        <v>43040</v>
      </c>
      <c r="C73" s="36"/>
      <c r="D73" s="37"/>
      <c r="E73" s="37"/>
      <c r="F73" s="37"/>
      <c r="G73" s="38"/>
      <c r="H73" s="38"/>
      <c r="I73" s="38"/>
      <c r="J73" s="60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5"/>
      <c r="BD73" s="45"/>
      <c r="BE73" s="45"/>
      <c r="BF73" s="45"/>
      <c r="BG73" s="45"/>
      <c r="BH73" s="45"/>
      <c r="BI73" s="47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7"/>
      <c r="BV73" s="45"/>
      <c r="BW73" s="45"/>
      <c r="BX73" s="45"/>
      <c r="BY73" s="45"/>
      <c r="BZ73" s="45"/>
      <c r="CA73" s="51"/>
      <c r="CB73" s="10"/>
      <c r="CC73" s="10"/>
    </row>
    <row r="74" spans="1:81" x14ac:dyDescent="0.25">
      <c r="A74" s="62" t="s">
        <v>77</v>
      </c>
      <c r="B74" s="53">
        <v>43070</v>
      </c>
      <c r="C74" s="54"/>
      <c r="D74" s="55"/>
      <c r="E74" s="55"/>
      <c r="F74" s="55"/>
      <c r="G74" s="56"/>
      <c r="H74" s="56"/>
      <c r="I74" s="56"/>
      <c r="J74" s="60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8"/>
      <c r="BD74" s="58"/>
      <c r="BE74" s="58"/>
      <c r="BF74" s="58"/>
      <c r="BG74" s="58"/>
      <c r="BH74" s="58"/>
      <c r="BI74" s="59"/>
      <c r="BJ74" s="58"/>
      <c r="BK74" s="58"/>
      <c r="BL74" s="58"/>
      <c r="BM74" s="58"/>
      <c r="BN74" s="58"/>
      <c r="BO74" s="58"/>
      <c r="BP74" s="58"/>
      <c r="BQ74" s="58"/>
      <c r="BR74" s="58"/>
      <c r="BS74" s="58"/>
      <c r="BT74" s="58"/>
      <c r="BU74" s="59"/>
      <c r="BV74" s="58"/>
      <c r="BW74" s="58"/>
      <c r="BX74" s="58"/>
      <c r="BY74" s="58"/>
      <c r="BZ74" s="58"/>
      <c r="CA74" s="51"/>
      <c r="CB74" s="10"/>
      <c r="CC74" s="10"/>
    </row>
    <row r="75" spans="1:81" x14ac:dyDescent="0.25">
      <c r="G75" s="65">
        <f>AVERAGE(G6:G67)</f>
        <v>0.94913125365296569</v>
      </c>
      <c r="H75" s="65">
        <f t="shared" ref="H75:I75" si="8">AVERAGE(H6:H67)</f>
        <v>0.59384437495179643</v>
      </c>
      <c r="I75" s="65">
        <f t="shared" si="8"/>
        <v>0.2580930971293644</v>
      </c>
    </row>
  </sheetData>
  <conditionalFormatting sqref="BI6:BN62">
    <cfRule type="expression" dxfId="3" priority="4">
      <formula>IF($B$2=BI$3,TRUE,FALSE)</formula>
    </cfRule>
  </conditionalFormatting>
  <conditionalFormatting sqref="BU6:BZ62">
    <cfRule type="expression" dxfId="2" priority="3">
      <formula>IF($B$2=BU$3,TRUE,FALSE)</formula>
    </cfRule>
  </conditionalFormatting>
  <conditionalFormatting sqref="BI63:BN74">
    <cfRule type="expression" dxfId="1" priority="2">
      <formula>IF($B$2=BI$3,TRUE,FALSE)</formula>
    </cfRule>
  </conditionalFormatting>
  <conditionalFormatting sqref="BU63:BZ74">
    <cfRule type="expression" dxfId="0" priority="1">
      <formula>IF($B$2=BU$3,TRUE,FALSE)</formula>
    </cfRule>
  </conditionalFormatting>
  <hyperlinks>
    <hyperlink ref="G1" location="Cover!A1" display="Back to cover page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5.0 AG retention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Le (OP)</dc:creator>
  <cp:lastModifiedBy>Tung Nguyen</cp:lastModifiedBy>
  <dcterms:created xsi:type="dcterms:W3CDTF">2017-07-13T11:48:12Z</dcterms:created>
  <dcterms:modified xsi:type="dcterms:W3CDTF">2017-08-22T07:28:58Z</dcterms:modified>
</cp:coreProperties>
</file>