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SP 18-22\"/>
    </mc:Choice>
  </mc:AlternateContent>
  <bookViews>
    <workbookView xWindow="0" yWindow="0" windowWidth="20490" windowHeight="7155" tabRatio="818" firstSheet="3" activeTab="6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9" l="1"/>
  <c r="I47" i="9"/>
  <c r="H47" i="9"/>
  <c r="G47" i="9"/>
  <c r="F47" i="9"/>
  <c r="E47" i="9"/>
  <c r="C47" i="9"/>
  <c r="D47" i="9"/>
  <c r="C46" i="9"/>
  <c r="J36" i="9"/>
  <c r="J35" i="9"/>
  <c r="I35" i="9"/>
  <c r="I36" i="9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CH85" i="2" l="1"/>
  <c r="CC65" i="3"/>
  <c r="CD65" i="3"/>
  <c r="CE65" i="3"/>
  <c r="CF65" i="3"/>
  <c r="CG65" i="3"/>
  <c r="CH65" i="3"/>
  <c r="CH65" i="2"/>
  <c r="BX34" i="3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I108" i="3"/>
  <c r="CI107" i="3"/>
  <c r="CI106" i="3"/>
  <c r="CI105" i="3"/>
  <c r="CI104" i="3"/>
  <c r="CI103" i="3"/>
  <c r="CI102" i="3"/>
  <c r="CI101" i="3"/>
  <c r="CI109" i="2"/>
  <c r="CI108" i="2"/>
  <c r="CI107" i="2"/>
  <c r="CI106" i="2"/>
  <c r="CI105" i="2"/>
  <c r="CI104" i="2"/>
  <c r="CI103" i="2"/>
  <c r="CI102" i="2"/>
  <c r="CI101" i="2"/>
  <c r="CR85" i="2"/>
  <c r="BK84" i="3"/>
  <c r="BL84" i="3" s="1"/>
  <c r="BM84" i="3" s="1"/>
  <c r="BN84" i="3" s="1"/>
  <c r="BO84" i="3" s="1"/>
  <c r="BP84" i="3" s="1"/>
  <c r="BQ84" i="3" s="1"/>
  <c r="BR84" i="3" s="1"/>
  <c r="BS84" i="3" s="1"/>
  <c r="BT84" i="3" s="1"/>
  <c r="BU84" i="3" s="1"/>
  <c r="BV84" i="3" s="1"/>
  <c r="BW84" i="3" s="1"/>
  <c r="BX84" i="3" s="1"/>
  <c r="BY84" i="3" s="1"/>
  <c r="BZ84" i="3" s="1"/>
  <c r="CA84" i="3" s="1"/>
  <c r="CB84" i="3" s="1"/>
  <c r="CC84" i="3" s="1"/>
  <c r="CD84" i="3" s="1"/>
  <c r="CE84" i="3" s="1"/>
  <c r="CF84" i="3" s="1"/>
  <c r="CG84" i="3" s="1"/>
  <c r="CH84" i="3" s="1"/>
  <c r="CI84" i="3" s="1"/>
  <c r="CJ84" i="3" s="1"/>
  <c r="CK84" i="3" s="1"/>
  <c r="CL84" i="3" s="1"/>
  <c r="CM84" i="3" s="1"/>
  <c r="CN84" i="3" s="1"/>
  <c r="CO84" i="3" s="1"/>
  <c r="CP84" i="3" s="1"/>
  <c r="CQ84" i="3" s="1"/>
  <c r="CR84" i="3" s="1"/>
  <c r="CS84" i="3" s="1"/>
  <c r="CT84" i="3" s="1"/>
  <c r="CI34" i="2"/>
  <c r="BK96" i="3"/>
  <c r="BL96" i="3"/>
  <c r="BM96" i="3" s="1"/>
  <c r="BN96" i="3" s="1"/>
  <c r="BO96" i="3" s="1"/>
  <c r="BP96" i="3" s="1"/>
  <c r="BQ96" i="3" s="1"/>
  <c r="BR96" i="3" s="1"/>
  <c r="BS96" i="3" s="1"/>
  <c r="BT96" i="3" s="1"/>
  <c r="BU96" i="3" s="1"/>
  <c r="BV96" i="3" s="1"/>
  <c r="BW96" i="3" s="1"/>
  <c r="BX96" i="3" s="1"/>
  <c r="BY96" i="3" s="1"/>
  <c r="BZ96" i="3" s="1"/>
  <c r="CA96" i="3" s="1"/>
  <c r="CB96" i="3" s="1"/>
  <c r="CC96" i="3" s="1"/>
  <c r="CD96" i="3" s="1"/>
  <c r="CE96" i="3" s="1"/>
  <c r="CF96" i="3" s="1"/>
  <c r="CG96" i="3" s="1"/>
  <c r="CH96" i="3" s="1"/>
  <c r="CI96" i="3" s="1"/>
  <c r="CJ96" i="3" s="1"/>
  <c r="CK96" i="3" s="1"/>
  <c r="CL96" i="3" s="1"/>
  <c r="CM96" i="3" s="1"/>
  <c r="CN96" i="3" s="1"/>
  <c r="CO96" i="3" s="1"/>
  <c r="CP96" i="3" s="1"/>
  <c r="CQ96" i="3" s="1"/>
  <c r="CR96" i="3" s="1"/>
  <c r="CS96" i="3" s="1"/>
  <c r="CT96" i="3" s="1"/>
  <c r="CH91" i="3"/>
  <c r="BY89" i="3"/>
  <c r="BZ89" i="3" s="1"/>
  <c r="CA89" i="3" s="1"/>
  <c r="CB89" i="3" s="1"/>
  <c r="CC89" i="3" s="1"/>
  <c r="CD89" i="3" s="1"/>
  <c r="CE89" i="3" s="1"/>
  <c r="CF89" i="3" s="1"/>
  <c r="CG89" i="3" s="1"/>
  <c r="CH89" i="3" s="1"/>
  <c r="BX89" i="3"/>
  <c r="BW89" i="3"/>
  <c r="BY89" i="2"/>
  <c r="BZ89" i="2" s="1"/>
  <c r="CA89" i="2" s="1"/>
  <c r="CB89" i="2" s="1"/>
  <c r="CC89" i="2" s="1"/>
  <c r="CD89" i="2" s="1"/>
  <c r="CE89" i="2" s="1"/>
  <c r="CF89" i="2" s="1"/>
  <c r="CG89" i="2" s="1"/>
  <c r="CH89" i="2" s="1"/>
  <c r="BX89" i="2"/>
  <c r="BW89" i="2"/>
  <c r="BY69" i="2"/>
  <c r="BZ69" i="2"/>
  <c r="CA69" i="2" s="1"/>
  <c r="CB69" i="2" s="1"/>
  <c r="CC69" i="2" s="1"/>
  <c r="CD69" i="2" s="1"/>
  <c r="CE69" i="2" s="1"/>
  <c r="CF69" i="2" s="1"/>
  <c r="CG69" i="2" s="1"/>
  <c r="CH69" i="2" s="1"/>
  <c r="BX69" i="2"/>
  <c r="BY68" i="3"/>
  <c r="BZ68" i="3" s="1"/>
  <c r="CA68" i="3" s="1"/>
  <c r="CB68" i="3" s="1"/>
  <c r="CC68" i="3" s="1"/>
  <c r="CD68" i="3" s="1"/>
  <c r="CE68" i="3" s="1"/>
  <c r="CF68" i="3" s="1"/>
  <c r="CG68" i="3" s="1"/>
  <c r="CH68" i="3" s="1"/>
  <c r="BX68" i="3"/>
  <c r="BY67" i="3"/>
  <c r="BZ67" i="3"/>
  <c r="CA67" i="3"/>
  <c r="CB67" i="3"/>
  <c r="CC67" i="3" s="1"/>
  <c r="CD67" i="3" s="1"/>
  <c r="CE67" i="3" s="1"/>
  <c r="CF67" i="3" s="1"/>
  <c r="CG67" i="3" s="1"/>
  <c r="CH67" i="3" s="1"/>
  <c r="BX67" i="3"/>
  <c r="BY66" i="3"/>
  <c r="BZ66" i="3" s="1"/>
  <c r="CA66" i="3" s="1"/>
  <c r="CB66" i="3" s="1"/>
  <c r="CC66" i="3" s="1"/>
  <c r="CD66" i="3" s="1"/>
  <c r="CE66" i="3" s="1"/>
  <c r="CF66" i="3" s="1"/>
  <c r="CG66" i="3" s="1"/>
  <c r="CH66" i="3" s="1"/>
  <c r="BX66" i="3"/>
  <c r="BY66" i="2"/>
  <c r="BZ66" i="2" s="1"/>
  <c r="CA66" i="2" s="1"/>
  <c r="CB66" i="2" s="1"/>
  <c r="CC66" i="2" s="1"/>
  <c r="CD66" i="2" s="1"/>
  <c r="CE66" i="2" s="1"/>
  <c r="CF66" i="2" s="1"/>
  <c r="CG66" i="2" s="1"/>
  <c r="CH66" i="2" s="1"/>
  <c r="BX66" i="2"/>
  <c r="BY34" i="2"/>
  <c r="BZ34" i="2" s="1"/>
  <c r="CA34" i="2" s="1"/>
  <c r="CB34" i="2" s="1"/>
  <c r="CC34" i="2" s="1"/>
  <c r="CD34" i="2" s="1"/>
  <c r="CE34" i="2" s="1"/>
  <c r="CF34" i="2" s="1"/>
  <c r="CG34" i="2" s="1"/>
  <c r="CH34" i="2" s="1"/>
  <c r="BX34" i="2"/>
  <c r="BW34" i="2"/>
  <c r="BK34" i="3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K34" i="2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J34" i="3"/>
  <c r="BJ34" i="2"/>
  <c r="BE34" i="2"/>
  <c r="AY34" i="2"/>
  <c r="AY34" i="3"/>
  <c r="AY8" i="3"/>
  <c r="AY8" i="2"/>
  <c r="BA67" i="2"/>
  <c r="BB67" i="2" s="1"/>
  <c r="BC67" i="2" s="1"/>
  <c r="BD67" i="2" s="1"/>
  <c r="BE67" i="2" s="1"/>
  <c r="BF67" i="2" s="1"/>
  <c r="BG67" i="2" s="1"/>
  <c r="BH67" i="2" s="1"/>
  <c r="BI67" i="2" s="1"/>
  <c r="BJ67" i="2" s="1"/>
  <c r="AZ67" i="2"/>
  <c r="AY67" i="2"/>
  <c r="AY96" i="3"/>
  <c r="BA96" i="2"/>
  <c r="BB96" i="2" s="1"/>
  <c r="BC96" i="2" s="1"/>
  <c r="BD96" i="2" s="1"/>
  <c r="BE96" i="2" s="1"/>
  <c r="BF96" i="2" s="1"/>
  <c r="BG96" i="2" s="1"/>
  <c r="BH96" i="2" s="1"/>
  <c r="BI96" i="2" s="1"/>
  <c r="BJ96" i="2" s="1"/>
  <c r="AZ96" i="2"/>
  <c r="AY96" i="2"/>
  <c r="BA92" i="2"/>
  <c r="BB92" i="2" s="1"/>
  <c r="BC92" i="2" s="1"/>
  <c r="BD92" i="2" s="1"/>
  <c r="BE92" i="2" s="1"/>
  <c r="BF92" i="2" s="1"/>
  <c r="BG92" i="2" s="1"/>
  <c r="BH92" i="2" s="1"/>
  <c r="BI92" i="2" s="1"/>
  <c r="BJ92" i="2" s="1"/>
  <c r="AZ92" i="2"/>
  <c r="AY91" i="2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AY92" i="2"/>
  <c r="AY105" i="2"/>
  <c r="AY104" i="2"/>
  <c r="AY103" i="2"/>
  <c r="AY102" i="2"/>
  <c r="BA69" i="2" l="1"/>
  <c r="BB69" i="2"/>
  <c r="BC69" i="2"/>
  <c r="BD69" i="2"/>
  <c r="BE69" i="2" s="1"/>
  <c r="BF69" i="2" s="1"/>
  <c r="BG69" i="2" s="1"/>
  <c r="BH69" i="2" s="1"/>
  <c r="BI69" i="2" s="1"/>
  <c r="BJ69" i="2" s="1"/>
  <c r="AZ69" i="2"/>
  <c r="AY69" i="2"/>
  <c r="AZ8" i="3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L8" i="3" s="1"/>
  <c r="AZ8" i="2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L8" i="2" s="1"/>
  <c r="BN8" i="2" s="1"/>
  <c r="BO8" i="2" s="1"/>
  <c r="BQ8" i="2" s="1"/>
  <c r="BR8" i="2" s="1"/>
  <c r="BT8" i="2" s="1"/>
  <c r="BU8" i="2" s="1"/>
  <c r="BV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BB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Y68" i="1"/>
  <c r="AZ68" i="1"/>
  <c r="BA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AX68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AZ96" i="3"/>
  <c r="AY84" i="3"/>
  <c r="AZ84" i="3"/>
  <c r="BA84" i="3"/>
  <c r="BB84" i="3" s="1"/>
  <c r="AZ29" i="3"/>
  <c r="AY29" i="3"/>
  <c r="BA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BK41" i="2"/>
  <c r="BL41" i="2" s="1"/>
  <c r="BW41" i="3"/>
  <c r="BX41" i="3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BM41" i="3"/>
  <c r="BN41" i="3" s="1"/>
  <c r="BO41" i="3" s="1"/>
  <c r="BP41" i="3" s="1"/>
  <c r="BQ41" i="3" s="1"/>
  <c r="BR41" i="3" s="1"/>
  <c r="BS41" i="3" s="1"/>
  <c r="BT41" i="3" s="1"/>
  <c r="BU41" i="3" s="1"/>
  <c r="BV41" i="3" s="1"/>
  <c r="BL41" i="3"/>
  <c r="BK41" i="3"/>
  <c r="AY41" i="3"/>
  <c r="AZ34" i="3"/>
  <c r="BA34" i="3" s="1"/>
  <c r="BB34" i="3" s="1"/>
  <c r="BC34" i="3" s="1"/>
  <c r="BD34" i="3" s="1"/>
  <c r="BE34" i="3" s="1"/>
  <c r="BF34" i="3" s="1"/>
  <c r="BG34" i="3" s="1"/>
  <c r="BH34" i="3" s="1"/>
  <c r="BI34" i="3" s="1"/>
  <c r="AZ34" i="2"/>
  <c r="BA34" i="2" s="1"/>
  <c r="BB34" i="2" s="1"/>
  <c r="BC34" i="2" s="1"/>
  <c r="BD34" i="2" s="1"/>
  <c r="BF34" i="2" s="1"/>
  <c r="BG34" i="2" s="1"/>
  <c r="BH34" i="2" s="1"/>
  <c r="BI34" i="2" s="1"/>
  <c r="AZ41" i="3"/>
  <c r="BA41" i="3" s="1"/>
  <c r="AY41" i="2"/>
  <c r="AZ41" i="2" s="1"/>
  <c r="AX34" i="2"/>
  <c r="AY72" i="3"/>
  <c r="CK72" i="2"/>
  <c r="CL72" i="2"/>
  <c r="CM72" i="2" s="1"/>
  <c r="CN72" i="2" s="1"/>
  <c r="CO72" i="2" s="1"/>
  <c r="CP72" i="2" s="1"/>
  <c r="CQ72" i="2" s="1"/>
  <c r="CR72" i="2" s="1"/>
  <c r="CS72" i="2" s="1"/>
  <c r="CT72" i="2" s="1"/>
  <c r="CI72" i="2"/>
  <c r="CJ72" i="2" s="1"/>
  <c r="BY72" i="2"/>
  <c r="BZ72" i="2" s="1"/>
  <c r="CA72" i="2" s="1"/>
  <c r="CB72" i="2" s="1"/>
  <c r="CC72" i="2" s="1"/>
  <c r="CD72" i="2" s="1"/>
  <c r="CE72" i="2" s="1"/>
  <c r="CF72" i="2" s="1"/>
  <c r="CG72" i="2" s="1"/>
  <c r="CH72" i="2" s="1"/>
  <c r="BW72" i="2"/>
  <c r="BX72" i="2"/>
  <c r="BM72" i="2"/>
  <c r="BN72" i="2"/>
  <c r="BO72" i="2" s="1"/>
  <c r="BP72" i="2" s="1"/>
  <c r="BQ72" i="2" s="1"/>
  <c r="BR72" i="2" s="1"/>
  <c r="BS72" i="2" s="1"/>
  <c r="BT72" i="2" s="1"/>
  <c r="BU72" i="2" s="1"/>
  <c r="BV72" i="2" s="1"/>
  <c r="BA72" i="2"/>
  <c r="BB72" i="2" s="1"/>
  <c r="AZ72" i="2"/>
  <c r="AY72" i="2"/>
  <c r="AX72" i="2"/>
  <c r="AX92" i="3"/>
  <c r="AM93" i="3"/>
  <c r="AQ94" i="2"/>
  <c r="AP94" i="2"/>
  <c r="AO94" i="2"/>
  <c r="AN94" i="2"/>
  <c r="AM94" i="2"/>
  <c r="AW94" i="3"/>
  <c r="AX94" i="3" s="1"/>
  <c r="AO94" i="3"/>
  <c r="AP94" i="3"/>
  <c r="AQ94" i="3" s="1"/>
  <c r="AR94" i="3" s="1"/>
  <c r="AS94" i="3" s="1"/>
  <c r="AT94" i="3" s="1"/>
  <c r="AU94" i="3" s="1"/>
  <c r="AV94" i="3" s="1"/>
  <c r="AM94" i="3"/>
  <c r="AN94" i="3" s="1"/>
  <c r="AO95" i="3"/>
  <c r="AP95" i="3" s="1"/>
  <c r="AQ95" i="3" s="1"/>
  <c r="AR95" i="3" s="1"/>
  <c r="AS95" i="3" s="1"/>
  <c r="AT95" i="3" s="1"/>
  <c r="AU95" i="3" s="1"/>
  <c r="AV95" i="3" s="1"/>
  <c r="AW95" i="3" s="1"/>
  <c r="AX95" i="3" s="1"/>
  <c r="AN95" i="3"/>
  <c r="AM95" i="3"/>
  <c r="AO95" i="2"/>
  <c r="AP95" i="2" s="1"/>
  <c r="AQ95" i="2" s="1"/>
  <c r="AR95" i="2" s="1"/>
  <c r="AS95" i="2" s="1"/>
  <c r="AT95" i="2" s="1"/>
  <c r="AU95" i="2" s="1"/>
  <c r="AV95" i="2" s="1"/>
  <c r="AW95" i="2" s="1"/>
  <c r="AX95" i="2" s="1"/>
  <c r="AN95" i="2"/>
  <c r="AM95" i="2"/>
  <c r="AO96" i="3"/>
  <c r="AP96" i="3" s="1"/>
  <c r="AQ96" i="3" s="1"/>
  <c r="AR96" i="3" s="1"/>
  <c r="AS96" i="3" s="1"/>
  <c r="AT96" i="3" s="1"/>
  <c r="AU96" i="3" s="1"/>
  <c r="AV96" i="3" s="1"/>
  <c r="AW96" i="3" s="1"/>
  <c r="AX96" i="3" s="1"/>
  <c r="AN96" i="3"/>
  <c r="AM96" i="3"/>
  <c r="AO96" i="2"/>
  <c r="AP96" i="2" s="1"/>
  <c r="AQ96" i="2" s="1"/>
  <c r="AR96" i="2" s="1"/>
  <c r="AS96" i="2" s="1"/>
  <c r="AT96" i="2" s="1"/>
  <c r="AU96" i="2" s="1"/>
  <c r="AV96" i="2" s="1"/>
  <c r="AW96" i="2" s="1"/>
  <c r="AX96" i="2" s="1"/>
  <c r="AN96" i="2"/>
  <c r="AM96" i="2"/>
  <c r="AO90" i="2"/>
  <c r="AP90" i="2" s="1"/>
  <c r="AQ90" i="2" s="1"/>
  <c r="AR90" i="2" s="1"/>
  <c r="AS90" i="2" s="1"/>
  <c r="AT90" i="2" s="1"/>
  <c r="AU90" i="2" s="1"/>
  <c r="AV90" i="2" s="1"/>
  <c r="AW90" i="2" s="1"/>
  <c r="AX90" i="2" s="1"/>
  <c r="AN90" i="2"/>
  <c r="AM90" i="2"/>
  <c r="AO90" i="3"/>
  <c r="AP90" i="3" s="1"/>
  <c r="AQ90" i="3" s="1"/>
  <c r="AR90" i="3" s="1"/>
  <c r="AS90" i="3" s="1"/>
  <c r="AT90" i="3" s="1"/>
  <c r="AU90" i="3" s="1"/>
  <c r="AV90" i="3" s="1"/>
  <c r="AW90" i="3" s="1"/>
  <c r="AX90" i="3" s="1"/>
  <c r="AN90" i="3"/>
  <c r="AM90" i="3"/>
  <c r="AO89" i="2"/>
  <c r="AP89" i="2"/>
  <c r="AQ89" i="2"/>
  <c r="AR89" i="2"/>
  <c r="AS89" i="2" s="1"/>
  <c r="AT89" i="2" s="1"/>
  <c r="AU89" i="2" s="1"/>
  <c r="AV89" i="2" s="1"/>
  <c r="AW89" i="2" s="1"/>
  <c r="AX89" i="2" s="1"/>
  <c r="AN89" i="2"/>
  <c r="AM89" i="2"/>
  <c r="AO89" i="3"/>
  <c r="AP89" i="3" s="1"/>
  <c r="AQ89" i="3" s="1"/>
  <c r="AR89" i="3" s="1"/>
  <c r="AS89" i="3" s="1"/>
  <c r="AT89" i="3" s="1"/>
  <c r="AU89" i="3" s="1"/>
  <c r="AV89" i="3" s="1"/>
  <c r="AW89" i="3" s="1"/>
  <c r="AX89" i="3" s="1"/>
  <c r="AN89" i="3"/>
  <c r="AM89" i="3"/>
  <c r="BA96" i="3" l="1"/>
  <c r="BB96" i="3" s="1"/>
  <c r="BC96" i="3" s="1"/>
  <c r="BD96" i="3" s="1"/>
  <c r="BE96" i="3" s="1"/>
  <c r="BF96" i="3" s="1"/>
  <c r="BG96" i="3" s="1"/>
  <c r="BH96" i="3" s="1"/>
  <c r="BI96" i="3" s="1"/>
  <c r="BJ96" i="3" s="1"/>
  <c r="BB29" i="3"/>
  <c r="BC84" i="3"/>
  <c r="BM41" i="2"/>
  <c r="BA41" i="2"/>
  <c r="BC72" i="2"/>
  <c r="BD72" i="2" s="1"/>
  <c r="BE72" i="2" s="1"/>
  <c r="BF72" i="2" s="1"/>
  <c r="BG72" i="2" s="1"/>
  <c r="BH72" i="2" s="1"/>
  <c r="BI72" i="2" s="1"/>
  <c r="BJ72" i="2" s="1"/>
  <c r="BK72" i="2"/>
  <c r="BL72" i="2" s="1"/>
  <c r="AR94" i="2"/>
  <c r="AS94" i="2" s="1"/>
  <c r="AT94" i="2" s="1"/>
  <c r="AU94" i="2" s="1"/>
  <c r="AV94" i="2" s="1"/>
  <c r="AW94" i="2" s="1"/>
  <c r="AX94" i="2" s="1"/>
  <c r="AC120" i="2"/>
  <c r="AD120" i="2"/>
  <c r="AE120" i="2"/>
  <c r="AF120" i="2"/>
  <c r="AG120" i="2"/>
  <c r="AH120" i="2"/>
  <c r="AI120" i="2"/>
  <c r="AJ120" i="2"/>
  <c r="AK120" i="2"/>
  <c r="AL120" i="2"/>
  <c r="AB120" i="2"/>
  <c r="AC120" i="3"/>
  <c r="AD120" i="3"/>
  <c r="AE120" i="3"/>
  <c r="AF120" i="3"/>
  <c r="AG120" i="3"/>
  <c r="AH120" i="3"/>
  <c r="AI120" i="3"/>
  <c r="AJ120" i="3"/>
  <c r="AK120" i="3"/>
  <c r="AL120" i="3"/>
  <c r="AY120" i="3"/>
  <c r="AZ120" i="3"/>
  <c r="BA120" i="3"/>
  <c r="BB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AB120" i="3"/>
  <c r="AM107" i="3"/>
  <c r="AM106" i="3"/>
  <c r="AM105" i="3"/>
  <c r="AM101" i="2"/>
  <c r="AM107" i="2"/>
  <c r="AM106" i="2"/>
  <c r="AM105" i="2"/>
  <c r="AM104" i="3"/>
  <c r="AM101" i="3"/>
  <c r="AO108" i="3"/>
  <c r="AP108" i="3" s="1"/>
  <c r="AQ108" i="3" s="1"/>
  <c r="AR108" i="3" s="1"/>
  <c r="AS108" i="3" s="1"/>
  <c r="AT108" i="3" s="1"/>
  <c r="AU108" i="3" s="1"/>
  <c r="AV108" i="3" s="1"/>
  <c r="AW108" i="3" s="1"/>
  <c r="AX108" i="3" s="1"/>
  <c r="AN108" i="3"/>
  <c r="AM108" i="3"/>
  <c r="AO66" i="2"/>
  <c r="AP66" i="2" s="1"/>
  <c r="AN67" i="2"/>
  <c r="AN66" i="2"/>
  <c r="AO65" i="3"/>
  <c r="AP65" i="3" s="1"/>
  <c r="AQ65" i="3" s="1"/>
  <c r="AR65" i="3" s="1"/>
  <c r="AS65" i="3" s="1"/>
  <c r="AT65" i="3" s="1"/>
  <c r="AU65" i="3" s="1"/>
  <c r="AV65" i="3" s="1"/>
  <c r="AW65" i="3" s="1"/>
  <c r="AX65" i="3" s="1"/>
  <c r="AN65" i="3"/>
  <c r="AM65" i="3"/>
  <c r="AM53" i="3" s="1"/>
  <c r="AO65" i="2"/>
  <c r="AP65" i="2"/>
  <c r="AQ65" i="2"/>
  <c r="AR65" i="2"/>
  <c r="AS65" i="2" s="1"/>
  <c r="AT65" i="2" s="1"/>
  <c r="AU65" i="2" s="1"/>
  <c r="AV65" i="2" s="1"/>
  <c r="AW65" i="2" s="1"/>
  <c r="AX65" i="2" s="1"/>
  <c r="AN65" i="2"/>
  <c r="AM65" i="2"/>
  <c r="AM59" i="3"/>
  <c r="AO60" i="3"/>
  <c r="AP60" i="3" s="1"/>
  <c r="AQ60" i="3" s="1"/>
  <c r="AR60" i="3" s="1"/>
  <c r="AS60" i="3" s="1"/>
  <c r="AT60" i="3" s="1"/>
  <c r="AU60" i="3" s="1"/>
  <c r="AV60" i="3" s="1"/>
  <c r="AW60" i="3" s="1"/>
  <c r="AX60" i="3" s="1"/>
  <c r="AN60" i="3"/>
  <c r="AM84" i="3"/>
  <c r="CK60" i="2"/>
  <c r="CL60" i="2" s="1"/>
  <c r="CJ60" i="2"/>
  <c r="CI60" i="2"/>
  <c r="BY60" i="2"/>
  <c r="BZ60" i="2" s="1"/>
  <c r="BX60" i="2"/>
  <c r="BW60" i="2"/>
  <c r="BM60" i="2"/>
  <c r="BN60" i="2"/>
  <c r="BO60" i="2"/>
  <c r="BP60" i="2"/>
  <c r="BQ60" i="2" s="1"/>
  <c r="BL60" i="2"/>
  <c r="BK60" i="2"/>
  <c r="BA60" i="2"/>
  <c r="BB60" i="2" s="1"/>
  <c r="AZ60" i="2"/>
  <c r="AY60" i="2"/>
  <c r="AO60" i="2"/>
  <c r="AP60" i="2" s="1"/>
  <c r="AQ60" i="2" s="1"/>
  <c r="AR60" i="2" s="1"/>
  <c r="AS60" i="2" s="1"/>
  <c r="AT60" i="2" s="1"/>
  <c r="AU60" i="2" s="1"/>
  <c r="AV60" i="2" s="1"/>
  <c r="AW60" i="2" s="1"/>
  <c r="AX60" i="2" s="1"/>
  <c r="AN60" i="2"/>
  <c r="AM60" i="2"/>
  <c r="AM84" i="2" s="1"/>
  <c r="AO8" i="3"/>
  <c r="AP8" i="3" s="1"/>
  <c r="AQ8" i="3" s="1"/>
  <c r="AR8" i="3" s="1"/>
  <c r="AS8" i="3" s="1"/>
  <c r="AT8" i="3" s="1"/>
  <c r="AU8" i="3" s="1"/>
  <c r="AV8" i="3" s="1"/>
  <c r="AW8" i="3" s="1"/>
  <c r="AX8" i="3" s="1"/>
  <c r="AN8" i="3"/>
  <c r="AM8" i="3"/>
  <c r="AO14" i="3"/>
  <c r="AN14" i="2"/>
  <c r="AP14" i="2"/>
  <c r="AQ14" i="2"/>
  <c r="AM14" i="2"/>
  <c r="AN14" i="3"/>
  <c r="AP14" i="3"/>
  <c r="AQ14" i="3"/>
  <c r="AR14" i="3"/>
  <c r="AM14" i="3"/>
  <c r="AO67" i="3"/>
  <c r="AO67" i="2"/>
  <c r="AM66" i="2"/>
  <c r="BN8" i="3" l="1"/>
  <c r="BC29" i="3"/>
  <c r="BD84" i="3"/>
  <c r="BN41" i="2"/>
  <c r="BP41" i="2" s="1"/>
  <c r="BO41" i="2"/>
  <c r="BB41" i="3"/>
  <c r="BB41" i="2"/>
  <c r="AQ66" i="2"/>
  <c r="CM60" i="2"/>
  <c r="CA60" i="2"/>
  <c r="BR60" i="2"/>
  <c r="BC60" i="2"/>
  <c r="BO8" i="3" l="1"/>
  <c r="BQ8" i="3" s="1"/>
  <c r="BR8" i="3" s="1"/>
  <c r="BT8" i="3" s="1"/>
  <c r="BU8" i="3" s="1"/>
  <c r="BV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BE84" i="3"/>
  <c r="BD29" i="3"/>
  <c r="BC120" i="3"/>
  <c r="BQ41" i="2"/>
  <c r="BC41" i="3"/>
  <c r="BC41" i="2"/>
  <c r="AR66" i="2"/>
  <c r="CN60" i="2"/>
  <c r="CB60" i="2"/>
  <c r="BS60" i="2"/>
  <c r="BD60" i="2"/>
  <c r="BD120" i="3" l="1"/>
  <c r="BF84" i="3"/>
  <c r="BE29" i="3"/>
  <c r="BR41" i="2"/>
  <c r="BS41" i="2" s="1"/>
  <c r="BD41" i="3"/>
  <c r="BE41" i="3"/>
  <c r="BD41" i="2"/>
  <c r="AT66" i="2"/>
  <c r="AS66" i="2"/>
  <c r="CO60" i="2"/>
  <c r="CC60" i="2"/>
  <c r="BT60" i="2"/>
  <c r="BE60" i="2"/>
  <c r="BE120" i="3" l="1"/>
  <c r="BF29" i="3"/>
  <c r="BG84" i="3"/>
  <c r="BT41" i="2"/>
  <c r="BV41" i="2" s="1"/>
  <c r="BU41" i="2"/>
  <c r="BF41" i="3"/>
  <c r="BE41" i="2"/>
  <c r="BF41" i="2"/>
  <c r="BG41" i="2" s="1"/>
  <c r="AU66" i="2"/>
  <c r="CP60" i="2"/>
  <c r="CD60" i="2"/>
  <c r="BU60" i="2"/>
  <c r="BF60" i="2"/>
  <c r="AI34" i="2"/>
  <c r="AJ34" i="2" s="1"/>
  <c r="AK34" i="2" s="1"/>
  <c r="AL34" i="2" s="1"/>
  <c r="AH34" i="2"/>
  <c r="AI68" i="2"/>
  <c r="AJ68" i="2" s="1"/>
  <c r="AK68" i="2" s="1"/>
  <c r="AL68" i="2" s="1"/>
  <c r="AH68" i="2"/>
  <c r="AI69" i="2"/>
  <c r="AJ69" i="2" s="1"/>
  <c r="AK69" i="2" s="1"/>
  <c r="AL69" i="2" s="1"/>
  <c r="AH69" i="2"/>
  <c r="AI70" i="2"/>
  <c r="AJ70" i="2"/>
  <c r="AK70" i="2"/>
  <c r="AL70" i="2"/>
  <c r="AH70" i="2"/>
  <c r="AJ72" i="2"/>
  <c r="AK72" i="2" s="1"/>
  <c r="AL72" i="2" s="1"/>
  <c r="AI72" i="2"/>
  <c r="AH72" i="2"/>
  <c r="AI67" i="2"/>
  <c r="AJ67" i="2" s="1"/>
  <c r="AK67" i="2" s="1"/>
  <c r="AL67" i="2" s="1"/>
  <c r="AH67" i="2"/>
  <c r="AK66" i="2"/>
  <c r="AL66" i="2" s="1"/>
  <c r="AJ66" i="2"/>
  <c r="AI66" i="2"/>
  <c r="AH66" i="2"/>
  <c r="AI65" i="2"/>
  <c r="AJ65" i="2" s="1"/>
  <c r="AK65" i="2" s="1"/>
  <c r="AL65" i="2" s="1"/>
  <c r="AH65" i="2"/>
  <c r="AJ104" i="3"/>
  <c r="AJ101" i="3"/>
  <c r="AJ102" i="3"/>
  <c r="AJ103" i="3"/>
  <c r="AK104" i="3"/>
  <c r="AL104" i="3" s="1"/>
  <c r="AJ105" i="3"/>
  <c r="AJ106" i="3"/>
  <c r="AJ107" i="3"/>
  <c r="AJ108" i="3"/>
  <c r="AI102" i="3"/>
  <c r="AI103" i="3"/>
  <c r="AI104" i="3"/>
  <c r="AI105" i="3"/>
  <c r="AI106" i="3"/>
  <c r="AI107" i="3"/>
  <c r="AI108" i="3"/>
  <c r="AI101" i="3"/>
  <c r="AK101" i="3" s="1"/>
  <c r="AL101" i="3" s="1"/>
  <c r="AH101" i="3"/>
  <c r="AI95" i="3"/>
  <c r="AJ95" i="3" s="1"/>
  <c r="AK95" i="3" s="1"/>
  <c r="AL95" i="3" s="1"/>
  <c r="AH95" i="3"/>
  <c r="AL94" i="3"/>
  <c r="AK94" i="3"/>
  <c r="AJ94" i="3"/>
  <c r="AI94" i="3"/>
  <c r="AH94" i="3"/>
  <c r="AK89" i="3"/>
  <c r="AL89" i="3" s="1"/>
  <c r="AJ89" i="3"/>
  <c r="AI89" i="3"/>
  <c r="AH89" i="3"/>
  <c r="AI90" i="3"/>
  <c r="AJ90" i="3"/>
  <c r="AK90" i="3" s="1"/>
  <c r="AL90" i="3" s="1"/>
  <c r="AI91" i="3"/>
  <c r="AJ91" i="3"/>
  <c r="AK91" i="3" s="1"/>
  <c r="AL91" i="3" s="1"/>
  <c r="AI92" i="3"/>
  <c r="AJ92" i="3"/>
  <c r="AK92" i="3" s="1"/>
  <c r="AL92" i="3" s="1"/>
  <c r="AI93" i="3"/>
  <c r="AJ93" i="3" s="1"/>
  <c r="AK93" i="3" s="1"/>
  <c r="AL93" i="3" s="1"/>
  <c r="AI96" i="3"/>
  <c r="AJ96" i="3" s="1"/>
  <c r="AH91" i="3"/>
  <c r="AH92" i="3"/>
  <c r="AH93" i="3"/>
  <c r="AH96" i="3"/>
  <c r="AH90" i="3"/>
  <c r="AL102" i="2"/>
  <c r="AL103" i="2"/>
  <c r="AL104" i="2"/>
  <c r="AL105" i="2"/>
  <c r="AL106" i="2"/>
  <c r="AL107" i="2"/>
  <c r="AL108" i="2"/>
  <c r="AL101" i="2"/>
  <c r="AJ101" i="2"/>
  <c r="AK101" i="2" s="1"/>
  <c r="AJ102" i="2"/>
  <c r="AK102" i="2" s="1"/>
  <c r="AJ103" i="2"/>
  <c r="AK103" i="2"/>
  <c r="AJ104" i="2"/>
  <c r="AK104" i="2"/>
  <c r="AJ105" i="2"/>
  <c r="AK105" i="2" s="1"/>
  <c r="AJ106" i="2"/>
  <c r="AK106" i="2" s="1"/>
  <c r="AJ107" i="2"/>
  <c r="AK107" i="2"/>
  <c r="AJ108" i="2"/>
  <c r="AK108" i="2"/>
  <c r="AI102" i="2"/>
  <c r="AI103" i="2"/>
  <c r="AI104" i="2"/>
  <c r="AI105" i="2"/>
  <c r="AI106" i="2"/>
  <c r="AI107" i="2"/>
  <c r="AI108" i="2"/>
  <c r="AI101" i="2"/>
  <c r="AK102" i="3"/>
  <c r="AL102" i="3" s="1"/>
  <c r="AK103" i="3"/>
  <c r="AL103" i="3" s="1"/>
  <c r="AK105" i="3"/>
  <c r="AL105" i="3" s="1"/>
  <c r="AK106" i="3"/>
  <c r="AL106" i="3" s="1"/>
  <c r="AK108" i="3"/>
  <c r="AL108" i="3" s="1"/>
  <c r="AH102" i="3"/>
  <c r="AH103" i="3"/>
  <c r="AH104" i="3"/>
  <c r="AH105" i="3"/>
  <c r="AH106" i="3"/>
  <c r="AH107" i="3"/>
  <c r="AH108" i="3"/>
  <c r="BH84" i="3" l="1"/>
  <c r="BG29" i="3"/>
  <c r="BF120" i="3"/>
  <c r="BW41" i="2"/>
  <c r="BG41" i="3"/>
  <c r="BH41" i="2"/>
  <c r="BI41" i="2" s="1"/>
  <c r="BJ41" i="2" s="1"/>
  <c r="AV66" i="2"/>
  <c r="CQ60" i="2"/>
  <c r="CE60" i="2"/>
  <c r="BV60" i="2"/>
  <c r="BG60" i="2"/>
  <c r="AH53" i="2"/>
  <c r="AK107" i="3"/>
  <c r="AL107" i="3" s="1"/>
  <c r="AK96" i="3"/>
  <c r="AL96" i="3" s="1"/>
  <c r="AJ82" i="3"/>
  <c r="AJ27" i="3" s="1"/>
  <c r="AJ118" i="3" s="1"/>
  <c r="AH77" i="3"/>
  <c r="AH22" i="3" s="1"/>
  <c r="AM67" i="3"/>
  <c r="AN67" i="3" s="1"/>
  <c r="AP67" i="3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CI67" i="3" s="1"/>
  <c r="CJ67" i="3" s="1"/>
  <c r="CK67" i="3" s="1"/>
  <c r="CL67" i="3" s="1"/>
  <c r="CM67" i="3" s="1"/>
  <c r="CN67" i="3" s="1"/>
  <c r="CO67" i="3" s="1"/>
  <c r="CP67" i="3" s="1"/>
  <c r="CQ67" i="3" s="1"/>
  <c r="CR67" i="3" s="1"/>
  <c r="CS67" i="3" s="1"/>
  <c r="CT67" i="3" s="1"/>
  <c r="AM68" i="3"/>
  <c r="AN68" i="3" s="1"/>
  <c r="AO68" i="3" s="1"/>
  <c r="AP68" i="3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CI68" i="3" s="1"/>
  <c r="CJ68" i="3" s="1"/>
  <c r="CK68" i="3" s="1"/>
  <c r="CL68" i="3" s="1"/>
  <c r="CM68" i="3" s="1"/>
  <c r="CN68" i="3" s="1"/>
  <c r="CO68" i="3" s="1"/>
  <c r="CP68" i="3" s="1"/>
  <c r="CQ68" i="3" s="1"/>
  <c r="CR68" i="3" s="1"/>
  <c r="CS68" i="3" s="1"/>
  <c r="CT68" i="3" s="1"/>
  <c r="AM69" i="3"/>
  <c r="AN69" i="3" s="1"/>
  <c r="AO69" i="3" s="1"/>
  <c r="AP69" i="3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CK69" i="3" s="1"/>
  <c r="CL69" i="3" s="1"/>
  <c r="CM69" i="3" s="1"/>
  <c r="CN69" i="3" s="1"/>
  <c r="CO69" i="3" s="1"/>
  <c r="CP69" i="3" s="1"/>
  <c r="CQ69" i="3" s="1"/>
  <c r="CR69" i="3" s="1"/>
  <c r="CS69" i="3" s="1"/>
  <c r="CT69" i="3" s="1"/>
  <c r="AM70" i="3"/>
  <c r="AN70" i="3" s="1"/>
  <c r="AO70" i="3" s="1"/>
  <c r="AP70" i="3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0" i="3" s="1"/>
  <c r="CQ70" i="3" s="1"/>
  <c r="CR70" i="3" s="1"/>
  <c r="CS70" i="3" s="1"/>
  <c r="CT70" i="3" s="1"/>
  <c r="AM71" i="3"/>
  <c r="AN71" i="3" s="1"/>
  <c r="AO71" i="3" s="1"/>
  <c r="AP71" i="3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CP71" i="3" s="1"/>
  <c r="CQ71" i="3" s="1"/>
  <c r="CR71" i="3" s="1"/>
  <c r="CS71" i="3" s="1"/>
  <c r="CT71" i="3" s="1"/>
  <c r="AM72" i="3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CK72" i="3" s="1"/>
  <c r="CL72" i="3" s="1"/>
  <c r="CM72" i="3" s="1"/>
  <c r="CN72" i="3" s="1"/>
  <c r="CO72" i="3" s="1"/>
  <c r="CP72" i="3" s="1"/>
  <c r="CQ72" i="3" s="1"/>
  <c r="CR72" i="3" s="1"/>
  <c r="CS72" i="3" s="1"/>
  <c r="CT72" i="3" s="1"/>
  <c r="AJ67" i="3"/>
  <c r="AK67" i="3" s="1"/>
  <c r="AL67" i="3" s="1"/>
  <c r="AJ68" i="3"/>
  <c r="AK68" i="3" s="1"/>
  <c r="AL68" i="3" s="1"/>
  <c r="AJ69" i="3"/>
  <c r="AK69" i="3"/>
  <c r="AL69" i="3" s="1"/>
  <c r="AJ70" i="3"/>
  <c r="AK70" i="3"/>
  <c r="AL70" i="3"/>
  <c r="AJ71" i="3"/>
  <c r="AK71" i="3" s="1"/>
  <c r="AL71" i="3" s="1"/>
  <c r="AJ72" i="3"/>
  <c r="AK72" i="3" s="1"/>
  <c r="AL72" i="3" s="1"/>
  <c r="AI68" i="3"/>
  <c r="AI69" i="3"/>
  <c r="AI70" i="3"/>
  <c r="AI71" i="3"/>
  <c r="AI72" i="3"/>
  <c r="AI67" i="3"/>
  <c r="AM66" i="3"/>
  <c r="AN66" i="3"/>
  <c r="AO66" i="3"/>
  <c r="AP66" i="3"/>
  <c r="AQ66" i="3" s="1"/>
  <c r="AR66" i="3" s="1"/>
  <c r="AS66" i="3" s="1"/>
  <c r="AT66" i="3" s="1"/>
  <c r="AU66" i="3" s="1"/>
  <c r="AV66" i="3" s="1"/>
  <c r="AW66" i="3" s="1"/>
  <c r="AX66" i="3" s="1"/>
  <c r="AJ66" i="3"/>
  <c r="AK66" i="3"/>
  <c r="AL66" i="3" s="1"/>
  <c r="AI66" i="3"/>
  <c r="AH72" i="3"/>
  <c r="AH71" i="3"/>
  <c r="AH70" i="3"/>
  <c r="AH69" i="3"/>
  <c r="AH68" i="3"/>
  <c r="AH67" i="3"/>
  <c r="AH66" i="3"/>
  <c r="AH65" i="3"/>
  <c r="AH44" i="3"/>
  <c r="AH45" i="3"/>
  <c r="AH46" i="3"/>
  <c r="AH43" i="3"/>
  <c r="AH38" i="3"/>
  <c r="AA46" i="3"/>
  <c r="AB46" i="3"/>
  <c r="AC46" i="3"/>
  <c r="AD46" i="3"/>
  <c r="AE46" i="3"/>
  <c r="AF46" i="3"/>
  <c r="AG46" i="3"/>
  <c r="BG120" i="3" l="1"/>
  <c r="BI84" i="3"/>
  <c r="BH29" i="3"/>
  <c r="BX41" i="2"/>
  <c r="BY41" i="2" s="1"/>
  <c r="BH41" i="3"/>
  <c r="AW66" i="2"/>
  <c r="AX66" i="2" s="1"/>
  <c r="CR60" i="2"/>
  <c r="CF60" i="2"/>
  <c r="BH60" i="2"/>
  <c r="AH8" i="3"/>
  <c r="BH120" i="3" l="1"/>
  <c r="BJ84" i="3"/>
  <c r="BJ29" i="3" s="1"/>
  <c r="BI29" i="3"/>
  <c r="BZ41" i="2"/>
  <c r="BI41" i="3"/>
  <c r="BJ41" i="3" s="1"/>
  <c r="CS60" i="2"/>
  <c r="CG60" i="2"/>
  <c r="BI60" i="2"/>
  <c r="BI120" i="3" l="1"/>
  <c r="BJ120" i="3"/>
  <c r="CA41" i="2"/>
  <c r="CT60" i="2"/>
  <c r="CH60" i="2"/>
  <c r="BJ60" i="2"/>
  <c r="CB41" i="2" l="1"/>
  <c r="AG7" i="2"/>
  <c r="AG18" i="2"/>
  <c r="AH18" i="2" s="1"/>
  <c r="AH8" i="2"/>
  <c r="AH101" i="2"/>
  <c r="Z44" i="1"/>
  <c r="AA44" i="1"/>
  <c r="AB44" i="1"/>
  <c r="AC44" i="1"/>
  <c r="AE44" i="1"/>
  <c r="AF44" i="1"/>
  <c r="AD44" i="1"/>
  <c r="CC41" i="2" l="1"/>
  <c r="CD41" i="2"/>
  <c r="AE42" i="2"/>
  <c r="CE41" i="2" l="1"/>
  <c r="CF41" i="2"/>
  <c r="AD42" i="2"/>
  <c r="CG41" i="2" l="1"/>
  <c r="AG12" i="2"/>
  <c r="AH12" i="2" s="1"/>
  <c r="AI8" i="2"/>
  <c r="AJ8" i="2" s="1"/>
  <c r="AK8" i="2" s="1"/>
  <c r="AL8" i="2" s="1"/>
  <c r="AH102" i="2"/>
  <c r="AH103" i="2"/>
  <c r="AH104" i="2"/>
  <c r="AH105" i="2"/>
  <c r="AH106" i="2"/>
  <c r="AH107" i="2"/>
  <c r="AH108" i="2"/>
  <c r="CH41" i="2" l="1"/>
  <c r="S118" i="7"/>
  <c r="S103" i="7"/>
  <c r="S88" i="7"/>
  <c r="S73" i="7"/>
  <c r="CI41" i="2" l="1"/>
  <c r="AH34" i="3"/>
  <c r="AI34" i="3" s="1"/>
  <c r="AJ34" i="3" s="1"/>
  <c r="AH89" i="2"/>
  <c r="AH92" i="2"/>
  <c r="AI92" i="2" s="1"/>
  <c r="AJ92" i="2" s="1"/>
  <c r="AI8" i="3"/>
  <c r="AJ8" i="3" s="1"/>
  <c r="AK8" i="3" s="1"/>
  <c r="AL8" i="3" s="1"/>
  <c r="AH41" i="2"/>
  <c r="AI41" i="2" s="1"/>
  <c r="AJ41" i="2" s="1"/>
  <c r="AI89" i="2"/>
  <c r="AJ89" i="2" s="1"/>
  <c r="AH95" i="2"/>
  <c r="AI95" i="2" s="1"/>
  <c r="AJ95" i="2" s="1"/>
  <c r="AH94" i="2"/>
  <c r="AI94" i="2" s="1"/>
  <c r="AJ94" i="2" s="1"/>
  <c r="AH93" i="2"/>
  <c r="AI93" i="2" s="1"/>
  <c r="AJ93" i="2" s="1"/>
  <c r="AH91" i="2"/>
  <c r="AI91" i="2" s="1"/>
  <c r="AJ91" i="2" s="1"/>
  <c r="AH90" i="2"/>
  <c r="AI90" i="2" s="1"/>
  <c r="AJ90" i="2" s="1"/>
  <c r="AH96" i="2"/>
  <c r="Q128" i="1"/>
  <c r="R128" i="1"/>
  <c r="S128" i="1"/>
  <c r="T128" i="1"/>
  <c r="U128" i="1"/>
  <c r="V128" i="1"/>
  <c r="W128" i="1"/>
  <c r="X128" i="1"/>
  <c r="Y128" i="1"/>
  <c r="P128" i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132" i="3"/>
  <c r="C131" i="3"/>
  <c r="C130" i="3"/>
  <c r="C129" i="3"/>
  <c r="C128" i="3"/>
  <c r="C127" i="3"/>
  <c r="C126" i="3"/>
  <c r="C125" i="3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C132" i="2"/>
  <c r="AH60" i="3"/>
  <c r="AH84" i="3" s="1"/>
  <c r="AH29" i="3" s="1"/>
  <c r="AH60" i="2"/>
  <c r="AH84" i="2" s="1"/>
  <c r="AH29" i="2" s="1"/>
  <c r="Z80" i="1"/>
  <c r="AA80" i="1"/>
  <c r="AB80" i="1"/>
  <c r="AC80" i="1"/>
  <c r="AD80" i="1"/>
  <c r="AE80" i="1"/>
  <c r="AF8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AH41" i="3"/>
  <c r="AI41" i="3" s="1"/>
  <c r="AJ41" i="3" s="1"/>
  <c r="AH36" i="2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G44" i="2"/>
  <c r="AB30" i="3"/>
  <c r="AG30" i="2"/>
  <c r="AG42" i="2"/>
  <c r="M42" i="2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1" i="3"/>
  <c r="D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A81" i="1" s="1"/>
  <c r="AC85" i="2"/>
  <c r="AD85" i="2"/>
  <c r="AE85" i="2"/>
  <c r="AF85" i="2"/>
  <c r="AG85" i="2"/>
  <c r="K85" i="2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5" i="3"/>
  <c r="E85" i="2"/>
  <c r="F85" i="2"/>
  <c r="G85" i="2"/>
  <c r="H85" i="2"/>
  <c r="I85" i="2"/>
  <c r="J85" i="2"/>
  <c r="D85" i="2"/>
  <c r="C85" i="2"/>
  <c r="AI96" i="2"/>
  <c r="AJ96" i="2" s="1"/>
  <c r="AH36" i="3"/>
  <c r="AH71" i="2"/>
  <c r="AI71" i="2" s="1"/>
  <c r="AJ71" i="2" s="1"/>
  <c r="CJ41" i="2" l="1"/>
  <c r="AI53" i="2"/>
  <c r="AI77" i="2" s="1"/>
  <c r="AH132" i="3"/>
  <c r="AI37" i="3"/>
  <c r="AH53" i="3"/>
  <c r="AH132" i="2"/>
  <c r="AI60" i="2"/>
  <c r="AJ60" i="2" s="1"/>
  <c r="AG80" i="1"/>
  <c r="AI60" i="3"/>
  <c r="AH43" i="2"/>
  <c r="AH37" i="2" s="1"/>
  <c r="AM108" i="2"/>
  <c r="AK95" i="2"/>
  <c r="AL95" i="2" s="1"/>
  <c r="AK94" i="2"/>
  <c r="AL94" i="2" s="1"/>
  <c r="AK93" i="2"/>
  <c r="AL93" i="2" s="1"/>
  <c r="AK92" i="2"/>
  <c r="AL92" i="2" s="1"/>
  <c r="AK91" i="2"/>
  <c r="AL91" i="2" s="1"/>
  <c r="AK90" i="2"/>
  <c r="AL90" i="2" s="1"/>
  <c r="AK89" i="2"/>
  <c r="AL89" i="2" s="1"/>
  <c r="AK41" i="2"/>
  <c r="AL41" i="2" s="1"/>
  <c r="AK41" i="3"/>
  <c r="AK34" i="3"/>
  <c r="AK96" i="2"/>
  <c r="AL96" i="2" s="1"/>
  <c r="AH77" i="2"/>
  <c r="AK71" i="2"/>
  <c r="AL71" i="2" s="1"/>
  <c r="CI40" i="1" l="1"/>
  <c r="CK41" i="2"/>
  <c r="AH37" i="3"/>
  <c r="AK60" i="2"/>
  <c r="AL60" i="2" s="1"/>
  <c r="AL84" i="2" s="1"/>
  <c r="AI37" i="2"/>
  <c r="AM72" i="2"/>
  <c r="AN72" i="2" s="1"/>
  <c r="AJ60" i="3"/>
  <c r="AK60" i="3" s="1"/>
  <c r="AL60" i="3" s="1"/>
  <c r="AM102" i="3"/>
  <c r="AM103" i="3"/>
  <c r="AN108" i="2"/>
  <c r="AM8" i="2"/>
  <c r="AN101" i="2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M41" i="2"/>
  <c r="AL41" i="3"/>
  <c r="AM41" i="3" s="1"/>
  <c r="AL34" i="3"/>
  <c r="CJ40" i="1" l="1"/>
  <c r="CL41" i="2"/>
  <c r="CM41" i="2"/>
  <c r="AM34" i="3"/>
  <c r="AN34" i="3" s="1"/>
  <c r="AL40" i="1"/>
  <c r="AN41" i="2"/>
  <c r="AM60" i="3"/>
  <c r="AO72" i="2"/>
  <c r="AP72" i="2" s="1"/>
  <c r="AN41" i="3"/>
  <c r="AN84" i="2"/>
  <c r="AM29" i="2"/>
  <c r="AM120" i="2" s="1"/>
  <c r="AO108" i="2"/>
  <c r="AL29" i="2"/>
  <c r="AN8" i="2"/>
  <c r="AO41" i="2"/>
  <c r="AN40" i="1" s="1"/>
  <c r="AO41" i="3"/>
  <c r="AM34" i="2"/>
  <c r="AN34" i="2" s="1"/>
  <c r="AO34" i="2" s="1"/>
  <c r="CL40" i="1" l="1"/>
  <c r="CK40" i="1"/>
  <c r="CN41" i="2"/>
  <c r="CP41" i="2" s="1"/>
  <c r="CO41" i="2"/>
  <c r="AO34" i="3"/>
  <c r="AN29" i="2"/>
  <c r="AN120" i="2" s="1"/>
  <c r="AQ72" i="2"/>
  <c r="AR72" i="2" s="1"/>
  <c r="AM40" i="1"/>
  <c r="AP108" i="2"/>
  <c r="AQ108" i="2" s="1"/>
  <c r="AO8" i="2"/>
  <c r="AP41" i="2"/>
  <c r="AP41" i="3"/>
  <c r="AQ41" i="3" s="1"/>
  <c r="AP34" i="2"/>
  <c r="AQ34" i="2" s="1"/>
  <c r="AP34" i="3"/>
  <c r="CO40" i="1" l="1"/>
  <c r="CN40" i="1"/>
  <c r="CM40" i="1"/>
  <c r="CQ41" i="2"/>
  <c r="CP40" i="1" s="1"/>
  <c r="AO84" i="2"/>
  <c r="AO29" i="2" s="1"/>
  <c r="AO120" i="2" s="1"/>
  <c r="AS72" i="2"/>
  <c r="AT72" i="2" s="1"/>
  <c r="AQ41" i="2"/>
  <c r="AP40" i="1" s="1"/>
  <c r="AO40" i="1"/>
  <c r="AR108" i="2"/>
  <c r="AP8" i="2"/>
  <c r="AR41" i="2"/>
  <c r="AR41" i="3"/>
  <c r="AR34" i="2"/>
  <c r="AQ34" i="3"/>
  <c r="AR34" i="3" s="1"/>
  <c r="CR41" i="2" l="1"/>
  <c r="CQ40" i="1" s="1"/>
  <c r="AP84" i="2"/>
  <c r="AP29" i="2" s="1"/>
  <c r="AP120" i="2" s="1"/>
  <c r="AQ84" i="2"/>
  <c r="AQ29" i="2" s="1"/>
  <c r="AQ120" i="2" s="1"/>
  <c r="AQ40" i="1"/>
  <c r="AU72" i="2"/>
  <c r="AV72" i="2"/>
  <c r="AW72" i="2" s="1"/>
  <c r="AS108" i="2"/>
  <c r="AQ8" i="2"/>
  <c r="AS41" i="2"/>
  <c r="AS41" i="3"/>
  <c r="AS34" i="2"/>
  <c r="CS41" i="2" l="1"/>
  <c r="CR40" i="1" s="1"/>
  <c r="AR40" i="1"/>
  <c r="AT108" i="2"/>
  <c r="AR8" i="2"/>
  <c r="AS8" i="2" s="1"/>
  <c r="AT41" i="2"/>
  <c r="AT41" i="3"/>
  <c r="AT34" i="2"/>
  <c r="AU34" i="2" s="1"/>
  <c r="AS34" i="3"/>
  <c r="CT41" i="2" l="1"/>
  <c r="CS40" i="1" s="1"/>
  <c r="AS84" i="2"/>
  <c r="AR84" i="2"/>
  <c r="AR29" i="2" s="1"/>
  <c r="AR120" i="2" s="1"/>
  <c r="AV34" i="2"/>
  <c r="AW34" i="2" s="1"/>
  <c r="AS40" i="1"/>
  <c r="AS29" i="2"/>
  <c r="AS120" i="2" s="1"/>
  <c r="AU108" i="2"/>
  <c r="AT8" i="2"/>
  <c r="AU8" i="2" s="1"/>
  <c r="AV8" i="2" s="1"/>
  <c r="AU41" i="2"/>
  <c r="AU41" i="3"/>
  <c r="AV41" i="3" s="1"/>
  <c r="AT34" i="3"/>
  <c r="AU84" i="2" l="1"/>
  <c r="AU29" i="2" s="1"/>
  <c r="AU120" i="2" s="1"/>
  <c r="AT84" i="2"/>
  <c r="AT29" i="2" s="1"/>
  <c r="AT120" i="2" s="1"/>
  <c r="AU34" i="3"/>
  <c r="AV41" i="2"/>
  <c r="AU40" i="1" s="1"/>
  <c r="AT40" i="1"/>
  <c r="AV34" i="3"/>
  <c r="AW34" i="3" s="1"/>
  <c r="AV108" i="2"/>
  <c r="AW8" i="2"/>
  <c r="AX8" i="2" s="1"/>
  <c r="AW41" i="2"/>
  <c r="AX41" i="2" s="1"/>
  <c r="AW41" i="3"/>
  <c r="AX41" i="3"/>
  <c r="AV84" i="2" l="1"/>
  <c r="AV29" i="2" s="1"/>
  <c r="AV120" i="2" s="1"/>
  <c r="AX34" i="3"/>
  <c r="AV40" i="1"/>
  <c r="AW40" i="1"/>
  <c r="AW84" i="2"/>
  <c r="AW108" i="2"/>
  <c r="AY108" i="3" l="1"/>
  <c r="AZ108" i="3" s="1"/>
  <c r="AY84" i="2"/>
  <c r="AX80" i="1" s="1"/>
  <c r="AX92" i="1" s="1"/>
  <c r="AW29" i="2"/>
  <c r="AW120" i="2" s="1"/>
  <c r="AX108" i="2"/>
  <c r="AX84" i="2" l="1"/>
  <c r="AX29" i="2" s="1"/>
  <c r="AX120" i="2" s="1"/>
  <c r="BA108" i="3"/>
  <c r="BB108" i="3" s="1"/>
  <c r="AY108" i="2"/>
  <c r="AA56" i="1"/>
  <c r="AA92" i="1" s="1"/>
  <c r="AB56" i="1"/>
  <c r="AB92" i="1" s="1"/>
  <c r="AC56" i="1"/>
  <c r="AC92" i="1" s="1"/>
  <c r="AD56" i="1"/>
  <c r="AD92" i="1" s="1"/>
  <c r="AE56" i="1"/>
  <c r="AE92" i="1" s="1"/>
  <c r="AF56" i="1"/>
  <c r="AF92" i="1" s="1"/>
  <c r="AG56" i="1"/>
  <c r="AG92" i="1" s="1"/>
  <c r="Z56" i="1"/>
  <c r="Z92" i="1" s="1"/>
  <c r="S58" i="7"/>
  <c r="S43" i="7"/>
  <c r="AA40" i="1"/>
  <c r="AB40" i="1"/>
  <c r="AC40" i="1"/>
  <c r="AD40" i="1"/>
  <c r="AE40" i="1"/>
  <c r="AF40" i="1"/>
  <c r="AG40" i="1"/>
  <c r="Z40" i="1"/>
  <c r="AB42" i="3"/>
  <c r="AB133" i="3" s="1"/>
  <c r="AC42" i="3"/>
  <c r="AD42" i="3"/>
  <c r="AE42" i="3"/>
  <c r="AF42" i="3"/>
  <c r="AG42" i="3"/>
  <c r="AA42" i="3"/>
  <c r="AC42" i="2"/>
  <c r="AB42" i="2"/>
  <c r="AB73" i="2" s="1"/>
  <c r="AF42" i="2"/>
  <c r="AA42" i="2"/>
  <c r="AC30" i="3"/>
  <c r="AD30" i="3"/>
  <c r="AD133" i="3" s="1"/>
  <c r="AE30" i="3"/>
  <c r="AE133" i="3" s="1"/>
  <c r="AF30" i="3"/>
  <c r="AF133" i="3" s="1"/>
  <c r="AG30" i="3"/>
  <c r="AA30" i="3"/>
  <c r="AA133" i="3" s="1"/>
  <c r="AC30" i="2"/>
  <c r="AB30" i="2"/>
  <c r="AA30" i="2"/>
  <c r="AA29" i="1"/>
  <c r="AA128" i="1" s="1"/>
  <c r="AB29" i="1"/>
  <c r="AB128" i="1" s="1"/>
  <c r="AC29" i="1"/>
  <c r="AC128" i="1" s="1"/>
  <c r="AD29" i="1"/>
  <c r="AD128" i="1" s="1"/>
  <c r="AE29" i="1"/>
  <c r="AE128" i="1" s="1"/>
  <c r="AF29" i="1"/>
  <c r="AF128" i="1" s="1"/>
  <c r="AG29" i="1"/>
  <c r="AG128" i="1" s="1"/>
  <c r="Z29" i="1"/>
  <c r="Z128" i="1" s="1"/>
  <c r="AG14" i="2"/>
  <c r="AS14" i="2" l="1"/>
  <c r="AH14" i="2"/>
  <c r="BA84" i="2"/>
  <c r="AZ80" i="1" s="1"/>
  <c r="AZ92" i="1" s="1"/>
  <c r="AZ84" i="2"/>
  <c r="AY80" i="1" s="1"/>
  <c r="AY92" i="1" s="1"/>
  <c r="AG133" i="3"/>
  <c r="AC133" i="3"/>
  <c r="BC108" i="3"/>
  <c r="AZ108" i="2"/>
  <c r="BA108" i="2" s="1"/>
  <c r="AY29" i="2"/>
  <c r="AX29" i="1" s="1"/>
  <c r="AB104" i="1"/>
  <c r="AB116" i="1"/>
  <c r="AF104" i="1"/>
  <c r="AF116" i="1"/>
  <c r="AE104" i="1"/>
  <c r="AE116" i="1"/>
  <c r="AD104" i="1"/>
  <c r="AD116" i="1"/>
  <c r="Z104" i="1"/>
  <c r="Z116" i="1"/>
  <c r="AA104" i="1"/>
  <c r="AA116" i="1"/>
  <c r="AG104" i="1"/>
  <c r="AG116" i="1"/>
  <c r="AC104" i="1"/>
  <c r="AC116" i="1"/>
  <c r="AI84" i="3"/>
  <c r="AI29" i="3" s="1"/>
  <c r="AI132" i="3" s="1"/>
  <c r="AI84" i="2"/>
  <c r="AH56" i="1"/>
  <c r="AH40" i="1"/>
  <c r="AT14" i="2" l="1"/>
  <c r="AI14" i="2"/>
  <c r="AX116" i="1"/>
  <c r="AX104" i="1"/>
  <c r="AX128" i="1"/>
  <c r="AY132" i="2"/>
  <c r="AY120" i="2"/>
  <c r="BB84" i="2"/>
  <c r="BA80" i="1" s="1"/>
  <c r="BA92" i="1" s="1"/>
  <c r="BD108" i="3"/>
  <c r="AH80" i="1"/>
  <c r="AH92" i="1" s="1"/>
  <c r="AI29" i="2"/>
  <c r="AZ29" i="2"/>
  <c r="AY29" i="1" s="1"/>
  <c r="BB108" i="2"/>
  <c r="BC108" i="2" s="1"/>
  <c r="BA29" i="2"/>
  <c r="AZ29" i="1" s="1"/>
  <c r="AM132" i="2"/>
  <c r="AL84" i="3"/>
  <c r="AL29" i="3" s="1"/>
  <c r="AK84" i="3"/>
  <c r="AK29" i="3" s="1"/>
  <c r="AK132" i="3" s="1"/>
  <c r="AJ84" i="3"/>
  <c r="AJ29" i="3" s="1"/>
  <c r="AJ132" i="3" s="1"/>
  <c r="AK84" i="2"/>
  <c r="AJ56" i="1"/>
  <c r="AJ84" i="2"/>
  <c r="AJ29" i="2" s="1"/>
  <c r="AI56" i="1"/>
  <c r="AJ40" i="1"/>
  <c r="AI40" i="1"/>
  <c r="AD30" i="2"/>
  <c r="AE30" i="2"/>
  <c r="AF30" i="2"/>
  <c r="AJ14" i="2" l="1"/>
  <c r="AU14" i="2"/>
  <c r="AZ116" i="1"/>
  <c r="AZ104" i="1"/>
  <c r="AZ128" i="1"/>
  <c r="AY116" i="1"/>
  <c r="AY104" i="1"/>
  <c r="AY128" i="1"/>
  <c r="BC84" i="2"/>
  <c r="AZ132" i="2"/>
  <c r="AZ120" i="2"/>
  <c r="BA132" i="2"/>
  <c r="BA120" i="2"/>
  <c r="AI29" i="1"/>
  <c r="AI128" i="1" s="1"/>
  <c r="BE108" i="3"/>
  <c r="BF108" i="3" s="1"/>
  <c r="BD84" i="2"/>
  <c r="BC80" i="1" s="1"/>
  <c r="BC92" i="1" s="1"/>
  <c r="AH29" i="1"/>
  <c r="AI132" i="2"/>
  <c r="AJ80" i="1"/>
  <c r="AJ92" i="1" s="1"/>
  <c r="AK29" i="2"/>
  <c r="AJ132" i="2"/>
  <c r="BD108" i="2"/>
  <c r="BE108" i="2" s="1"/>
  <c r="BB29" i="2"/>
  <c r="BA29" i="1" s="1"/>
  <c r="AL132" i="2"/>
  <c r="AL132" i="3"/>
  <c r="AK29" i="1"/>
  <c r="AL56" i="1"/>
  <c r="AI80" i="1"/>
  <c r="AK80" i="1"/>
  <c r="AK56" i="1"/>
  <c r="AK40" i="1"/>
  <c r="AG12" i="3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O45" i="2"/>
  <c r="P45" i="2"/>
  <c r="Q45" i="2"/>
  <c r="R45" i="2"/>
  <c r="S45" i="2"/>
  <c r="T45" i="2"/>
  <c r="U45" i="2"/>
  <c r="V45" i="2"/>
  <c r="W45" i="2"/>
  <c r="X45" i="2"/>
  <c r="Y45" i="2"/>
  <c r="O44" i="2"/>
  <c r="P44" i="2"/>
  <c r="Q44" i="2"/>
  <c r="R44" i="2"/>
  <c r="S44" i="2"/>
  <c r="T44" i="2"/>
  <c r="Z45" i="2"/>
  <c r="AA45" i="2"/>
  <c r="AB45" i="2"/>
  <c r="AC45" i="2"/>
  <c r="AD45" i="2"/>
  <c r="AE45" i="2"/>
  <c r="AF4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6" i="2"/>
  <c r="AG45" i="2"/>
  <c r="AH7" i="2"/>
  <c r="AH12" i="3" l="1"/>
  <c r="AI12" i="3" s="1"/>
  <c r="AJ12" i="3" s="1"/>
  <c r="AK12" i="3" s="1"/>
  <c r="AH10" i="2"/>
  <c r="AK14" i="2"/>
  <c r="AV14" i="2"/>
  <c r="BC29" i="2"/>
  <c r="BB29" i="1" s="1"/>
  <c r="BB80" i="1"/>
  <c r="BB92" i="1" s="1"/>
  <c r="BA116" i="1"/>
  <c r="BA104" i="1"/>
  <c r="BA128" i="1"/>
  <c r="BC132" i="2"/>
  <c r="BC120" i="2"/>
  <c r="BB132" i="2"/>
  <c r="BB120" i="2"/>
  <c r="BE84" i="2"/>
  <c r="BD80" i="1" s="1"/>
  <c r="BD92" i="1" s="1"/>
  <c r="AI116" i="1"/>
  <c r="AI104" i="1"/>
  <c r="AH46" i="2"/>
  <c r="BG108" i="3"/>
  <c r="BH108" i="3" s="1"/>
  <c r="AH45" i="2"/>
  <c r="AH39" i="2" s="1"/>
  <c r="AM39" i="2"/>
  <c r="AN39" i="2"/>
  <c r="AK39" i="2"/>
  <c r="AL39" i="2"/>
  <c r="AJ39" i="2"/>
  <c r="AI39" i="2"/>
  <c r="AP40" i="2"/>
  <c r="AM40" i="2"/>
  <c r="AQ40" i="2"/>
  <c r="AH40" i="2"/>
  <c r="AN40" i="2"/>
  <c r="AR40" i="2"/>
  <c r="AS40" i="2"/>
  <c r="AO40" i="2"/>
  <c r="AI40" i="2"/>
  <c r="AL40" i="2"/>
  <c r="AJ40" i="2"/>
  <c r="AK40" i="2"/>
  <c r="AL80" i="1"/>
  <c r="AL92" i="1" s="1"/>
  <c r="AM29" i="3"/>
  <c r="AK132" i="2"/>
  <c r="AJ29" i="1"/>
  <c r="AK128" i="1"/>
  <c r="AH128" i="1"/>
  <c r="AH116" i="1"/>
  <c r="AH104" i="1"/>
  <c r="AH44" i="2"/>
  <c r="BF108" i="2"/>
  <c r="BD29" i="2"/>
  <c r="BC29" i="1" s="1"/>
  <c r="BG108" i="2"/>
  <c r="AN132" i="2"/>
  <c r="AK116" i="1"/>
  <c r="AI92" i="1"/>
  <c r="AN84" i="3"/>
  <c r="AM56" i="1"/>
  <c r="AK92" i="1"/>
  <c r="AK104" i="1"/>
  <c r="AH7" i="3"/>
  <c r="O45" i="3"/>
  <c r="P45" i="3"/>
  <c r="Q45" i="3"/>
  <c r="R45" i="3"/>
  <c r="S45" i="3"/>
  <c r="AL12" i="3" l="1"/>
  <c r="AM12" i="3"/>
  <c r="AL14" i="2"/>
  <c r="AX14" i="2" s="1"/>
  <c r="AW14" i="2"/>
  <c r="BE29" i="2"/>
  <c r="BD29" i="1" s="1"/>
  <c r="BC116" i="1"/>
  <c r="BC104" i="1"/>
  <c r="BC128" i="1"/>
  <c r="BB116" i="1"/>
  <c r="BB104" i="1"/>
  <c r="BB128" i="1"/>
  <c r="AL29" i="1"/>
  <c r="AL128" i="1" s="1"/>
  <c r="AM120" i="3"/>
  <c r="BF84" i="2"/>
  <c r="BD132" i="2"/>
  <c r="BD120" i="2"/>
  <c r="BE132" i="2"/>
  <c r="BE120" i="2"/>
  <c r="AM132" i="3"/>
  <c r="BI108" i="3"/>
  <c r="BJ108" i="3" s="1"/>
  <c r="AH38" i="2"/>
  <c r="AJ38" i="2"/>
  <c r="AK38" i="2"/>
  <c r="AI38" i="2"/>
  <c r="BH108" i="2"/>
  <c r="AJ128" i="1"/>
  <c r="AJ116" i="1"/>
  <c r="AJ104" i="1"/>
  <c r="AM80" i="1"/>
  <c r="AM92" i="1" s="1"/>
  <c r="AN29" i="3"/>
  <c r="AN120" i="3" s="1"/>
  <c r="AO132" i="2"/>
  <c r="AL116" i="1"/>
  <c r="AL104" i="1"/>
  <c r="AO84" i="3"/>
  <c r="AN56" i="1"/>
  <c r="AN12" i="3" l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BF29" i="2"/>
  <c r="BE29" i="1" s="1"/>
  <c r="BE80" i="1"/>
  <c r="BE92" i="1" s="1"/>
  <c r="BD116" i="1"/>
  <c r="BD104" i="1"/>
  <c r="BD128" i="1"/>
  <c r="BH84" i="2"/>
  <c r="BF132" i="2"/>
  <c r="BF120" i="2"/>
  <c r="BK108" i="3"/>
  <c r="BL108" i="3" s="1"/>
  <c r="BM108" i="3" s="1"/>
  <c r="AJ40" i="3"/>
  <c r="AM40" i="3"/>
  <c r="AQ40" i="3"/>
  <c r="AN40" i="3"/>
  <c r="AR40" i="3"/>
  <c r="AO40" i="3"/>
  <c r="AS40" i="3"/>
  <c r="AP40" i="3"/>
  <c r="AH40" i="3"/>
  <c r="AH59" i="3" s="1"/>
  <c r="AH83" i="3" s="1"/>
  <c r="AN80" i="1"/>
  <c r="AN92" i="1" s="1"/>
  <c r="AO29" i="3"/>
  <c r="AO120" i="3" s="1"/>
  <c r="AN132" i="3"/>
  <c r="AM29" i="1"/>
  <c r="BI108" i="2"/>
  <c r="BJ108" i="2" s="1"/>
  <c r="AP132" i="2"/>
  <c r="AP84" i="3"/>
  <c r="AO56" i="1"/>
  <c r="AI40" i="3"/>
  <c r="AL40" i="3"/>
  <c r="AK40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G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Y12" i="3" l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G84" i="2"/>
  <c r="BH29" i="2"/>
  <c r="BG29" i="1" s="1"/>
  <c r="BG80" i="1"/>
  <c r="BG92" i="1" s="1"/>
  <c r="BG29" i="2"/>
  <c r="BF29" i="1" s="1"/>
  <c r="BF80" i="1"/>
  <c r="BF92" i="1" s="1"/>
  <c r="BI84" i="2"/>
  <c r="BH80" i="1" s="1"/>
  <c r="BH92" i="1" s="1"/>
  <c r="BE116" i="1"/>
  <c r="BE104" i="1"/>
  <c r="BE128" i="1"/>
  <c r="BH132" i="2"/>
  <c r="BG132" i="2"/>
  <c r="BN108" i="3"/>
  <c r="BO108" i="3" s="1"/>
  <c r="AO80" i="1"/>
  <c r="AO92" i="1" s="1"/>
  <c r="AP29" i="3"/>
  <c r="AP120" i="3" s="1"/>
  <c r="AO132" i="3"/>
  <c r="AN29" i="1"/>
  <c r="AM128" i="1"/>
  <c r="AM116" i="1"/>
  <c r="AM104" i="1"/>
  <c r="BK108" i="2"/>
  <c r="BJ84" i="2"/>
  <c r="BI80" i="1" s="1"/>
  <c r="BI92" i="1" s="1"/>
  <c r="AQ132" i="2"/>
  <c r="AQ84" i="3"/>
  <c r="AP56" i="1"/>
  <c r="AJ39" i="3"/>
  <c r="BH120" i="2" l="1"/>
  <c r="BI29" i="2"/>
  <c r="BH29" i="1" s="1"/>
  <c r="BH116" i="1" s="1"/>
  <c r="BG120" i="2"/>
  <c r="BF116" i="1"/>
  <c r="BF104" i="1"/>
  <c r="BF128" i="1"/>
  <c r="BG116" i="1"/>
  <c r="BG104" i="1"/>
  <c r="BG128" i="1"/>
  <c r="BI120" i="2"/>
  <c r="BK96" i="2"/>
  <c r="AN39" i="3"/>
  <c r="AM39" i="3"/>
  <c r="AH39" i="3"/>
  <c r="AL39" i="3"/>
  <c r="AI39" i="3"/>
  <c r="AN128" i="1"/>
  <c r="AN104" i="1"/>
  <c r="AN116" i="1"/>
  <c r="BP108" i="3"/>
  <c r="AP80" i="1"/>
  <c r="AP92" i="1" s="1"/>
  <c r="AQ29" i="3"/>
  <c r="AQ120" i="3" s="1"/>
  <c r="AJ38" i="3"/>
  <c r="BJ29" i="2"/>
  <c r="BI29" i="1" s="1"/>
  <c r="AP132" i="3"/>
  <c r="AO29" i="1"/>
  <c r="AO104" i="1" s="1"/>
  <c r="BL108" i="2"/>
  <c r="AR132" i="2"/>
  <c r="AR84" i="3"/>
  <c r="AQ56" i="1"/>
  <c r="AR56" i="1"/>
  <c r="AS84" i="3"/>
  <c r="AK38" i="3"/>
  <c r="AI38" i="3"/>
  <c r="AK39" i="3"/>
  <c r="BH128" i="1" l="1"/>
  <c r="BI132" i="2"/>
  <c r="BH104" i="1"/>
  <c r="BI116" i="1"/>
  <c r="BI104" i="1"/>
  <c r="BI128" i="1"/>
  <c r="BJ132" i="2"/>
  <c r="BJ120" i="2"/>
  <c r="BL96" i="2"/>
  <c r="BL84" i="2" s="1"/>
  <c r="BK84" i="2"/>
  <c r="AQ132" i="3"/>
  <c r="AP29" i="1"/>
  <c r="AQ80" i="1"/>
  <c r="AQ92" i="1" s="1"/>
  <c r="AR29" i="3"/>
  <c r="AR120" i="3" s="1"/>
  <c r="AR80" i="1"/>
  <c r="AR92" i="1" s="1"/>
  <c r="AS29" i="3"/>
  <c r="BM108" i="2"/>
  <c r="AO128" i="1"/>
  <c r="AO116" i="1"/>
  <c r="BQ108" i="3"/>
  <c r="BR108" i="3" s="1"/>
  <c r="AS132" i="2"/>
  <c r="AT84" i="3"/>
  <c r="AS56" i="1"/>
  <c r="AT56" i="1"/>
  <c r="AU84" i="3"/>
  <c r="Z42" i="3"/>
  <c r="BL29" i="2" l="1"/>
  <c r="BK29" i="1" s="1"/>
  <c r="BK80" i="1"/>
  <c r="BK92" i="1" s="1"/>
  <c r="BK29" i="2"/>
  <c r="BJ29" i="1" s="1"/>
  <c r="BJ80" i="1"/>
  <c r="BJ92" i="1" s="1"/>
  <c r="AS132" i="3"/>
  <c r="AS120" i="3"/>
  <c r="BL132" i="2"/>
  <c r="BL120" i="2"/>
  <c r="BK132" i="2"/>
  <c r="BM96" i="2"/>
  <c r="BM84" i="2" s="1"/>
  <c r="AR29" i="1"/>
  <c r="AR128" i="1" s="1"/>
  <c r="AP128" i="1"/>
  <c r="AP116" i="1"/>
  <c r="BN108" i="2"/>
  <c r="AP104" i="1"/>
  <c r="BO108" i="2"/>
  <c r="BP108" i="2" s="1"/>
  <c r="AT80" i="1"/>
  <c r="AT92" i="1" s="1"/>
  <c r="AU29" i="3"/>
  <c r="AS80" i="1"/>
  <c r="AS92" i="1" s="1"/>
  <c r="AT29" i="3"/>
  <c r="BS108" i="3"/>
  <c r="AR132" i="3"/>
  <c r="AQ29" i="1"/>
  <c r="AT132" i="2"/>
  <c r="AU56" i="1"/>
  <c r="AV84" i="3"/>
  <c r="U12" i="3"/>
  <c r="V12" i="3"/>
  <c r="W12" i="3"/>
  <c r="X12" i="3"/>
  <c r="Y12" i="3"/>
  <c r="Z12" i="3"/>
  <c r="AA12" i="3"/>
  <c r="AB12" i="3"/>
  <c r="AC12" i="3"/>
  <c r="AD12" i="3"/>
  <c r="AE12" i="3"/>
  <c r="AF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R14" i="2" s="1"/>
  <c r="AC14" i="2"/>
  <c r="AO14" i="2" s="1"/>
  <c r="AD14" i="2"/>
  <c r="AE14" i="2"/>
  <c r="AA14" i="2"/>
  <c r="AB14" i="2"/>
  <c r="Z14" i="2"/>
  <c r="AA12" i="2"/>
  <c r="AB12" i="2"/>
  <c r="AC12" i="2"/>
  <c r="AD12" i="2"/>
  <c r="AE12" i="2"/>
  <c r="AF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AS14" i="3" l="1"/>
  <c r="AH14" i="3"/>
  <c r="AT14" i="3" s="1"/>
  <c r="AY14" i="2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BM29" i="2"/>
  <c r="BL29" i="1" s="1"/>
  <c r="BL80" i="1"/>
  <c r="BL92" i="1" s="1"/>
  <c r="BJ116" i="1"/>
  <c r="BJ104" i="1"/>
  <c r="BJ128" i="1"/>
  <c r="BK120" i="2"/>
  <c r="BK116" i="1"/>
  <c r="BK104" i="1"/>
  <c r="BK128" i="1"/>
  <c r="BN96" i="2"/>
  <c r="BN84" i="2" s="1"/>
  <c r="BM80" i="1" s="1"/>
  <c r="BM92" i="1" s="1"/>
  <c r="AR104" i="1"/>
  <c r="AU132" i="3"/>
  <c r="AU120" i="3"/>
  <c r="AT132" i="3"/>
  <c r="AT120" i="3"/>
  <c r="BM132" i="2"/>
  <c r="BM120" i="2"/>
  <c r="AR116" i="1"/>
  <c r="AS29" i="1"/>
  <c r="AS128" i="1" s="1"/>
  <c r="BQ108" i="2"/>
  <c r="BR108" i="2" s="1"/>
  <c r="BS108" i="2" s="1"/>
  <c r="BT108" i="2" s="1"/>
  <c r="W17" i="2"/>
  <c r="W18" i="2"/>
  <c r="AI12" i="2"/>
  <c r="AU80" i="1"/>
  <c r="AU92" i="1" s="1"/>
  <c r="AV29" i="3"/>
  <c r="AQ128" i="1"/>
  <c r="AQ104" i="1"/>
  <c r="AQ116" i="1"/>
  <c r="BT108" i="3"/>
  <c r="AV132" i="2"/>
  <c r="AU132" i="2"/>
  <c r="AT29" i="1"/>
  <c r="AV56" i="1"/>
  <c r="AW84" i="3"/>
  <c r="O7" i="2"/>
  <c r="O7" i="3"/>
  <c r="P7" i="3"/>
  <c r="Q7" i="3"/>
  <c r="R7" i="3"/>
  <c r="S7" i="3"/>
  <c r="T7" i="3"/>
  <c r="W7" i="3"/>
  <c r="BO96" i="2" l="1"/>
  <c r="BO84" i="2" s="1"/>
  <c r="BN80" i="1" s="1"/>
  <c r="BN92" i="1" s="1"/>
  <c r="BN29" i="2"/>
  <c r="BM29" i="1" s="1"/>
  <c r="BM104" i="1" s="1"/>
  <c r="BM128" i="1"/>
  <c r="BL116" i="1"/>
  <c r="BL104" i="1"/>
  <c r="BL128" i="1"/>
  <c r="AV132" i="3"/>
  <c r="AV120" i="3"/>
  <c r="BN132" i="2"/>
  <c r="BN120" i="2"/>
  <c r="AS104" i="1"/>
  <c r="AS116" i="1"/>
  <c r="AU29" i="1"/>
  <c r="AU128" i="1" s="1"/>
  <c r="BU108" i="2"/>
  <c r="BP96" i="2"/>
  <c r="BP84" i="2" s="1"/>
  <c r="BO80" i="1" s="1"/>
  <c r="BO92" i="1" s="1"/>
  <c r="BO29" i="2"/>
  <c r="BN29" i="1" s="1"/>
  <c r="P17" i="3"/>
  <c r="P18" i="3"/>
  <c r="BU108" i="3"/>
  <c r="BV108" i="3" s="1"/>
  <c r="BW108" i="3" s="1"/>
  <c r="T17" i="3"/>
  <c r="T18" i="3"/>
  <c r="AJ12" i="2"/>
  <c r="S17" i="3"/>
  <c r="S18" i="3"/>
  <c r="O17" i="3"/>
  <c r="O18" i="3"/>
  <c r="R17" i="3"/>
  <c r="R18" i="3"/>
  <c r="O17" i="2"/>
  <c r="O18" i="2"/>
  <c r="AI14" i="3"/>
  <c r="AU14" i="3" s="1"/>
  <c r="W17" i="3"/>
  <c r="W18" i="3"/>
  <c r="Q17" i="3"/>
  <c r="Q18" i="3"/>
  <c r="AV80" i="1"/>
  <c r="AV92" i="1" s="1"/>
  <c r="AW29" i="3"/>
  <c r="BV108" i="2"/>
  <c r="AT128" i="1"/>
  <c r="AT104" i="1"/>
  <c r="AT116" i="1"/>
  <c r="AW132" i="2"/>
  <c r="AW56" i="1"/>
  <c r="AX84" i="3"/>
  <c r="O42" i="2"/>
  <c r="R7" i="2"/>
  <c r="S7" i="2"/>
  <c r="T7" i="2"/>
  <c r="U7" i="2"/>
  <c r="Q7" i="2"/>
  <c r="P7" i="2"/>
  <c r="BM116" i="1" l="1"/>
  <c r="BN116" i="1"/>
  <c r="BN104" i="1"/>
  <c r="BN128" i="1"/>
  <c r="AW132" i="3"/>
  <c r="AW120" i="3"/>
  <c r="BO132" i="2"/>
  <c r="BO120" i="2"/>
  <c r="AV29" i="1"/>
  <c r="AV128" i="1" s="1"/>
  <c r="AU104" i="1"/>
  <c r="AU116" i="1"/>
  <c r="BP29" i="2"/>
  <c r="BO29" i="1" s="1"/>
  <c r="BQ96" i="2"/>
  <c r="P17" i="2"/>
  <c r="P18" i="2"/>
  <c r="S17" i="2"/>
  <c r="S18" i="2"/>
  <c r="AW80" i="1"/>
  <c r="AW92" i="1" s="1"/>
  <c r="AX29" i="3"/>
  <c r="BW108" i="2"/>
  <c r="U17" i="2"/>
  <c r="U18" i="2"/>
  <c r="AJ14" i="3"/>
  <c r="AV14" i="3" s="1"/>
  <c r="T17" i="2"/>
  <c r="T18" i="2"/>
  <c r="Q17" i="2"/>
  <c r="Q18" i="2"/>
  <c r="R17" i="2"/>
  <c r="R18" i="2"/>
  <c r="AK12" i="2"/>
  <c r="BX108" i="3"/>
  <c r="AX132" i="2"/>
  <c r="AV104" i="1"/>
  <c r="O30" i="2"/>
  <c r="BO116" i="1" l="1"/>
  <c r="BO104" i="1"/>
  <c r="BO128" i="1"/>
  <c r="AX132" i="3"/>
  <c r="AX120" i="3"/>
  <c r="AV116" i="1"/>
  <c r="BQ84" i="2"/>
  <c r="BP132" i="2"/>
  <c r="BP120" i="2"/>
  <c r="BR96" i="2"/>
  <c r="BR84" i="2" s="1"/>
  <c r="BQ80" i="1" s="1"/>
  <c r="BQ92" i="1" s="1"/>
  <c r="BY108" i="3"/>
  <c r="AW29" i="1"/>
  <c r="AW116" i="1" s="1"/>
  <c r="AL12" i="2"/>
  <c r="AM12" i="2" s="1"/>
  <c r="AK14" i="3"/>
  <c r="AW14" i="3" s="1"/>
  <c r="BX108" i="2"/>
  <c r="V5" i="7"/>
  <c r="AN12" i="2" l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BQ29" i="2"/>
  <c r="BP29" i="1" s="1"/>
  <c r="BP80" i="1"/>
  <c r="BP92" i="1" s="1"/>
  <c r="BQ120" i="2"/>
  <c r="AW128" i="1"/>
  <c r="BS96" i="2"/>
  <c r="BS84" i="2" s="1"/>
  <c r="BR80" i="1" s="1"/>
  <c r="BR92" i="1" s="1"/>
  <c r="BR29" i="2"/>
  <c r="BQ29" i="1" s="1"/>
  <c r="AW104" i="1"/>
  <c r="BZ108" i="3"/>
  <c r="CA108" i="3" s="1"/>
  <c r="AL14" i="3"/>
  <c r="AX14" i="3" s="1"/>
  <c r="BY108" i="2"/>
  <c r="BZ108" i="2" s="1"/>
  <c r="AX93" i="3"/>
  <c r="AW93" i="3"/>
  <c r="AU93" i="3"/>
  <c r="AT93" i="3"/>
  <c r="AW92" i="3"/>
  <c r="AU92" i="3"/>
  <c r="AT92" i="3"/>
  <c r="AX91" i="3"/>
  <c r="AW91" i="3"/>
  <c r="AU91" i="3"/>
  <c r="AT91" i="3"/>
  <c r="AU93" i="2"/>
  <c r="AT93" i="2"/>
  <c r="AU92" i="2"/>
  <c r="AT92" i="2"/>
  <c r="AU91" i="2"/>
  <c r="AT91" i="2"/>
  <c r="AX93" i="2"/>
  <c r="AW93" i="2"/>
  <c r="AX92" i="2"/>
  <c r="AW92" i="2"/>
  <c r="AX91" i="2"/>
  <c r="AW91" i="2"/>
  <c r="AY14" i="3" l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AY12" i="2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Q132" i="2"/>
  <c r="BQ116" i="1"/>
  <c r="BQ104" i="1"/>
  <c r="BQ128" i="1"/>
  <c r="BP116" i="1"/>
  <c r="BP104" i="1"/>
  <c r="BP128" i="1"/>
  <c r="BT96" i="2"/>
  <c r="BT84" i="2" s="1"/>
  <c r="BS80" i="1" s="1"/>
  <c r="BS92" i="1" s="1"/>
  <c r="BR132" i="2"/>
  <c r="BR120" i="2"/>
  <c r="BS29" i="2"/>
  <c r="BR29" i="1" s="1"/>
  <c r="BU96" i="2"/>
  <c r="BU84" i="2" s="1"/>
  <c r="BT80" i="1" s="1"/>
  <c r="BT92" i="1" s="1"/>
  <c r="CB108" i="3"/>
  <c r="CC108" i="3" s="1"/>
  <c r="CD108" i="3" s="1"/>
  <c r="CA108" i="2"/>
  <c r="CB108" i="2" s="1"/>
  <c r="CC108" i="2" s="1"/>
  <c r="AV91" i="3"/>
  <c r="AV92" i="3"/>
  <c r="AV93" i="3"/>
  <c r="AS91" i="3"/>
  <c r="AS92" i="3"/>
  <c r="AS93" i="3"/>
  <c r="AV91" i="2"/>
  <c r="AV92" i="2"/>
  <c r="AV93" i="2"/>
  <c r="AS91" i="2"/>
  <c r="AS92" i="2"/>
  <c r="AS93" i="2"/>
  <c r="BT29" i="2" l="1"/>
  <c r="BS29" i="1" s="1"/>
  <c r="BS104" i="1" s="1"/>
  <c r="BR116" i="1"/>
  <c r="BR104" i="1"/>
  <c r="BR128" i="1"/>
  <c r="BS116" i="1"/>
  <c r="BS128" i="1"/>
  <c r="BS132" i="2"/>
  <c r="BS120" i="2"/>
  <c r="BT132" i="2"/>
  <c r="BT120" i="2"/>
  <c r="BU29" i="2"/>
  <c r="BT29" i="1" s="1"/>
  <c r="BV96" i="2"/>
  <c r="CD108" i="2"/>
  <c r="CE108" i="2" s="1"/>
  <c r="CE108" i="3"/>
  <c r="CF108" i="3" s="1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BT116" i="1" l="1"/>
  <c r="BT104" i="1"/>
  <c r="BT128" i="1"/>
  <c r="BW96" i="2"/>
  <c r="BW84" i="2" s="1"/>
  <c r="BV80" i="1" s="1"/>
  <c r="BV92" i="1" s="1"/>
  <c r="BV84" i="2"/>
  <c r="BU80" i="1" s="1"/>
  <c r="BU92" i="1" s="1"/>
  <c r="BU132" i="2"/>
  <c r="BU120" i="2"/>
  <c r="BV29" i="2"/>
  <c r="BU29" i="1" s="1"/>
  <c r="CG108" i="3"/>
  <c r="CH108" i="3" s="1"/>
  <c r="CF108" i="2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BW29" i="2" l="1"/>
  <c r="BV29" i="1" s="1"/>
  <c r="BX96" i="2"/>
  <c r="BX84" i="2" s="1"/>
  <c r="BW80" i="1" s="1"/>
  <c r="BW92" i="1" s="1"/>
  <c r="BU116" i="1"/>
  <c r="BU104" i="1"/>
  <c r="BU128" i="1"/>
  <c r="BV132" i="2"/>
  <c r="BV120" i="2"/>
  <c r="BY96" i="2"/>
  <c r="BY84" i="2" s="1"/>
  <c r="BW132" i="2"/>
  <c r="BW120" i="2"/>
  <c r="CJ108" i="3"/>
  <c r="CG108" i="2"/>
  <c r="CH108" i="2" s="1"/>
  <c r="V74" i="11"/>
  <c r="W74" i="11"/>
  <c r="X74" i="11"/>
  <c r="BY29" i="2" l="1"/>
  <c r="BX29" i="1" s="1"/>
  <c r="BX80" i="1"/>
  <c r="BX92" i="1" s="1"/>
  <c r="BX29" i="2"/>
  <c r="BW29" i="1" s="1"/>
  <c r="BV116" i="1"/>
  <c r="BV104" i="1"/>
  <c r="BV128" i="1"/>
  <c r="BY132" i="2"/>
  <c r="BY120" i="2"/>
  <c r="BZ96" i="2"/>
  <c r="BZ84" i="2" s="1"/>
  <c r="BX120" i="2"/>
  <c r="CJ108" i="2"/>
  <c r="CK108" i="3"/>
  <c r="U74" i="11"/>
  <c r="BW116" i="1" l="1"/>
  <c r="BW104" i="1"/>
  <c r="BW128" i="1"/>
  <c r="BX132" i="2"/>
  <c r="BZ29" i="2"/>
  <c r="BY29" i="1" s="1"/>
  <c r="BY80" i="1"/>
  <c r="BY92" i="1" s="1"/>
  <c r="BX116" i="1"/>
  <c r="BX104" i="1"/>
  <c r="BX128" i="1"/>
  <c r="CA96" i="2"/>
  <c r="CA84" i="2" s="1"/>
  <c r="BZ80" i="1" s="1"/>
  <c r="BZ92" i="1" s="1"/>
  <c r="BZ132" i="2"/>
  <c r="BZ120" i="2"/>
  <c r="CK108" i="2"/>
  <c r="CL108" i="3"/>
  <c r="CM108" i="3" s="1"/>
  <c r="V31" i="1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CA29" i="2" l="1"/>
  <c r="BZ29" i="1" s="1"/>
  <c r="BZ116" i="1" s="1"/>
  <c r="CB96" i="2"/>
  <c r="CB84" i="2" s="1"/>
  <c r="BZ104" i="1"/>
  <c r="BZ128" i="1"/>
  <c r="BY116" i="1"/>
  <c r="BY104" i="1"/>
  <c r="BY128" i="1"/>
  <c r="CA132" i="2"/>
  <c r="CA120" i="2"/>
  <c r="CC96" i="2"/>
  <c r="CN108" i="3"/>
  <c r="CO108" i="3" s="1"/>
  <c r="CL108" i="2"/>
  <c r="CM108" i="2" s="1"/>
  <c r="CN108" i="2" s="1"/>
  <c r="AE30" i="11"/>
  <c r="T32" i="1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CB29" i="2" l="1"/>
  <c r="CA29" i="1" s="1"/>
  <c r="CA80" i="1"/>
  <c r="CA92" i="1" s="1"/>
  <c r="CB132" i="2"/>
  <c r="CB120" i="2"/>
  <c r="CD96" i="2"/>
  <c r="CD84" i="2" s="1"/>
  <c r="CC84" i="2"/>
  <c r="CP108" i="3"/>
  <c r="CQ108" i="3" s="1"/>
  <c r="CO108" i="2"/>
  <c r="AF30" i="1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F6" i="8"/>
  <c r="G6" i="8" s="1"/>
  <c r="H6" i="8" s="1"/>
  <c r="I6" i="8" s="1"/>
  <c r="CC29" i="2" l="1"/>
  <c r="CB29" i="1" s="1"/>
  <c r="CB80" i="1"/>
  <c r="CB92" i="1" s="1"/>
  <c r="CD29" i="2"/>
  <c r="CC29" i="1" s="1"/>
  <c r="CC80" i="1"/>
  <c r="CC92" i="1" s="1"/>
  <c r="CA116" i="1"/>
  <c r="CA104" i="1"/>
  <c r="CA128" i="1"/>
  <c r="CD132" i="2"/>
  <c r="CD120" i="2"/>
  <c r="CC132" i="2"/>
  <c r="CC120" i="2"/>
  <c r="CE96" i="2"/>
  <c r="CE84" i="2" s="1"/>
  <c r="CR108" i="3"/>
  <c r="CS108" i="3" s="1"/>
  <c r="CT108" i="3" s="1"/>
  <c r="CP108" i="2"/>
  <c r="AZ71" i="2"/>
  <c r="BL71" i="2" s="1"/>
  <c r="BX71" i="2" s="1"/>
  <c r="CJ71" i="2" s="1"/>
  <c r="AY71" i="2"/>
  <c r="BK71" i="2" s="1"/>
  <c r="BW71" i="2" s="1"/>
  <c r="CI71" i="2" s="1"/>
  <c r="AZ70" i="2"/>
  <c r="BL70" i="2" s="1"/>
  <c r="BX70" i="2" s="1"/>
  <c r="CJ70" i="2" s="1"/>
  <c r="AY70" i="2"/>
  <c r="BK70" i="2" s="1"/>
  <c r="BW70" i="2" s="1"/>
  <c r="CI70" i="2" s="1"/>
  <c r="BL69" i="2"/>
  <c r="CJ69" i="2" s="1"/>
  <c r="BK69" i="2"/>
  <c r="CI69" i="2" s="1"/>
  <c r="AZ68" i="2"/>
  <c r="BL68" i="2" s="1"/>
  <c r="BX68" i="2" s="1"/>
  <c r="CJ68" i="2" s="1"/>
  <c r="AY68" i="2"/>
  <c r="BK68" i="2" s="1"/>
  <c r="BW68" i="2" s="1"/>
  <c r="CI68" i="2" s="1"/>
  <c r="BL67" i="2"/>
  <c r="BX67" i="2" s="1"/>
  <c r="CJ67" i="2" s="1"/>
  <c r="BK67" i="2"/>
  <c r="BW67" i="2" s="1"/>
  <c r="CI67" i="2" s="1"/>
  <c r="AZ66" i="2"/>
  <c r="BL66" i="2" s="1"/>
  <c r="CJ66" i="2" s="1"/>
  <c r="AY66" i="2"/>
  <c r="BK66" i="2" s="1"/>
  <c r="CI66" i="2" s="1"/>
  <c r="AZ65" i="2"/>
  <c r="BL65" i="2" s="1"/>
  <c r="BX65" i="2" s="1"/>
  <c r="CJ65" i="2" s="1"/>
  <c r="AY65" i="2"/>
  <c r="BK65" i="2" s="1"/>
  <c r="BW65" i="2" s="1"/>
  <c r="CI65" i="2" s="1"/>
  <c r="BA66" i="3"/>
  <c r="BM66" i="3" s="1"/>
  <c r="CK66" i="3" s="1"/>
  <c r="BA65" i="3"/>
  <c r="BM65" i="3" s="1"/>
  <c r="BY65" i="3" s="1"/>
  <c r="CK65" i="3" s="1"/>
  <c r="BJ95" i="2"/>
  <c r="BI95" i="2"/>
  <c r="BG95" i="2"/>
  <c r="BF95" i="2"/>
  <c r="BJ94" i="2"/>
  <c r="BI94" i="2"/>
  <c r="BG94" i="2"/>
  <c r="BF94" i="2"/>
  <c r="BJ93" i="2"/>
  <c r="BI93" i="2"/>
  <c r="BH93" i="2"/>
  <c r="BG93" i="2"/>
  <c r="BF93" i="2"/>
  <c r="BJ90" i="2"/>
  <c r="BI90" i="2"/>
  <c r="BG90" i="2"/>
  <c r="BF90" i="2"/>
  <c r="BI89" i="2"/>
  <c r="BG89" i="2"/>
  <c r="BF89" i="2"/>
  <c r="BJ95" i="3"/>
  <c r="BI95" i="3"/>
  <c r="BH95" i="3"/>
  <c r="BG95" i="3"/>
  <c r="BF95" i="3"/>
  <c r="BJ94" i="3"/>
  <c r="BI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H91" i="3"/>
  <c r="BG91" i="3"/>
  <c r="BF91" i="3"/>
  <c r="BJ90" i="3"/>
  <c r="BI90" i="3"/>
  <c r="BG90" i="3"/>
  <c r="BF90" i="3"/>
  <c r="BJ89" i="3"/>
  <c r="BI89" i="3"/>
  <c r="BG89" i="3"/>
  <c r="BF89" i="3"/>
  <c r="BC89" i="3"/>
  <c r="AY95" i="2"/>
  <c r="AY94" i="2"/>
  <c r="AM93" i="2"/>
  <c r="AY93" i="2" s="1"/>
  <c r="AM92" i="2"/>
  <c r="AM91" i="2"/>
  <c r="AY90" i="2"/>
  <c r="AY89" i="2"/>
  <c r="AY90" i="3"/>
  <c r="AM91" i="3"/>
  <c r="AY91" i="3" s="1"/>
  <c r="AM92" i="3"/>
  <c r="AY92" i="3" s="1"/>
  <c r="AY93" i="3"/>
  <c r="AY94" i="3"/>
  <c r="AY95" i="3"/>
  <c r="AY89" i="3"/>
  <c r="BA89" i="3"/>
  <c r="BH95" i="2"/>
  <c r="BE95" i="2"/>
  <c r="BD95" i="2"/>
  <c r="BC95" i="2"/>
  <c r="BB95" i="2"/>
  <c r="BA95" i="2"/>
  <c r="AZ95" i="2"/>
  <c r="BH94" i="2"/>
  <c r="BE94" i="2"/>
  <c r="BD94" i="2"/>
  <c r="BC94" i="2"/>
  <c r="BB94" i="2"/>
  <c r="BA94" i="2"/>
  <c r="AZ94" i="2"/>
  <c r="BE93" i="2"/>
  <c r="AR93" i="2"/>
  <c r="BD93" i="2" s="1"/>
  <c r="AQ93" i="2"/>
  <c r="BC93" i="2" s="1"/>
  <c r="AP93" i="2"/>
  <c r="BB93" i="2" s="1"/>
  <c r="AO93" i="2"/>
  <c r="BA93" i="2" s="1"/>
  <c r="AN93" i="2"/>
  <c r="AZ93" i="2" s="1"/>
  <c r="AR92" i="2"/>
  <c r="AQ92" i="2"/>
  <c r="AP92" i="2"/>
  <c r="AO92" i="2"/>
  <c r="AN92" i="2"/>
  <c r="AR91" i="2"/>
  <c r="AQ91" i="2"/>
  <c r="AP91" i="2"/>
  <c r="AO91" i="2"/>
  <c r="AN91" i="2"/>
  <c r="BH90" i="2"/>
  <c r="BE90" i="2"/>
  <c r="BD90" i="2"/>
  <c r="BC90" i="2"/>
  <c r="BB90" i="2"/>
  <c r="BA90" i="2"/>
  <c r="AZ90" i="2"/>
  <c r="BJ89" i="2"/>
  <c r="BH89" i="2"/>
  <c r="BE89" i="2"/>
  <c r="BD89" i="2"/>
  <c r="BC89" i="2"/>
  <c r="BB89" i="2"/>
  <c r="BA89" i="2"/>
  <c r="AZ89" i="2"/>
  <c r="BE95" i="3"/>
  <c r="BD95" i="3"/>
  <c r="BC95" i="3"/>
  <c r="BB95" i="3"/>
  <c r="BA95" i="3"/>
  <c r="AZ95" i="3"/>
  <c r="BH94" i="3"/>
  <c r="BE94" i="3"/>
  <c r="BD94" i="3"/>
  <c r="BC94" i="3"/>
  <c r="BB94" i="3"/>
  <c r="BA94" i="3"/>
  <c r="AZ94" i="3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BD90" i="3"/>
  <c r="BC90" i="3"/>
  <c r="BB90" i="3"/>
  <c r="BA90" i="3"/>
  <c r="AZ90" i="3"/>
  <c r="BH89" i="3"/>
  <c r="BE89" i="3"/>
  <c r="BD89" i="3"/>
  <c r="BB89" i="3"/>
  <c r="AZ89" i="3"/>
  <c r="AY66" i="3"/>
  <c r="BK66" i="3" s="1"/>
  <c r="CI66" i="3" s="1"/>
  <c r="AZ66" i="3"/>
  <c r="BL66" i="3" s="1"/>
  <c r="CJ66" i="3" s="1"/>
  <c r="AZ65" i="3"/>
  <c r="BL65" i="3" s="1"/>
  <c r="BX65" i="3" s="1"/>
  <c r="CJ65" i="3" s="1"/>
  <c r="AY65" i="3"/>
  <c r="BK65" i="3" s="1"/>
  <c r="BW65" i="3" s="1"/>
  <c r="CI65" i="3" s="1"/>
  <c r="CC116" i="1" l="1"/>
  <c r="CC104" i="1"/>
  <c r="CC128" i="1"/>
  <c r="CE29" i="2"/>
  <c r="CD29" i="1" s="1"/>
  <c r="CD80" i="1"/>
  <c r="CD92" i="1" s="1"/>
  <c r="CB116" i="1"/>
  <c r="CB104" i="1"/>
  <c r="CB128" i="1"/>
  <c r="CF96" i="2"/>
  <c r="CF84" i="2" s="1"/>
  <c r="CQ108" i="2"/>
  <c r="BB65" i="3"/>
  <c r="BN65" i="3" s="1"/>
  <c r="BZ65" i="3" s="1"/>
  <c r="CL65" i="3" s="1"/>
  <c r="BB66" i="3"/>
  <c r="BN66" i="3" s="1"/>
  <c r="CL66" i="3" s="1"/>
  <c r="CD116" i="1" l="1"/>
  <c r="CD104" i="1"/>
  <c r="CD128" i="1"/>
  <c r="CE120" i="2"/>
  <c r="CE132" i="2"/>
  <c r="CF29" i="2"/>
  <c r="CE29" i="1" s="1"/>
  <c r="CE80" i="1"/>
  <c r="CE92" i="1" s="1"/>
  <c r="CG96" i="2"/>
  <c r="CG84" i="2" s="1"/>
  <c r="CF80" i="1" s="1"/>
  <c r="CF92" i="1" s="1"/>
  <c r="CR108" i="2"/>
  <c r="CS108" i="2" s="1"/>
  <c r="BC65" i="3"/>
  <c r="BO65" i="3" s="1"/>
  <c r="CA65" i="3" s="1"/>
  <c r="CM65" i="3" s="1"/>
  <c r="BC66" i="3"/>
  <c r="BO66" i="3" s="1"/>
  <c r="CM66" i="3" s="1"/>
  <c r="D5" i="10"/>
  <c r="E5" i="10" s="1"/>
  <c r="F5" i="10" s="1"/>
  <c r="G5" i="10" s="1"/>
  <c r="H5" i="10" s="1"/>
  <c r="I5" i="10" s="1"/>
  <c r="J5" i="10" s="1"/>
  <c r="CF120" i="2" l="1"/>
  <c r="CH96" i="2"/>
  <c r="CH84" i="2" s="1"/>
  <c r="CG80" i="1" s="1"/>
  <c r="CG92" i="1" s="1"/>
  <c r="CF132" i="2"/>
  <c r="CG29" i="2"/>
  <c r="CF29" i="1" s="1"/>
  <c r="CE116" i="1"/>
  <c r="CE104" i="1"/>
  <c r="CE128" i="1"/>
  <c r="CG132" i="2"/>
  <c r="CH29" i="2"/>
  <c r="CG29" i="1" s="1"/>
  <c r="CT108" i="2"/>
  <c r="BD65" i="3"/>
  <c r="BP65" i="3" s="1"/>
  <c r="CB65" i="3" s="1"/>
  <c r="CN65" i="3" s="1"/>
  <c r="BD66" i="3"/>
  <c r="BP66" i="3" s="1"/>
  <c r="CN66" i="3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9" i="3"/>
  <c r="CL89" i="3" s="1"/>
  <c r="BO89" i="3"/>
  <c r="CM89" i="3" s="1"/>
  <c r="BP89" i="3"/>
  <c r="CN89" i="3" s="1"/>
  <c r="BQ89" i="3"/>
  <c r="CO89" i="3" s="1"/>
  <c r="BR89" i="3"/>
  <c r="CP89" i="3" s="1"/>
  <c r="BS89" i="3"/>
  <c r="CQ89" i="3" s="1"/>
  <c r="BT89" i="3"/>
  <c r="CR89" i="3" s="1"/>
  <c r="BU89" i="3"/>
  <c r="CS89" i="3" s="1"/>
  <c r="BV89" i="3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M95" i="3"/>
  <c r="BY95" i="3" s="1"/>
  <c r="CK95" i="3" s="1"/>
  <c r="BN95" i="3"/>
  <c r="BZ95" i="3" s="1"/>
  <c r="CL95" i="3" s="1"/>
  <c r="BO95" i="3"/>
  <c r="CA95" i="3" s="1"/>
  <c r="CM95" i="3" s="1"/>
  <c r="BP95" i="3"/>
  <c r="CB95" i="3" s="1"/>
  <c r="CN95" i="3" s="1"/>
  <c r="BQ95" i="3"/>
  <c r="CC95" i="3" s="1"/>
  <c r="CO95" i="3" s="1"/>
  <c r="BR95" i="3"/>
  <c r="CD95" i="3" s="1"/>
  <c r="CP95" i="3" s="1"/>
  <c r="BS95" i="3"/>
  <c r="CE95" i="3" s="1"/>
  <c r="CQ95" i="3" s="1"/>
  <c r="BT95" i="3"/>
  <c r="CF95" i="3" s="1"/>
  <c r="CR95" i="3" s="1"/>
  <c r="BU95" i="3"/>
  <c r="CG95" i="3" s="1"/>
  <c r="CS95" i="3" s="1"/>
  <c r="BV95" i="3"/>
  <c r="CH95" i="3" s="1"/>
  <c r="CT95" i="3" s="1"/>
  <c r="BL91" i="3"/>
  <c r="BX91" i="3" s="1"/>
  <c r="CJ91" i="3" s="1"/>
  <c r="BL93" i="3"/>
  <c r="BX93" i="3" s="1"/>
  <c r="CJ93" i="3" s="1"/>
  <c r="BK95" i="3"/>
  <c r="BW95" i="3" s="1"/>
  <c r="CI95" i="3" s="1"/>
  <c r="BM89" i="3"/>
  <c r="CK89" i="3" s="1"/>
  <c r="BL92" i="3"/>
  <c r="BX92" i="3" s="1"/>
  <c r="CJ92" i="3" s="1"/>
  <c r="BL94" i="3"/>
  <c r="BX94" i="3" s="1"/>
  <c r="CJ94" i="3" s="1"/>
  <c r="BL95" i="3"/>
  <c r="BX95" i="3" s="1"/>
  <c r="CJ95" i="3" s="1"/>
  <c r="BL90" i="3"/>
  <c r="BX90" i="3" s="1"/>
  <c r="CJ90" i="3" s="1"/>
  <c r="BL89" i="3"/>
  <c r="CJ89" i="3" s="1"/>
  <c r="BK91" i="3"/>
  <c r="BW91" i="3" s="1"/>
  <c r="CI91" i="3" s="1"/>
  <c r="BK92" i="3"/>
  <c r="BW92" i="3" s="1"/>
  <c r="CI92" i="3" s="1"/>
  <c r="BK93" i="3"/>
  <c r="BW93" i="3" s="1"/>
  <c r="CI93" i="3" s="1"/>
  <c r="BK94" i="3"/>
  <c r="BW94" i="3" s="1"/>
  <c r="CI94" i="3" s="1"/>
  <c r="BK90" i="3"/>
  <c r="BW90" i="3" s="1"/>
  <c r="CI90" i="3" s="1"/>
  <c r="BK89" i="3"/>
  <c r="CI89" i="3" s="1"/>
  <c r="BR89" i="2"/>
  <c r="CP89" i="2" s="1"/>
  <c r="BT92" i="2"/>
  <c r="CF92" i="2" s="1"/>
  <c r="CR92" i="2" s="1"/>
  <c r="BV95" i="2"/>
  <c r="CH95" i="2" s="1"/>
  <c r="CT95" i="2" s="1"/>
  <c r="BM89" i="2"/>
  <c r="CK89" i="2" s="1"/>
  <c r="BN89" i="2"/>
  <c r="CL89" i="2" s="1"/>
  <c r="BO89" i="2"/>
  <c r="CM89" i="2" s="1"/>
  <c r="BP89" i="2"/>
  <c r="CN89" i="2" s="1"/>
  <c r="BQ89" i="2"/>
  <c r="CO89" i="2" s="1"/>
  <c r="BS89" i="2"/>
  <c r="CQ89" i="2" s="1"/>
  <c r="BT89" i="2"/>
  <c r="CR89" i="2" s="1"/>
  <c r="BU89" i="2"/>
  <c r="CS89" i="2" s="1"/>
  <c r="BV89" i="2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U92" i="2"/>
  <c r="CG92" i="2" s="1"/>
  <c r="CS92" i="2" s="1"/>
  <c r="BV92" i="2"/>
  <c r="CH92" i="2" s="1"/>
  <c r="CT92" i="2" s="1"/>
  <c r="BM93" i="2"/>
  <c r="BY93" i="2" s="1"/>
  <c r="CK93" i="2" s="1"/>
  <c r="BN93" i="2"/>
  <c r="BZ93" i="2" s="1"/>
  <c r="CL93" i="2" s="1"/>
  <c r="BO93" i="2"/>
  <c r="CA93" i="2" s="1"/>
  <c r="CM93" i="2" s="1"/>
  <c r="BP93" i="2"/>
  <c r="CB93" i="2" s="1"/>
  <c r="CN93" i="2" s="1"/>
  <c r="BQ93" i="2"/>
  <c r="CC93" i="2" s="1"/>
  <c r="CO93" i="2" s="1"/>
  <c r="BR93" i="2"/>
  <c r="CD93" i="2" s="1"/>
  <c r="CP93" i="2" s="1"/>
  <c r="BS93" i="2"/>
  <c r="CE93" i="2" s="1"/>
  <c r="CQ93" i="2" s="1"/>
  <c r="BT93" i="2"/>
  <c r="CF93" i="2" s="1"/>
  <c r="CR93" i="2" s="1"/>
  <c r="BU93" i="2"/>
  <c r="CG93" i="2" s="1"/>
  <c r="CS93" i="2" s="1"/>
  <c r="BV93" i="2"/>
  <c r="CH93" i="2" s="1"/>
  <c r="CT93" i="2" s="1"/>
  <c r="BM94" i="2"/>
  <c r="BY94" i="2" s="1"/>
  <c r="CK94" i="2" s="1"/>
  <c r="BN94" i="2"/>
  <c r="BZ94" i="2" s="1"/>
  <c r="CL94" i="2" s="1"/>
  <c r="BO94" i="2"/>
  <c r="CA94" i="2" s="1"/>
  <c r="CM94" i="2" s="1"/>
  <c r="BP94" i="2"/>
  <c r="CB94" i="2" s="1"/>
  <c r="CN94" i="2" s="1"/>
  <c r="BQ94" i="2"/>
  <c r="CC94" i="2" s="1"/>
  <c r="CO94" i="2" s="1"/>
  <c r="BR94" i="2"/>
  <c r="CD94" i="2" s="1"/>
  <c r="CP94" i="2" s="1"/>
  <c r="BS94" i="2"/>
  <c r="CE94" i="2" s="1"/>
  <c r="CQ94" i="2" s="1"/>
  <c r="BT94" i="2"/>
  <c r="CF94" i="2" s="1"/>
  <c r="CR94" i="2" s="1"/>
  <c r="BU94" i="2"/>
  <c r="CG94" i="2" s="1"/>
  <c r="CS94" i="2" s="1"/>
  <c r="BV94" i="2"/>
  <c r="CH94" i="2" s="1"/>
  <c r="CT94" i="2" s="1"/>
  <c r="BM95" i="2"/>
  <c r="BY95" i="2" s="1"/>
  <c r="CK95" i="2" s="1"/>
  <c r="BN95" i="2"/>
  <c r="BZ95" i="2" s="1"/>
  <c r="CL95" i="2" s="1"/>
  <c r="BO95" i="2"/>
  <c r="CA95" i="2" s="1"/>
  <c r="CM95" i="2" s="1"/>
  <c r="BP95" i="2"/>
  <c r="CB95" i="2" s="1"/>
  <c r="CN95" i="2" s="1"/>
  <c r="BQ95" i="2"/>
  <c r="CC95" i="2" s="1"/>
  <c r="CO95" i="2" s="1"/>
  <c r="BR95" i="2"/>
  <c r="CD95" i="2" s="1"/>
  <c r="CP95" i="2" s="1"/>
  <c r="BS95" i="2"/>
  <c r="CE95" i="2" s="1"/>
  <c r="CQ95" i="2" s="1"/>
  <c r="BT95" i="2"/>
  <c r="CF95" i="2" s="1"/>
  <c r="CR95" i="2" s="1"/>
  <c r="BU95" i="2"/>
  <c r="CG95" i="2" s="1"/>
  <c r="CS95" i="2" s="1"/>
  <c r="BL89" i="2"/>
  <c r="CJ89" i="2" s="1"/>
  <c r="BL90" i="2"/>
  <c r="BX90" i="2" s="1"/>
  <c r="CJ90" i="2" s="1"/>
  <c r="BL91" i="2"/>
  <c r="BX91" i="2" s="1"/>
  <c r="CJ91" i="2" s="1"/>
  <c r="BL92" i="2"/>
  <c r="BX92" i="2" s="1"/>
  <c r="CJ92" i="2" s="1"/>
  <c r="BL93" i="2"/>
  <c r="BX93" i="2" s="1"/>
  <c r="CJ93" i="2" s="1"/>
  <c r="BL94" i="2"/>
  <c r="BX94" i="2" s="1"/>
  <c r="CJ94" i="2" s="1"/>
  <c r="BL95" i="2"/>
  <c r="BX95" i="2" s="1"/>
  <c r="CJ95" i="2" s="1"/>
  <c r="BK90" i="2"/>
  <c r="BW90" i="2" s="1"/>
  <c r="CI90" i="2" s="1"/>
  <c r="BK91" i="2"/>
  <c r="BW91" i="2" s="1"/>
  <c r="CI91" i="2" s="1"/>
  <c r="BK92" i="2"/>
  <c r="BW92" i="2" s="1"/>
  <c r="CI92" i="2" s="1"/>
  <c r="BK93" i="2"/>
  <c r="BW93" i="2" s="1"/>
  <c r="CI93" i="2" s="1"/>
  <c r="BK94" i="2"/>
  <c r="BW94" i="2" s="1"/>
  <c r="CI94" i="2" s="1"/>
  <c r="BK95" i="2"/>
  <c r="BW95" i="2" s="1"/>
  <c r="CI95" i="2" s="1"/>
  <c r="BK89" i="2"/>
  <c r="CI89" i="2" s="1"/>
  <c r="CI96" i="2" l="1"/>
  <c r="CI84" i="2" s="1"/>
  <c r="CH80" i="1" s="1"/>
  <c r="CH92" i="1" s="1"/>
  <c r="CG116" i="1"/>
  <c r="CG104" i="1"/>
  <c r="CG128" i="1"/>
  <c r="CG120" i="2"/>
  <c r="CF116" i="1"/>
  <c r="CF104" i="1"/>
  <c r="CF128" i="1"/>
  <c r="CH132" i="2"/>
  <c r="CH120" i="2"/>
  <c r="CI29" i="2"/>
  <c r="CH29" i="1" s="1"/>
  <c r="CJ96" i="2"/>
  <c r="CJ84" i="2" s="1"/>
  <c r="CI80" i="1" s="1"/>
  <c r="CI92" i="1" s="1"/>
  <c r="T4" i="1"/>
  <c r="E14" i="8"/>
  <c r="BE66" i="3"/>
  <c r="BQ66" i="3" s="1"/>
  <c r="CO66" i="3" s="1"/>
  <c r="BF66" i="3"/>
  <c r="BR66" i="3" s="1"/>
  <c r="CP66" i="3" s="1"/>
  <c r="BF65" i="3"/>
  <c r="BR65" i="3" s="1"/>
  <c r="CP65" i="3" s="1"/>
  <c r="BE65" i="3"/>
  <c r="BQ65" i="3" s="1"/>
  <c r="CO65" i="3" s="1"/>
  <c r="J5" i="8"/>
  <c r="J6" i="8" s="1"/>
  <c r="K5" i="8"/>
  <c r="L5" i="8"/>
  <c r="U4" i="1"/>
  <c r="X4" i="3"/>
  <c r="W4" i="1" s="1"/>
  <c r="V4" i="1"/>
  <c r="CH116" i="1" l="1"/>
  <c r="CH104" i="1"/>
  <c r="CH128" i="1"/>
  <c r="CI132" i="2"/>
  <c r="CI120" i="2"/>
  <c r="CJ29" i="2"/>
  <c r="CI29" i="1" s="1"/>
  <c r="CK96" i="2"/>
  <c r="CK84" i="2" s="1"/>
  <c r="CJ80" i="1" s="1"/>
  <c r="CJ92" i="1" s="1"/>
  <c r="K6" i="8"/>
  <c r="L6" i="8" s="1"/>
  <c r="Y4" i="3"/>
  <c r="X4" i="1" s="1"/>
  <c r="CI116" i="1" l="1"/>
  <c r="CI104" i="1"/>
  <c r="CI128" i="1"/>
  <c r="CJ132" i="2"/>
  <c r="CJ120" i="2"/>
  <c r="CK29" i="2"/>
  <c r="CJ29" i="1" s="1"/>
  <c r="CL96" i="2"/>
  <c r="CL84" i="2" s="1"/>
  <c r="CK80" i="1" s="1"/>
  <c r="CK92" i="1" s="1"/>
  <c r="Z4" i="3"/>
  <c r="Y4" i="1" s="1"/>
  <c r="CJ116" i="1" l="1"/>
  <c r="CJ104" i="1"/>
  <c r="CJ128" i="1"/>
  <c r="CM96" i="2"/>
  <c r="CM84" i="2" s="1"/>
  <c r="CK132" i="2"/>
  <c r="CK120" i="2"/>
  <c r="CL29" i="2"/>
  <c r="CK29" i="1" s="1"/>
  <c r="AA4" i="3"/>
  <c r="AB4" i="3" s="1"/>
  <c r="CK116" i="1" l="1"/>
  <c r="CK104" i="1"/>
  <c r="CK128" i="1"/>
  <c r="CM29" i="2"/>
  <c r="CL29" i="1" s="1"/>
  <c r="CL80" i="1"/>
  <c r="CL92" i="1" s="1"/>
  <c r="CN96" i="2"/>
  <c r="CN84" i="2" s="1"/>
  <c r="CM80" i="1" s="1"/>
  <c r="CM92" i="1" s="1"/>
  <c r="CL132" i="2"/>
  <c r="CL120" i="2"/>
  <c r="Z4" i="1"/>
  <c r="AA4" i="1"/>
  <c r="AC4" i="3"/>
  <c r="CO96" i="2" l="1"/>
  <c r="CN29" i="2"/>
  <c r="CM29" i="1" s="1"/>
  <c r="CM128" i="1" s="1"/>
  <c r="CM132" i="2"/>
  <c r="CM120" i="2"/>
  <c r="CL116" i="1"/>
  <c r="CL104" i="1"/>
  <c r="CL128" i="1"/>
  <c r="CP96" i="2"/>
  <c r="CP84" i="2" s="1"/>
  <c r="CO84" i="2"/>
  <c r="AD4" i="3"/>
  <c r="AB4" i="1"/>
  <c r="CN120" i="2" l="1"/>
  <c r="CM104" i="1"/>
  <c r="CM116" i="1"/>
  <c r="CN132" i="2"/>
  <c r="CO29" i="2"/>
  <c r="CN29" i="1" s="1"/>
  <c r="CN80" i="1"/>
  <c r="CN92" i="1" s="1"/>
  <c r="CP29" i="2"/>
  <c r="CO29" i="1" s="1"/>
  <c r="CO80" i="1"/>
  <c r="CO92" i="1" s="1"/>
  <c r="CQ96" i="2"/>
  <c r="CR96" i="2" s="1"/>
  <c r="CR84" i="2" s="1"/>
  <c r="CO120" i="2"/>
  <c r="CP132" i="2"/>
  <c r="CP120" i="2"/>
  <c r="AC4" i="1"/>
  <c r="AE4" i="3"/>
  <c r="CO116" i="1" l="1"/>
  <c r="CO104" i="1"/>
  <c r="CO128" i="1"/>
  <c r="CO132" i="2"/>
  <c r="CR29" i="2"/>
  <c r="CQ29" i="1" s="1"/>
  <c r="CQ80" i="1"/>
  <c r="CQ92" i="1" s="1"/>
  <c r="CN116" i="1"/>
  <c r="CN104" i="1"/>
  <c r="CN128" i="1"/>
  <c r="CQ84" i="2"/>
  <c r="CS96" i="2"/>
  <c r="CS84" i="2" s="1"/>
  <c r="CR132" i="2"/>
  <c r="CR120" i="2"/>
  <c r="AD4" i="1"/>
  <c r="AF4" i="3"/>
  <c r="CS29" i="2" l="1"/>
  <c r="CR29" i="1" s="1"/>
  <c r="CR80" i="1"/>
  <c r="CR92" i="1" s="1"/>
  <c r="CQ29" i="2"/>
  <c r="CP80" i="1"/>
  <c r="CP92" i="1" s="1"/>
  <c r="CQ116" i="1"/>
  <c r="CQ104" i="1"/>
  <c r="CQ128" i="1"/>
  <c r="CT96" i="2"/>
  <c r="CT84" i="2" s="1"/>
  <c r="CS132" i="2"/>
  <c r="CS120" i="2"/>
  <c r="AE4" i="1"/>
  <c r="AG4" i="3"/>
  <c r="CT29" i="2" l="1"/>
  <c r="CS29" i="1" s="1"/>
  <c r="CS80" i="1"/>
  <c r="CS92" i="1" s="1"/>
  <c r="CP29" i="1"/>
  <c r="CQ132" i="2"/>
  <c r="CQ120" i="2"/>
  <c r="CR116" i="1"/>
  <c r="CR104" i="1"/>
  <c r="CR128" i="1"/>
  <c r="CT132" i="2"/>
  <c r="CT120" i="2"/>
  <c r="AH4" i="3"/>
  <c r="AF4" i="1"/>
  <c r="CS116" i="1" l="1"/>
  <c r="CS104" i="1"/>
  <c r="CS128" i="1"/>
  <c r="CP116" i="1"/>
  <c r="CP104" i="1"/>
  <c r="CP128" i="1"/>
  <c r="AG4" i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I65" i="3" l="1"/>
  <c r="AJ65" i="3" s="1"/>
  <c r="AK65" i="3" s="1"/>
  <c r="AL65" i="3" s="1"/>
  <c r="BA65" i="2"/>
  <c r="BM65" i="2" s="1"/>
  <c r="BY65" i="2" s="1"/>
  <c r="CK65" i="2" s="1"/>
  <c r="BA66" i="2"/>
  <c r="BM66" i="2" s="1"/>
  <c r="CK66" i="2" s="1"/>
  <c r="BB66" i="2"/>
  <c r="BN66" i="2" s="1"/>
  <c r="CL66" i="2" s="1"/>
  <c r="BM67" i="2"/>
  <c r="BY67" i="2" s="1"/>
  <c r="CK67" i="2" s="1"/>
  <c r="AP67" i="2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O69" i="2"/>
  <c r="BM69" i="2" s="1"/>
  <c r="CK69" i="2" s="1"/>
  <c r="AP69" i="2"/>
  <c r="BN69" i="2" s="1"/>
  <c r="CL69" i="2" s="1"/>
  <c r="AO70" i="2"/>
  <c r="BA70" i="2" s="1"/>
  <c r="BM70" i="2" s="1"/>
  <c r="BY70" i="2" s="1"/>
  <c r="CK70" i="2" s="1"/>
  <c r="AP70" i="2"/>
  <c r="BB70" i="2" s="1"/>
  <c r="BN70" i="2" s="1"/>
  <c r="BZ70" i="2" s="1"/>
  <c r="CL70" i="2" s="1"/>
  <c r="AO71" i="2"/>
  <c r="BA71" i="2" s="1"/>
  <c r="BM71" i="2" s="1"/>
  <c r="BY71" i="2" s="1"/>
  <c r="CK71" i="2" s="1"/>
  <c r="AP71" i="2"/>
  <c r="BB71" i="2" s="1"/>
  <c r="BN71" i="2" s="1"/>
  <c r="BZ71" i="2" s="1"/>
  <c r="CL71" i="2" s="1"/>
  <c r="BD66" i="2"/>
  <c r="BP66" i="2" s="1"/>
  <c r="CN66" i="2" s="1"/>
  <c r="AX67" i="2"/>
  <c r="AQ69" i="2"/>
  <c r="BO69" i="2" s="1"/>
  <c r="CM69" i="2" s="1"/>
  <c r="AR70" i="2"/>
  <c r="BD70" i="2" s="1"/>
  <c r="BP70" i="2" s="1"/>
  <c r="CB70" i="2" s="1"/>
  <c r="CN70" i="2" s="1"/>
  <c r="AR71" i="2"/>
  <c r="BD71" i="2" s="1"/>
  <c r="BP71" i="2" s="1"/>
  <c r="CB71" i="2" s="1"/>
  <c r="CN71" i="2" s="1"/>
  <c r="BD65" i="2"/>
  <c r="BP65" i="2" s="1"/>
  <c r="CB65" i="2" s="1"/>
  <c r="CN65" i="2" s="1"/>
  <c r="BB65" i="2" l="1"/>
  <c r="BN65" i="2" s="1"/>
  <c r="BZ65" i="2" s="1"/>
  <c r="CL65" i="2" s="1"/>
  <c r="AP53" i="2"/>
  <c r="BV67" i="2"/>
  <c r="CH67" i="2" s="1"/>
  <c r="CT67" i="2" s="1"/>
  <c r="AX71" i="2"/>
  <c r="AR67" i="2"/>
  <c r="BP67" i="2" s="1"/>
  <c r="CB67" i="2" s="1"/>
  <c r="CN67" i="2" s="1"/>
  <c r="BC66" i="2"/>
  <c r="BO66" i="2" s="1"/>
  <c r="CM66" i="2" s="1"/>
  <c r="AQ70" i="2"/>
  <c r="BC70" i="2" s="1"/>
  <c r="BO70" i="2" s="1"/>
  <c r="CA70" i="2" s="1"/>
  <c r="CM70" i="2" s="1"/>
  <c r="AS68" i="2"/>
  <c r="AQ71" i="2"/>
  <c r="BC71" i="2" s="1"/>
  <c r="BO71" i="2" s="1"/>
  <c r="CA71" i="2" s="1"/>
  <c r="CM71" i="2" s="1"/>
  <c r="AR68" i="2"/>
  <c r="BD68" i="2" s="1"/>
  <c r="BP68" i="2" s="1"/>
  <c r="CB68" i="2" s="1"/>
  <c r="CN68" i="2" s="1"/>
  <c r="AU67" i="2"/>
  <c r="AQ67" i="2"/>
  <c r="BO67" i="2" s="1"/>
  <c r="CA67" i="2" s="1"/>
  <c r="CM67" i="2" s="1"/>
  <c r="AV67" i="2"/>
  <c r="AQ68" i="2"/>
  <c r="BC68" i="2" s="1"/>
  <c r="BO68" i="2" s="1"/>
  <c r="CA68" i="2" s="1"/>
  <c r="CM68" i="2" s="1"/>
  <c r="AT67" i="2"/>
  <c r="AW67" i="2"/>
  <c r="AS67" i="2"/>
  <c r="BC65" i="2"/>
  <c r="BO65" i="2" s="1"/>
  <c r="CA65" i="2" s="1"/>
  <c r="CM65" i="2" s="1"/>
  <c r="AS71" i="2" l="1"/>
  <c r="BE71" i="2" s="1"/>
  <c r="BQ71" i="2" s="1"/>
  <c r="CC71" i="2" s="1"/>
  <c r="CO71" i="2" s="1"/>
  <c r="AT71" i="2"/>
  <c r="AW71" i="2"/>
  <c r="BI71" i="2" s="1"/>
  <c r="BU71" i="2" s="1"/>
  <c r="CG71" i="2" s="1"/>
  <c r="CS71" i="2" s="1"/>
  <c r="AU71" i="2"/>
  <c r="BG71" i="2" s="1"/>
  <c r="BS71" i="2" s="1"/>
  <c r="CE71" i="2" s="1"/>
  <c r="CQ71" i="2" s="1"/>
  <c r="AV71" i="2"/>
  <c r="BH71" i="2" s="1"/>
  <c r="BT71" i="2" s="1"/>
  <c r="BQ67" i="2"/>
  <c r="CC67" i="2" s="1"/>
  <c r="CO67" i="2" s="1"/>
  <c r="BU67" i="2"/>
  <c r="CG67" i="2" s="1"/>
  <c r="CS67" i="2" s="1"/>
  <c r="BR67" i="2"/>
  <c r="CD67" i="2" s="1"/>
  <c r="CP67" i="2" s="1"/>
  <c r="BT67" i="2"/>
  <c r="BE68" i="2"/>
  <c r="BQ68" i="2" s="1"/>
  <c r="CC68" i="2" s="1"/>
  <c r="CO68" i="2" s="1"/>
  <c r="BF71" i="2"/>
  <c r="BR71" i="2" s="1"/>
  <c r="CD71" i="2" s="1"/>
  <c r="CP71" i="2" s="1"/>
  <c r="BS67" i="2"/>
  <c r="CE67" i="2" s="1"/>
  <c r="CQ67" i="2" s="1"/>
  <c r="BJ71" i="2"/>
  <c r="BV71" i="2" s="1"/>
  <c r="CH71" i="2" s="1"/>
  <c r="CT71" i="2" s="1"/>
  <c r="AS70" i="2"/>
  <c r="AR69" i="2"/>
  <c r="BP69" i="2" s="1"/>
  <c r="CN69" i="2" s="1"/>
  <c r="AT68" i="2"/>
  <c r="AN101" i="3"/>
  <c r="AN104" i="3"/>
  <c r="AN103" i="3"/>
  <c r="AN102" i="3"/>
  <c r="AO102" i="3" s="1"/>
  <c r="AP102" i="3" s="1"/>
  <c r="U7" i="3"/>
  <c r="U17" i="3" l="1"/>
  <c r="U18" i="3"/>
  <c r="U16" i="3"/>
  <c r="CF67" i="2"/>
  <c r="CR67" i="2" s="1"/>
  <c r="CF71" i="2"/>
  <c r="CR71" i="2" s="1"/>
  <c r="BE65" i="2"/>
  <c r="BQ65" i="2" s="1"/>
  <c r="CC65" i="2" s="1"/>
  <c r="CO65" i="2" s="1"/>
  <c r="BF66" i="2"/>
  <c r="BR66" i="2" s="1"/>
  <c r="CP66" i="2" s="1"/>
  <c r="BE70" i="2"/>
  <c r="BQ70" i="2" s="1"/>
  <c r="CC70" i="2" s="1"/>
  <c r="CO70" i="2" s="1"/>
  <c r="BG66" i="2"/>
  <c r="BS66" i="2" s="1"/>
  <c r="CQ66" i="2" s="1"/>
  <c r="BF68" i="2"/>
  <c r="BR68" i="2" s="1"/>
  <c r="CD68" i="2" s="1"/>
  <c r="CP68" i="2" s="1"/>
  <c r="BE66" i="2"/>
  <c r="BQ66" i="2" s="1"/>
  <c r="CO66" i="2" s="1"/>
  <c r="AU68" i="2"/>
  <c r="AS69" i="2"/>
  <c r="AT70" i="2"/>
  <c r="AN107" i="3"/>
  <c r="AO107" i="3" s="1"/>
  <c r="AN105" i="3"/>
  <c r="AO105" i="3" s="1"/>
  <c r="AN106" i="3"/>
  <c r="AO101" i="3"/>
  <c r="AQ102" i="3"/>
  <c r="AO103" i="3"/>
  <c r="AO104" i="3"/>
  <c r="Q14" i="2"/>
  <c r="R14" i="2"/>
  <c r="S14" i="2"/>
  <c r="T14" i="2"/>
  <c r="BG65" i="3" l="1"/>
  <c r="BS65" i="3" s="1"/>
  <c r="CQ65" i="3" s="1"/>
  <c r="BH65" i="3"/>
  <c r="BQ69" i="2"/>
  <c r="CO69" i="2" s="1"/>
  <c r="BG68" i="2"/>
  <c r="BS68" i="2" s="1"/>
  <c r="CE68" i="2" s="1"/>
  <c r="CQ68" i="2" s="1"/>
  <c r="BF70" i="2"/>
  <c r="BR70" i="2" s="1"/>
  <c r="CD70" i="2" s="1"/>
  <c r="CP70" i="2" s="1"/>
  <c r="BH66" i="2"/>
  <c r="BT66" i="2" s="1"/>
  <c r="AU70" i="2"/>
  <c r="AT69" i="2"/>
  <c r="AV68" i="2"/>
  <c r="AO106" i="3"/>
  <c r="AP106" i="3" s="1"/>
  <c r="AP101" i="3"/>
  <c r="AP103" i="3"/>
  <c r="AP105" i="3"/>
  <c r="AP104" i="3"/>
  <c r="AP107" i="3"/>
  <c r="AR102" i="3"/>
  <c r="CR66" i="2" l="1"/>
  <c r="BG66" i="3"/>
  <c r="BS66" i="3" s="1"/>
  <c r="CQ66" i="3" s="1"/>
  <c r="BH66" i="3"/>
  <c r="BJ66" i="2"/>
  <c r="BV66" i="2" s="1"/>
  <c r="CT66" i="2" s="1"/>
  <c r="BH68" i="2"/>
  <c r="BT68" i="2" s="1"/>
  <c r="BI66" i="2"/>
  <c r="BU66" i="2" s="1"/>
  <c r="CS66" i="2" s="1"/>
  <c r="BR69" i="2"/>
  <c r="CP69" i="2" s="1"/>
  <c r="BG70" i="2"/>
  <c r="BS70" i="2" s="1"/>
  <c r="CE70" i="2" s="1"/>
  <c r="CQ70" i="2" s="1"/>
  <c r="BI65" i="3"/>
  <c r="BT65" i="3"/>
  <c r="CR65" i="3" s="1"/>
  <c r="AX68" i="2"/>
  <c r="AW68" i="2"/>
  <c r="AU69" i="2"/>
  <c r="AV70" i="2"/>
  <c r="AQ101" i="3"/>
  <c r="AR101" i="3" s="1"/>
  <c r="AS102" i="3"/>
  <c r="AQ107" i="3"/>
  <c r="AQ106" i="3"/>
  <c r="AQ105" i="3"/>
  <c r="AQ104" i="3"/>
  <c r="AQ103" i="3"/>
  <c r="CF68" i="2" l="1"/>
  <c r="CR68" i="2" s="1"/>
  <c r="BS69" i="2"/>
  <c r="CQ69" i="2" s="1"/>
  <c r="BI68" i="2"/>
  <c r="BU68" i="2" s="1"/>
  <c r="CG68" i="2" s="1"/>
  <c r="CS68" i="2" s="1"/>
  <c r="BJ68" i="2"/>
  <c r="BV68" i="2" s="1"/>
  <c r="CH68" i="2" s="1"/>
  <c r="CT68" i="2" s="1"/>
  <c r="BH70" i="2"/>
  <c r="BT70" i="2" s="1"/>
  <c r="BJ65" i="3"/>
  <c r="BU65" i="3"/>
  <c r="CS65" i="3" s="1"/>
  <c r="BI66" i="3"/>
  <c r="BT66" i="3"/>
  <c r="CR66" i="3" s="1"/>
  <c r="AX70" i="2"/>
  <c r="AW70" i="2"/>
  <c r="AV69" i="2"/>
  <c r="AR106" i="3"/>
  <c r="AR107" i="3"/>
  <c r="AS101" i="3"/>
  <c r="AT102" i="3"/>
  <c r="AR103" i="3"/>
  <c r="AR104" i="3"/>
  <c r="AR105" i="3"/>
  <c r="CF70" i="2" l="1"/>
  <c r="CR70" i="2" s="1"/>
  <c r="BJ70" i="2"/>
  <c r="BV70" i="2" s="1"/>
  <c r="CH70" i="2" s="1"/>
  <c r="CT70" i="2" s="1"/>
  <c r="BT69" i="2"/>
  <c r="BI70" i="2"/>
  <c r="BU70" i="2" s="1"/>
  <c r="CG70" i="2" s="1"/>
  <c r="CS70" i="2" s="1"/>
  <c r="BV65" i="3"/>
  <c r="CT65" i="3" s="1"/>
  <c r="BJ66" i="3"/>
  <c r="BU66" i="3"/>
  <c r="CS66" i="3" s="1"/>
  <c r="AX69" i="2"/>
  <c r="AW69" i="2"/>
  <c r="AS103" i="3"/>
  <c r="AT101" i="3"/>
  <c r="AS104" i="3"/>
  <c r="AU102" i="3"/>
  <c r="AS105" i="3"/>
  <c r="AS107" i="3"/>
  <c r="AS106" i="3"/>
  <c r="AG113" i="3"/>
  <c r="CR69" i="2" l="1"/>
  <c r="BV69" i="2"/>
  <c r="CT69" i="2" s="1"/>
  <c r="BU69" i="2"/>
  <c r="CS69" i="2" s="1"/>
  <c r="BV66" i="3"/>
  <c r="CT66" i="3" s="1"/>
  <c r="AT104" i="3"/>
  <c r="AV102" i="3"/>
  <c r="AT106" i="3"/>
  <c r="AT103" i="3"/>
  <c r="AT107" i="3"/>
  <c r="AT105" i="3"/>
  <c r="AU101" i="3"/>
  <c r="AH125" i="3"/>
  <c r="AH113" i="3" l="1"/>
  <c r="AV101" i="3"/>
  <c r="AU107" i="3"/>
  <c r="AW102" i="3"/>
  <c r="AU105" i="3"/>
  <c r="AU103" i="3"/>
  <c r="AU106" i="3"/>
  <c r="AU104" i="3"/>
  <c r="AI53" i="3"/>
  <c r="AI77" i="3" s="1"/>
  <c r="AI22" i="3" s="1"/>
  <c r="AI125" i="3" s="1"/>
  <c r="AI113" i="3" l="1"/>
  <c r="AV107" i="3"/>
  <c r="AV105" i="3"/>
  <c r="AV104" i="3"/>
  <c r="AX102" i="3"/>
  <c r="AY102" i="3" s="1"/>
  <c r="AV106" i="3"/>
  <c r="AV103" i="3"/>
  <c r="AW101" i="3"/>
  <c r="AJ53" i="3"/>
  <c r="AJ77" i="3" s="1"/>
  <c r="AJ22" i="3" s="1"/>
  <c r="AJ125" i="3" s="1"/>
  <c r="AJ113" i="3" l="1"/>
  <c r="AW106" i="3"/>
  <c r="AW105" i="3"/>
  <c r="AX101" i="3"/>
  <c r="AY101" i="3" s="1"/>
  <c r="AW103" i="3"/>
  <c r="AZ102" i="3"/>
  <c r="AW104" i="3"/>
  <c r="AW107" i="3"/>
  <c r="AK53" i="3" l="1"/>
  <c r="AZ101" i="3"/>
  <c r="BA102" i="3"/>
  <c r="AX105" i="3"/>
  <c r="AY105" i="3" s="1"/>
  <c r="AX107" i="3"/>
  <c r="AY107" i="3" s="1"/>
  <c r="AX104" i="3"/>
  <c r="AY104" i="3" s="1"/>
  <c r="AX103" i="3"/>
  <c r="AY103" i="3" s="1"/>
  <c r="AX106" i="3"/>
  <c r="AY106" i="3" s="1"/>
  <c r="AL53" i="3"/>
  <c r="AL77" i="3" s="1"/>
  <c r="AL22" i="3" s="1"/>
  <c r="AL125" i="3" s="1"/>
  <c r="AK77" i="3" l="1"/>
  <c r="AK22" i="3" s="1"/>
  <c r="AK125" i="3" s="1"/>
  <c r="AL113" i="3"/>
  <c r="BB102" i="3"/>
  <c r="BA101" i="3"/>
  <c r="AM77" i="3"/>
  <c r="AM22" i="3" s="1"/>
  <c r="AM113" i="3" l="1"/>
  <c r="AM125" i="3"/>
  <c r="AK113" i="3"/>
  <c r="BB101" i="3"/>
  <c r="AZ107" i="3"/>
  <c r="AZ104" i="3"/>
  <c r="BC102" i="3"/>
  <c r="AZ106" i="3"/>
  <c r="AZ105" i="3"/>
  <c r="AZ103" i="3"/>
  <c r="AN53" i="3"/>
  <c r="AN77" i="3" s="1"/>
  <c r="AN22" i="3" s="1"/>
  <c r="AN113" i="3" l="1"/>
  <c r="AN125" i="3"/>
  <c r="BA105" i="3"/>
  <c r="BA106" i="3"/>
  <c r="BA103" i="3"/>
  <c r="BA104" i="3"/>
  <c r="BD102" i="3"/>
  <c r="BA107" i="3"/>
  <c r="BC101" i="3"/>
  <c r="AO53" i="3"/>
  <c r="AO77" i="3" s="1"/>
  <c r="AO22" i="3" s="1"/>
  <c r="AO113" i="3" l="1"/>
  <c r="AO125" i="3"/>
  <c r="BB104" i="3"/>
  <c r="BE102" i="3"/>
  <c r="BB106" i="3"/>
  <c r="BB107" i="3"/>
  <c r="BD101" i="3"/>
  <c r="BB103" i="3"/>
  <c r="BB105" i="3"/>
  <c r="AP53" i="3"/>
  <c r="AP77" i="3" s="1"/>
  <c r="AP22" i="3" s="1"/>
  <c r="AP113" i="3" l="1"/>
  <c r="AP125" i="3"/>
  <c r="BC105" i="3"/>
  <c r="BF102" i="3"/>
  <c r="BC107" i="3"/>
  <c r="BE101" i="3"/>
  <c r="BC103" i="3"/>
  <c r="BC106" i="3"/>
  <c r="BC104" i="3"/>
  <c r="AQ53" i="3"/>
  <c r="AQ77" i="3" s="1"/>
  <c r="AQ22" i="3" s="1"/>
  <c r="AQ113" i="3" l="1"/>
  <c r="AQ125" i="3"/>
  <c r="BF101" i="3"/>
  <c r="BG102" i="3"/>
  <c r="BD106" i="3"/>
  <c r="BD104" i="3"/>
  <c r="BD103" i="3"/>
  <c r="BD107" i="3"/>
  <c r="BD105" i="3"/>
  <c r="AR53" i="3"/>
  <c r="AR77" i="3" s="1"/>
  <c r="AR22" i="3" s="1"/>
  <c r="AR113" i="3" l="1"/>
  <c r="AR125" i="3"/>
  <c r="BE106" i="3"/>
  <c r="BE105" i="3"/>
  <c r="BE103" i="3"/>
  <c r="BE104" i="3"/>
  <c r="BG101" i="3"/>
  <c r="BE107" i="3"/>
  <c r="BH102" i="3"/>
  <c r="AS53" i="3"/>
  <c r="AS77" i="3" s="1"/>
  <c r="AS22" i="3" s="1"/>
  <c r="AS113" i="3" l="1"/>
  <c r="AS125" i="3"/>
  <c r="BF105" i="3"/>
  <c r="BF103" i="3"/>
  <c r="BI102" i="3"/>
  <c r="BF107" i="3"/>
  <c r="BF104" i="3"/>
  <c r="BF106" i="3"/>
  <c r="BH101" i="3"/>
  <c r="AT53" i="3"/>
  <c r="AT77" i="3" s="1"/>
  <c r="AT22" i="3" s="1"/>
  <c r="AT113" i="3" l="1"/>
  <c r="AT125" i="3"/>
  <c r="BI101" i="3"/>
  <c r="BG107" i="3"/>
  <c r="BG103" i="3"/>
  <c r="BG106" i="3"/>
  <c r="BG104" i="3"/>
  <c r="BJ102" i="3"/>
  <c r="BK102" i="3" s="1"/>
  <c r="BG105" i="3"/>
  <c r="AU53" i="3"/>
  <c r="AU77" i="3" s="1"/>
  <c r="AU22" i="3" s="1"/>
  <c r="AU113" i="3" l="1"/>
  <c r="AU125" i="3"/>
  <c r="BH106" i="3"/>
  <c r="BJ101" i="3"/>
  <c r="BK101" i="3" s="1"/>
  <c r="BH103" i="3"/>
  <c r="BH107" i="3"/>
  <c r="BH105" i="3"/>
  <c r="BH104" i="3"/>
  <c r="AV53" i="3"/>
  <c r="AV77" i="3" s="1"/>
  <c r="AV22" i="3" s="1"/>
  <c r="AV113" i="3" l="1"/>
  <c r="AV125" i="3"/>
  <c r="BI107" i="3"/>
  <c r="BI103" i="3"/>
  <c r="BI106" i="3"/>
  <c r="BI105" i="3"/>
  <c r="BL102" i="3"/>
  <c r="BI104" i="3"/>
  <c r="AW53" i="3"/>
  <c r="AW77" i="3" s="1"/>
  <c r="AW22" i="3" s="1"/>
  <c r="AW113" i="3" l="1"/>
  <c r="AW125" i="3"/>
  <c r="BJ104" i="3"/>
  <c r="BK104" i="3" s="1"/>
  <c r="BJ105" i="3"/>
  <c r="BK105" i="3" s="1"/>
  <c r="BJ103" i="3"/>
  <c r="BK103" i="3" s="1"/>
  <c r="BL101" i="3"/>
  <c r="BM102" i="3"/>
  <c r="BJ106" i="3"/>
  <c r="BK106" i="3" s="1"/>
  <c r="BJ107" i="3"/>
  <c r="BK107" i="3" s="1"/>
  <c r="AX53" i="3"/>
  <c r="AX77" i="3" s="1"/>
  <c r="AX22" i="3" s="1"/>
  <c r="AX113" i="3" l="1"/>
  <c r="AX125" i="3"/>
  <c r="BM101" i="3"/>
  <c r="BN102" i="3"/>
  <c r="AY53" i="3"/>
  <c r="AY77" i="3" s="1"/>
  <c r="AY22" i="3" s="1"/>
  <c r="AY113" i="3" l="1"/>
  <c r="AY125" i="3"/>
  <c r="BN101" i="3"/>
  <c r="BL103" i="3"/>
  <c r="BL107" i="3"/>
  <c r="BO102" i="3"/>
  <c r="BL105" i="3"/>
  <c r="BL106" i="3"/>
  <c r="BL104" i="3"/>
  <c r="AZ53" i="3" l="1"/>
  <c r="AZ77" i="3" s="1"/>
  <c r="AZ22" i="3" s="1"/>
  <c r="AZ125" i="3" s="1"/>
  <c r="BM105" i="3"/>
  <c r="BM107" i="3"/>
  <c r="BP102" i="3"/>
  <c r="BO101" i="3"/>
  <c r="BM106" i="3"/>
  <c r="BM103" i="3"/>
  <c r="BM104" i="3"/>
  <c r="AZ113" i="3" l="1"/>
  <c r="BA53" i="3"/>
  <c r="BA77" i="3" s="1"/>
  <c r="BA22" i="3" s="1"/>
  <c r="BA113" i="3" s="1"/>
  <c r="BN106" i="3"/>
  <c r="BN105" i="3"/>
  <c r="BN104" i="3"/>
  <c r="BQ102" i="3"/>
  <c r="BN103" i="3"/>
  <c r="BP101" i="3"/>
  <c r="BN107" i="3"/>
  <c r="BA125" i="3" l="1"/>
  <c r="BB53" i="3"/>
  <c r="BB77" i="3" s="1"/>
  <c r="BB22" i="3" s="1"/>
  <c r="BB113" i="3" s="1"/>
  <c r="BO103" i="3"/>
  <c r="BR102" i="3"/>
  <c r="BO105" i="3"/>
  <c r="BQ101" i="3"/>
  <c r="BO104" i="3"/>
  <c r="BO106" i="3"/>
  <c r="BO107" i="3"/>
  <c r="BC53" i="3" l="1"/>
  <c r="BC77" i="3" s="1"/>
  <c r="BC22" i="3" s="1"/>
  <c r="BC113" i="3" s="1"/>
  <c r="BB125" i="3"/>
  <c r="BS102" i="3"/>
  <c r="BP107" i="3"/>
  <c r="BP105" i="3"/>
  <c r="BP103" i="3"/>
  <c r="BR101" i="3"/>
  <c r="BP106" i="3"/>
  <c r="BP104" i="3"/>
  <c r="BC125" i="3" l="1"/>
  <c r="BD53" i="3"/>
  <c r="BD77" i="3" s="1"/>
  <c r="BD22" i="3" s="1"/>
  <c r="BD113" i="3" s="1"/>
  <c r="BS101" i="3"/>
  <c r="BQ105" i="3"/>
  <c r="BQ107" i="3"/>
  <c r="BQ106" i="3"/>
  <c r="BQ104" i="3"/>
  <c r="BQ103" i="3"/>
  <c r="BT102" i="3"/>
  <c r="BE53" i="3" l="1"/>
  <c r="BE77" i="3" s="1"/>
  <c r="BE22" i="3" s="1"/>
  <c r="BE113" i="3" s="1"/>
  <c r="BD125" i="3"/>
  <c r="BU102" i="3"/>
  <c r="BR105" i="3"/>
  <c r="BT101" i="3"/>
  <c r="BR106" i="3"/>
  <c r="BR107" i="3"/>
  <c r="BR103" i="3"/>
  <c r="BR104" i="3"/>
  <c r="BE125" i="3" l="1"/>
  <c r="BF53" i="3"/>
  <c r="BF77" i="3" s="1"/>
  <c r="BF22" i="3" s="1"/>
  <c r="BF113" i="3" s="1"/>
  <c r="BS104" i="3"/>
  <c r="BU101" i="3"/>
  <c r="BS105" i="3"/>
  <c r="BS103" i="3"/>
  <c r="BS106" i="3"/>
  <c r="BS107" i="3"/>
  <c r="BV102" i="3"/>
  <c r="BW102" i="3" s="1"/>
  <c r="BG53" i="3" l="1"/>
  <c r="BG77" i="3" s="1"/>
  <c r="BG22" i="3" s="1"/>
  <c r="BG113" i="3" s="1"/>
  <c r="BF125" i="3"/>
  <c r="BT107" i="3"/>
  <c r="BT103" i="3"/>
  <c r="BV101" i="3"/>
  <c r="BW101" i="3" s="1"/>
  <c r="BT106" i="3"/>
  <c r="BT105" i="3"/>
  <c r="BT104" i="3"/>
  <c r="BG125" i="3" l="1"/>
  <c r="BH53" i="3"/>
  <c r="BH77" i="3" s="1"/>
  <c r="BH22" i="3" s="1"/>
  <c r="BH113" i="3" s="1"/>
  <c r="BU107" i="3"/>
  <c r="BX102" i="3"/>
  <c r="BU104" i="3"/>
  <c r="BU105" i="3"/>
  <c r="BU106" i="3"/>
  <c r="BU103" i="3"/>
  <c r="BH125" i="3" l="1"/>
  <c r="BI53" i="3"/>
  <c r="BI77" i="3" s="1"/>
  <c r="BI22" i="3" s="1"/>
  <c r="BI113" i="3" s="1"/>
  <c r="BV106" i="3"/>
  <c r="BW106" i="3" s="1"/>
  <c r="BV107" i="3"/>
  <c r="BW107" i="3" s="1"/>
  <c r="BX101" i="3"/>
  <c r="BY102" i="3"/>
  <c r="BV104" i="3"/>
  <c r="BW104" i="3" s="1"/>
  <c r="BV103" i="3"/>
  <c r="BW103" i="3" s="1"/>
  <c r="BV105" i="3"/>
  <c r="BW105" i="3" s="1"/>
  <c r="BI125" i="3" l="1"/>
  <c r="BJ53" i="3"/>
  <c r="BJ77" i="3" s="1"/>
  <c r="BJ22" i="3" s="1"/>
  <c r="BJ113" i="3" s="1"/>
  <c r="BY101" i="3"/>
  <c r="BZ102" i="3"/>
  <c r="BK53" i="3"/>
  <c r="BK77" i="3" s="1"/>
  <c r="BK22" i="3" s="1"/>
  <c r="BJ125" i="3" l="1"/>
  <c r="BK113" i="3"/>
  <c r="BK125" i="3"/>
  <c r="BX104" i="3"/>
  <c r="BX106" i="3"/>
  <c r="CA102" i="3"/>
  <c r="BX107" i="3"/>
  <c r="BX105" i="3"/>
  <c r="BZ101" i="3"/>
  <c r="BX103" i="3"/>
  <c r="BL53" i="3"/>
  <c r="BL77" i="3" s="1"/>
  <c r="BL22" i="3" s="1"/>
  <c r="BL113" i="3" l="1"/>
  <c r="BL125" i="3"/>
  <c r="CB102" i="3"/>
  <c r="BY103" i="3"/>
  <c r="BY105" i="3"/>
  <c r="BY107" i="3"/>
  <c r="BY106" i="3"/>
  <c r="CA101" i="3"/>
  <c r="BY104" i="3"/>
  <c r="BM53" i="3"/>
  <c r="BM77" i="3" s="1"/>
  <c r="BM22" i="3" s="1"/>
  <c r="BM113" i="3" l="1"/>
  <c r="BM125" i="3"/>
  <c r="BZ104" i="3"/>
  <c r="BZ107" i="3"/>
  <c r="BZ103" i="3"/>
  <c r="CB101" i="3"/>
  <c r="CC102" i="3"/>
  <c r="BZ106" i="3"/>
  <c r="BZ105" i="3"/>
  <c r="BN53" i="3"/>
  <c r="BN77" i="3" s="1"/>
  <c r="BN22" i="3" s="1"/>
  <c r="BN113" i="3" l="1"/>
  <c r="BN125" i="3"/>
  <c r="CA104" i="3"/>
  <c r="CD102" i="3"/>
  <c r="CA107" i="3"/>
  <c r="CA105" i="3"/>
  <c r="CC101" i="3"/>
  <c r="CA106" i="3"/>
  <c r="CA103" i="3"/>
  <c r="BO53" i="3"/>
  <c r="BO77" i="3" s="1"/>
  <c r="BO22" i="3" s="1"/>
  <c r="BO113" i="3" l="1"/>
  <c r="BO125" i="3"/>
  <c r="CB107" i="3"/>
  <c r="CB103" i="3"/>
  <c r="CB105" i="3"/>
  <c r="CB104" i="3"/>
  <c r="CB106" i="3"/>
  <c r="CD101" i="3"/>
  <c r="CE102" i="3"/>
  <c r="BP53" i="3"/>
  <c r="BP77" i="3" s="1"/>
  <c r="BP22" i="3" s="1"/>
  <c r="BP113" i="3" l="1"/>
  <c r="BP125" i="3"/>
  <c r="CE101" i="3"/>
  <c r="CC104" i="3"/>
  <c r="CC105" i="3"/>
  <c r="CF102" i="3"/>
  <c r="CC103" i="3"/>
  <c r="CC106" i="3"/>
  <c r="CC107" i="3"/>
  <c r="BQ53" i="3"/>
  <c r="BQ77" i="3" s="1"/>
  <c r="BQ22" i="3" s="1"/>
  <c r="BQ113" i="3" l="1"/>
  <c r="BQ125" i="3"/>
  <c r="CG102" i="3"/>
  <c r="CD106" i="3"/>
  <c r="CD107" i="3"/>
  <c r="CD103" i="3"/>
  <c r="CD104" i="3"/>
  <c r="CD105" i="3"/>
  <c r="CF101" i="3"/>
  <c r="BR53" i="3"/>
  <c r="BR77" i="3" s="1"/>
  <c r="BR22" i="3" s="1"/>
  <c r="BR113" i="3" l="1"/>
  <c r="BR125" i="3"/>
  <c r="CG101" i="3"/>
  <c r="CE106" i="3"/>
  <c r="CE104" i="3"/>
  <c r="CE107" i="3"/>
  <c r="CE105" i="3"/>
  <c r="CE103" i="3"/>
  <c r="CH102" i="3"/>
  <c r="BS53" i="3"/>
  <c r="BS77" i="3" s="1"/>
  <c r="BS22" i="3" s="1"/>
  <c r="BS113" i="3" l="1"/>
  <c r="BS125" i="3"/>
  <c r="CF107" i="3"/>
  <c r="CH101" i="3"/>
  <c r="CF103" i="3"/>
  <c r="CF104" i="3"/>
  <c r="CF105" i="3"/>
  <c r="CF106" i="3"/>
  <c r="BT53" i="3"/>
  <c r="BT77" i="3" s="1"/>
  <c r="BT22" i="3" s="1"/>
  <c r="BT113" i="3" l="1"/>
  <c r="BT125" i="3"/>
  <c r="CG104" i="3"/>
  <c r="CJ102" i="3"/>
  <c r="CG103" i="3"/>
  <c r="CG105" i="3"/>
  <c r="CG107" i="3"/>
  <c r="CG106" i="3"/>
  <c r="BU53" i="3"/>
  <c r="BU77" i="3" s="1"/>
  <c r="BU22" i="3" s="1"/>
  <c r="BU113" i="3" l="1"/>
  <c r="BU125" i="3"/>
  <c r="CJ101" i="3"/>
  <c r="CK102" i="3"/>
  <c r="CH106" i="3"/>
  <c r="CH103" i="3"/>
  <c r="CH107" i="3"/>
  <c r="CH105" i="3"/>
  <c r="CH104" i="3"/>
  <c r="BV53" i="3"/>
  <c r="BV77" i="3" s="1"/>
  <c r="BV22" i="3" s="1"/>
  <c r="BV113" i="3" l="1"/>
  <c r="BV125" i="3"/>
  <c r="CK101" i="3"/>
  <c r="CL102" i="3"/>
  <c r="BW53" i="3"/>
  <c r="BW77" i="3" s="1"/>
  <c r="BW22" i="3" s="1"/>
  <c r="BW113" i="3" l="1"/>
  <c r="BW125" i="3"/>
  <c r="CJ107" i="3"/>
  <c r="CM102" i="3"/>
  <c r="CJ103" i="3"/>
  <c r="CJ104" i="3"/>
  <c r="CJ106" i="3"/>
  <c r="CJ105" i="3"/>
  <c r="CL101" i="3"/>
  <c r="BX53" i="3"/>
  <c r="BX77" i="3" s="1"/>
  <c r="BX22" i="3" s="1"/>
  <c r="BX113" i="3" l="1"/>
  <c r="BX125" i="3"/>
  <c r="CM101" i="3"/>
  <c r="CK106" i="3"/>
  <c r="CK103" i="3"/>
  <c r="CN102" i="3"/>
  <c r="CK105" i="3"/>
  <c r="CK104" i="3"/>
  <c r="CK107" i="3"/>
  <c r="BY53" i="3"/>
  <c r="BY77" i="3" s="1"/>
  <c r="BY22" i="3" s="1"/>
  <c r="BY113" i="3" l="1"/>
  <c r="BY125" i="3"/>
  <c r="CL105" i="3"/>
  <c r="CL107" i="3"/>
  <c r="CL103" i="3"/>
  <c r="CL106" i="3"/>
  <c r="CL104" i="3"/>
  <c r="CO102" i="3"/>
  <c r="CN101" i="3"/>
  <c r="BZ53" i="3"/>
  <c r="BZ77" i="3" s="1"/>
  <c r="BZ22" i="3" s="1"/>
  <c r="BZ113" i="3" l="1"/>
  <c r="BZ125" i="3"/>
  <c r="CP102" i="3"/>
  <c r="CM106" i="3"/>
  <c r="CM107" i="3"/>
  <c r="CO101" i="3"/>
  <c r="CM104" i="3"/>
  <c r="CM103" i="3"/>
  <c r="CM105" i="3"/>
  <c r="CA53" i="3"/>
  <c r="CA77" i="3" s="1"/>
  <c r="CA22" i="3" s="1"/>
  <c r="CA113" i="3" l="1"/>
  <c r="CA125" i="3"/>
  <c r="CN103" i="3"/>
  <c r="CN106" i="3"/>
  <c r="CN105" i="3"/>
  <c r="CP101" i="3"/>
  <c r="CN107" i="3"/>
  <c r="CN104" i="3"/>
  <c r="CQ102" i="3"/>
  <c r="CB53" i="3"/>
  <c r="CB77" i="3" s="1"/>
  <c r="CB22" i="3" s="1"/>
  <c r="CB113" i="3" l="1"/>
  <c r="CB125" i="3"/>
  <c r="CO104" i="3"/>
  <c r="CO105" i="3"/>
  <c r="CO107" i="3"/>
  <c r="CO106" i="3"/>
  <c r="CQ101" i="3"/>
  <c r="CR102" i="3"/>
  <c r="CO103" i="3"/>
  <c r="CC53" i="3"/>
  <c r="CC77" i="3" s="1"/>
  <c r="CC22" i="3" s="1"/>
  <c r="CC113" i="3" l="1"/>
  <c r="CC125" i="3"/>
  <c r="CS102" i="3"/>
  <c r="CP106" i="3"/>
  <c r="CP103" i="3"/>
  <c r="CR101" i="3"/>
  <c r="CP107" i="3"/>
  <c r="CP105" i="3"/>
  <c r="CP104" i="3"/>
  <c r="CD53" i="3"/>
  <c r="CD77" i="3" s="1"/>
  <c r="CD22" i="3" s="1"/>
  <c r="CD113" i="3" l="1"/>
  <c r="CD125" i="3"/>
  <c r="CQ104" i="3"/>
  <c r="CQ105" i="3"/>
  <c r="CS101" i="3"/>
  <c r="CQ106" i="3"/>
  <c r="CQ107" i="3"/>
  <c r="CQ103" i="3"/>
  <c r="CT102" i="3"/>
  <c r="CE53" i="3"/>
  <c r="CE77" i="3" s="1"/>
  <c r="CE22" i="3" s="1"/>
  <c r="CE113" i="3" l="1"/>
  <c r="CE125" i="3"/>
  <c r="CR105" i="3"/>
  <c r="CR103" i="3"/>
  <c r="CR106" i="3"/>
  <c r="CR104" i="3"/>
  <c r="CR107" i="3"/>
  <c r="CT101" i="3"/>
  <c r="CF53" i="3"/>
  <c r="CF77" i="3" s="1"/>
  <c r="CF22" i="3" s="1"/>
  <c r="CF113" i="3" l="1"/>
  <c r="CF125" i="3"/>
  <c r="CS107" i="3"/>
  <c r="CS105" i="3"/>
  <c r="CS104" i="3"/>
  <c r="CS103" i="3"/>
  <c r="CS106" i="3"/>
  <c r="CG53" i="3"/>
  <c r="CG77" i="3" s="1"/>
  <c r="CG22" i="3" s="1"/>
  <c r="CG113" i="3" l="1"/>
  <c r="CG125" i="3"/>
  <c r="CT106" i="3"/>
  <c r="CT105" i="3"/>
  <c r="CT104" i="3"/>
  <c r="CT103" i="3"/>
  <c r="CT107" i="3"/>
  <c r="CH53" i="3"/>
  <c r="CH77" i="3" s="1"/>
  <c r="CH22" i="3" s="1"/>
  <c r="CH113" i="3" l="1"/>
  <c r="CH125" i="3"/>
  <c r="CI53" i="3"/>
  <c r="CI77" i="3" s="1"/>
  <c r="CI22" i="3" s="1"/>
  <c r="CI113" i="3" l="1"/>
  <c r="CI125" i="3"/>
  <c r="CJ53" i="3"/>
  <c r="CJ77" i="3" s="1"/>
  <c r="CJ22" i="3" s="1"/>
  <c r="CJ113" i="3" l="1"/>
  <c r="CJ125" i="3"/>
  <c r="CK53" i="3"/>
  <c r="CK77" i="3" s="1"/>
  <c r="CK22" i="3" s="1"/>
  <c r="CK113" i="3" l="1"/>
  <c r="CK125" i="3"/>
  <c r="CL53" i="3"/>
  <c r="CL77" i="3" s="1"/>
  <c r="CL22" i="3" s="1"/>
  <c r="CL113" i="3" l="1"/>
  <c r="CL125" i="3"/>
  <c r="CM53" i="3"/>
  <c r="CM77" i="3" s="1"/>
  <c r="CM22" i="3" s="1"/>
  <c r="CM113" i="3" l="1"/>
  <c r="CM125" i="3"/>
  <c r="CN53" i="3"/>
  <c r="CN77" i="3" s="1"/>
  <c r="CN22" i="3" s="1"/>
  <c r="CN113" i="3" l="1"/>
  <c r="CN125" i="3"/>
  <c r="CO53" i="3"/>
  <c r="CO77" i="3" s="1"/>
  <c r="CO22" i="3" s="1"/>
  <c r="CO113" i="3" l="1"/>
  <c r="CO125" i="3"/>
  <c r="CP53" i="3"/>
  <c r="CP77" i="3" s="1"/>
  <c r="CP22" i="3" s="1"/>
  <c r="CP113" i="3" l="1"/>
  <c r="CP125" i="3"/>
  <c r="CQ53" i="3"/>
  <c r="CQ77" i="3" s="1"/>
  <c r="CQ22" i="3" s="1"/>
  <c r="CQ113" i="3" l="1"/>
  <c r="CQ125" i="3"/>
  <c r="CR53" i="3"/>
  <c r="CR77" i="3" s="1"/>
  <c r="CR22" i="3" s="1"/>
  <c r="CR113" i="3" l="1"/>
  <c r="CR125" i="3"/>
  <c r="CS53" i="3"/>
  <c r="CS77" i="3" s="1"/>
  <c r="CS22" i="3" l="1"/>
  <c r="CS113" i="3" s="1"/>
  <c r="CT53" i="3"/>
  <c r="CT77" i="3" s="1"/>
  <c r="CT22" i="3" s="1"/>
  <c r="CS125" i="3" l="1"/>
  <c r="CT113" i="3"/>
  <c r="CT125" i="3"/>
  <c r="B43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AE10" i="11" s="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60" i="1" s="1"/>
  <c r="X21" i="1"/>
  <c r="Y21" i="1"/>
  <c r="Y48" i="1" s="1"/>
  <c r="Z21" i="1"/>
  <c r="AA21" i="1"/>
  <c r="AB21" i="1"/>
  <c r="AC21" i="1"/>
  <c r="AD21" i="1"/>
  <c r="AD48" i="1" s="1"/>
  <c r="AD108" i="1" s="1"/>
  <c r="AE21" i="1"/>
  <c r="AE60" i="1" s="1"/>
  <c r="AF21" i="1"/>
  <c r="AG21" i="1"/>
  <c r="AH21" i="1"/>
  <c r="AH32" i="1" s="1"/>
  <c r="AI21" i="1"/>
  <c r="AI60" i="1" s="1"/>
  <c r="AJ21" i="1"/>
  <c r="AK21" i="1"/>
  <c r="AK32" i="1" s="1"/>
  <c r="AL21" i="1"/>
  <c r="AM21" i="1"/>
  <c r="AM60" i="1" s="1"/>
  <c r="AN21" i="1"/>
  <c r="AO21" i="1"/>
  <c r="AO32" i="1" s="1"/>
  <c r="AP21" i="1"/>
  <c r="AP60" i="1" s="1"/>
  <c r="AQ21" i="1"/>
  <c r="AR21" i="1"/>
  <c r="AS21" i="1"/>
  <c r="AT21" i="1"/>
  <c r="AT48" i="1" s="1"/>
  <c r="AT108" i="1" s="1"/>
  <c r="AU21" i="1"/>
  <c r="AU60" i="1" s="1"/>
  <c r="AV21" i="1"/>
  <c r="AW21" i="1"/>
  <c r="AX21" i="1"/>
  <c r="AY21" i="1"/>
  <c r="AY60" i="1" s="1"/>
  <c r="AZ21" i="1"/>
  <c r="BA21" i="1"/>
  <c r="BA48" i="1" s="1"/>
  <c r="BA84" i="1" s="1"/>
  <c r="BB21" i="1"/>
  <c r="BC21" i="1"/>
  <c r="BC60" i="1" s="1"/>
  <c r="BD21" i="1"/>
  <c r="BE21" i="1"/>
  <c r="BE32" i="1" s="1"/>
  <c r="BF21" i="1"/>
  <c r="BG21" i="1"/>
  <c r="BH21" i="1"/>
  <c r="BI21" i="1"/>
  <c r="BI32" i="1" s="1"/>
  <c r="BJ21" i="1"/>
  <c r="BJ48" i="1" s="1"/>
  <c r="BJ108" i="1" s="1"/>
  <c r="BK21" i="1"/>
  <c r="BL21" i="1"/>
  <c r="BM21" i="1"/>
  <c r="BM32" i="1" s="1"/>
  <c r="BN21" i="1"/>
  <c r="BO21" i="1"/>
  <c r="BP21" i="1"/>
  <c r="BQ21" i="1"/>
  <c r="BQ48" i="1" s="1"/>
  <c r="BQ84" i="1" s="1"/>
  <c r="BR21" i="1"/>
  <c r="BS21" i="1"/>
  <c r="BT21" i="1"/>
  <c r="BU21" i="1"/>
  <c r="BU48" i="1" s="1"/>
  <c r="BU84" i="1" s="1"/>
  <c r="BV21" i="1"/>
  <c r="BV60" i="1" s="1"/>
  <c r="BW21" i="1"/>
  <c r="BX21" i="1"/>
  <c r="BY21" i="1"/>
  <c r="BY32" i="1" s="1"/>
  <c r="BZ21" i="1"/>
  <c r="BZ48" i="1" s="1"/>
  <c r="BZ108" i="1" s="1"/>
  <c r="CA21" i="1"/>
  <c r="CB21" i="1"/>
  <c r="CC21" i="1"/>
  <c r="CC32" i="1" s="1"/>
  <c r="CD21" i="1"/>
  <c r="CE21" i="1"/>
  <c r="CF21" i="1"/>
  <c r="CG21" i="1"/>
  <c r="CG48" i="1" s="1"/>
  <c r="CG84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8" i="1" s="1"/>
  <c r="CP84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4" i="3" s="1"/>
  <c r="AL124" i="3" s="1"/>
  <c r="AK21" i="3"/>
  <c r="AJ21" i="3"/>
  <c r="AI21" i="3"/>
  <c r="AH21" i="3"/>
  <c r="AG21" i="3"/>
  <c r="AF21" i="3"/>
  <c r="AE21" i="3"/>
  <c r="AD21" i="3"/>
  <c r="AC21" i="3"/>
  <c r="AB21" i="3"/>
  <c r="AA21" i="3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13" i="2"/>
  <c r="C126" i="2"/>
  <c r="C127" i="2"/>
  <c r="C128" i="2"/>
  <c r="C129" i="2"/>
  <c r="C130" i="2"/>
  <c r="C131" i="2"/>
  <c r="C125" i="2"/>
  <c r="CT33" i="2"/>
  <c r="CS33" i="2"/>
  <c r="CR33" i="2"/>
  <c r="CQ33" i="2"/>
  <c r="CP33" i="2"/>
  <c r="CP64" i="2" s="1"/>
  <c r="CP124" i="2" s="1"/>
  <c r="CO33" i="2"/>
  <c r="CN33" i="2"/>
  <c r="CN100" i="2" s="1"/>
  <c r="CM33" i="2"/>
  <c r="CL33" i="2"/>
  <c r="CK33" i="2"/>
  <c r="CJ33" i="2"/>
  <c r="CJ100" i="2" s="1"/>
  <c r="CI33" i="2"/>
  <c r="CH33" i="2"/>
  <c r="CH52" i="2" s="1"/>
  <c r="CG33" i="2"/>
  <c r="CF33" i="2"/>
  <c r="CE33" i="2"/>
  <c r="CD33" i="2"/>
  <c r="CC33" i="2"/>
  <c r="CB33" i="2"/>
  <c r="CA33" i="2"/>
  <c r="BZ33" i="2"/>
  <c r="BZ52" i="2" s="1"/>
  <c r="BY33" i="2"/>
  <c r="BX33" i="2"/>
  <c r="BX100" i="2" s="1"/>
  <c r="BW33" i="2"/>
  <c r="BV33" i="2"/>
  <c r="BU33" i="2"/>
  <c r="BT33" i="2"/>
  <c r="BT100" i="2" s="1"/>
  <c r="BS33" i="2"/>
  <c r="BR33" i="2"/>
  <c r="BR76" i="2" s="1"/>
  <c r="BQ33" i="2"/>
  <c r="BP33" i="2"/>
  <c r="BO33" i="2"/>
  <c r="BN33" i="2"/>
  <c r="BM33" i="2"/>
  <c r="BL33" i="2"/>
  <c r="BK33" i="2"/>
  <c r="BJ33" i="2"/>
  <c r="BJ64" i="2" s="1"/>
  <c r="BJ124" i="2" s="1"/>
  <c r="BI33" i="2"/>
  <c r="BH33" i="2"/>
  <c r="BH100" i="2" s="1"/>
  <c r="BG33" i="2"/>
  <c r="BF33" i="2"/>
  <c r="BE33" i="2"/>
  <c r="BD33" i="2"/>
  <c r="BD100" i="2" s="1"/>
  <c r="BC33" i="2"/>
  <c r="BB33" i="2"/>
  <c r="BB76" i="2" s="1"/>
  <c r="BA33" i="2"/>
  <c r="AZ33" i="2"/>
  <c r="AY33" i="2"/>
  <c r="AX33" i="2"/>
  <c r="AW33" i="2"/>
  <c r="AV33" i="2"/>
  <c r="AU33" i="2"/>
  <c r="AT33" i="2"/>
  <c r="AT64" i="2" s="1"/>
  <c r="AT124" i="2" s="1"/>
  <c r="AS33" i="2"/>
  <c r="AR33" i="2"/>
  <c r="AR100" i="2" s="1"/>
  <c r="AQ33" i="2"/>
  <c r="AP33" i="2"/>
  <c r="AO33" i="2"/>
  <c r="AN33" i="2"/>
  <c r="AN100" i="2" s="1"/>
  <c r="AM33" i="2"/>
  <c r="AL33" i="2"/>
  <c r="AL76" i="2" s="1"/>
  <c r="AK33" i="2"/>
  <c r="AJ33" i="2"/>
  <c r="AI33" i="2"/>
  <c r="AH33" i="2"/>
  <c r="AG33" i="2"/>
  <c r="AF33" i="2"/>
  <c r="AE33" i="2"/>
  <c r="AD33" i="2"/>
  <c r="AD64" i="2" s="1"/>
  <c r="AD124" i="2" s="1"/>
  <c r="AC33" i="2"/>
  <c r="AB33" i="2"/>
  <c r="AB100" i="2" s="1"/>
  <c r="AA33" i="2"/>
  <c r="Z33" i="2"/>
  <c r="Y33" i="2"/>
  <c r="X33" i="2"/>
  <c r="W33" i="2"/>
  <c r="V33" i="2"/>
  <c r="V88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72" i="1" s="1"/>
  <c r="BQ32" i="1"/>
  <c r="BA32" i="1"/>
  <c r="AN32" i="1"/>
  <c r="AN72" i="1" s="1"/>
  <c r="Y32" i="1"/>
  <c r="CK48" i="1"/>
  <c r="CK84" i="1" s="1"/>
  <c r="CB48" i="1"/>
  <c r="CB108" i="1" s="1"/>
  <c r="BE48" i="1"/>
  <c r="BE108" i="1" s="1"/>
  <c r="AV48" i="1"/>
  <c r="AK48" i="1"/>
  <c r="AK84" i="1" s="1"/>
  <c r="CJ60" i="1"/>
  <c r="CJ96" i="1" s="1"/>
  <c r="BT60" i="1"/>
  <c r="BT96" i="1" s="1"/>
  <c r="BD60" i="1"/>
  <c r="AN60" i="1"/>
  <c r="AN120" i="1" s="1"/>
  <c r="X60" i="1"/>
  <c r="X96" i="1" s="1"/>
  <c r="CN32" i="1"/>
  <c r="CN72" i="1" s="1"/>
  <c r="CF32" i="1"/>
  <c r="CF72" i="1" s="1"/>
  <c r="BX32" i="1"/>
  <c r="BP32" i="1"/>
  <c r="BP72" i="1" s="1"/>
  <c r="BH32" i="1"/>
  <c r="BH72" i="1" s="1"/>
  <c r="AZ32" i="1"/>
  <c r="AZ72" i="1" s="1"/>
  <c r="X32" i="1"/>
  <c r="CJ48" i="1"/>
  <c r="CJ84" i="1" s="1"/>
  <c r="CA48" i="1"/>
  <c r="CA108" i="1" s="1"/>
  <c r="BP48" i="1"/>
  <c r="BP84" i="1" s="1"/>
  <c r="BD48" i="1"/>
  <c r="BD108" i="1" s="1"/>
  <c r="AU48" i="1"/>
  <c r="AU108" i="1" s="1"/>
  <c r="AJ48" i="1"/>
  <c r="AJ84" i="1" s="1"/>
  <c r="X48" i="1"/>
  <c r="X108" i="1" s="1"/>
  <c r="CF60" i="1"/>
  <c r="BP60" i="1"/>
  <c r="BP120" i="1" s="1"/>
  <c r="AZ60" i="1"/>
  <c r="AZ96" i="1" s="1"/>
  <c r="AJ60" i="1"/>
  <c r="BU32" i="1"/>
  <c r="BU72" i="1" s="1"/>
  <c r="AV32" i="1"/>
  <c r="AV72" i="1" s="1"/>
  <c r="AJ32" i="1"/>
  <c r="AJ72" i="1" s="1"/>
  <c r="CR48" i="1"/>
  <c r="CR108" i="1" s="1"/>
  <c r="BL48" i="1"/>
  <c r="BL108" i="1" s="1"/>
  <c r="AO48" i="1"/>
  <c r="AO84" i="1" s="1"/>
  <c r="AF48" i="1"/>
  <c r="AF84" i="1" s="1"/>
  <c r="CR60" i="1"/>
  <c r="CR96" i="1" s="1"/>
  <c r="CB60" i="1"/>
  <c r="BL60" i="1"/>
  <c r="BL96" i="1" s="1"/>
  <c r="AV60" i="1"/>
  <c r="AV120" i="1" s="1"/>
  <c r="AF60" i="1"/>
  <c r="AF96" i="1" s="1"/>
  <c r="CR32" i="1"/>
  <c r="CR72" i="1" s="1"/>
  <c r="CJ32" i="1"/>
  <c r="CJ72" i="1" s="1"/>
  <c r="CB32" i="1"/>
  <c r="CB72" i="1" s="1"/>
  <c r="BT32" i="1"/>
  <c r="BT72" i="1" s="1"/>
  <c r="BL32" i="1"/>
  <c r="BL72" i="1" s="1"/>
  <c r="BD32" i="1"/>
  <c r="BD72" i="1" s="1"/>
  <c r="AF32" i="1"/>
  <c r="AF72" i="1" s="1"/>
  <c r="CQ48" i="1"/>
  <c r="CQ84" i="1" s="1"/>
  <c r="CF48" i="1"/>
  <c r="BT48" i="1"/>
  <c r="BT84" i="1" s="1"/>
  <c r="BK48" i="1"/>
  <c r="BK108" i="1" s="1"/>
  <c r="AZ48" i="1"/>
  <c r="AZ108" i="1" s="1"/>
  <c r="AN48" i="1"/>
  <c r="AN108" i="1" s="1"/>
  <c r="AE48" i="1"/>
  <c r="AE108" i="1" s="1"/>
  <c r="CQ60" i="1"/>
  <c r="CQ120" i="1" s="1"/>
  <c r="CA60" i="1"/>
  <c r="CA96" i="1" s="1"/>
  <c r="BK60" i="1"/>
  <c r="BA72" i="1"/>
  <c r="AK72" i="1"/>
  <c r="BC120" i="1"/>
  <c r="BC96" i="1"/>
  <c r="AY120" i="1"/>
  <c r="AY96" i="1"/>
  <c r="AM120" i="1"/>
  <c r="AM96" i="1"/>
  <c r="AI120" i="1"/>
  <c r="AI96" i="1"/>
  <c r="W120" i="1"/>
  <c r="W96" i="1"/>
  <c r="BV96" i="1"/>
  <c r="BV120" i="1"/>
  <c r="AP96" i="1"/>
  <c r="AP120" i="1"/>
  <c r="AH72" i="1"/>
  <c r="CL48" i="1"/>
  <c r="BR48" i="1"/>
  <c r="BN48" i="1"/>
  <c r="BF48" i="1"/>
  <c r="BB48" i="1"/>
  <c r="AX48" i="1"/>
  <c r="AD32" i="1"/>
  <c r="CK108" i="1"/>
  <c r="CA120" i="1"/>
  <c r="AU120" i="1"/>
  <c r="AU96" i="1"/>
  <c r="AE120" i="1"/>
  <c r="AE96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BX72" i="1"/>
  <c r="AX32" i="1"/>
  <c r="AS32" i="1"/>
  <c r="AC32" i="1"/>
  <c r="X72" i="1"/>
  <c r="CO48" i="1"/>
  <c r="CE48" i="1"/>
  <c r="BY48" i="1"/>
  <c r="BO48" i="1"/>
  <c r="BI48" i="1"/>
  <c r="BD84" i="1"/>
  <c r="AY48" i="1"/>
  <c r="AS48" i="1"/>
  <c r="AI48" i="1"/>
  <c r="AC48" i="1"/>
  <c r="CP60" i="1"/>
  <c r="CE60" i="1"/>
  <c r="BZ60" i="1"/>
  <c r="BO60" i="1"/>
  <c r="BJ60" i="1"/>
  <c r="AT60" i="1"/>
  <c r="AD60" i="1"/>
  <c r="CK72" i="1"/>
  <c r="BE72" i="1"/>
  <c r="AO72" i="1"/>
  <c r="Y72" i="1"/>
  <c r="CF84" i="1"/>
  <c r="BZ84" i="1"/>
  <c r="BJ84" i="1"/>
  <c r="AT84" i="1"/>
  <c r="AD84" i="1"/>
  <c r="CF108" i="1"/>
  <c r="AJ120" i="1"/>
  <c r="CF120" i="1"/>
  <c r="CP108" i="1"/>
  <c r="CH48" i="1"/>
  <c r="CD48" i="1"/>
  <c r="AP48" i="1"/>
  <c r="AL48" i="1"/>
  <c r="AH48" i="1"/>
  <c r="Z48" i="1"/>
  <c r="AT32" i="1"/>
  <c r="BU108" i="1"/>
  <c r="AZ84" i="1"/>
  <c r="Y108" i="1"/>
  <c r="CL60" i="1"/>
  <c r="BK120" i="1"/>
  <c r="BK96" i="1"/>
  <c r="BF60" i="1"/>
  <c r="Z60" i="1"/>
  <c r="BQ72" i="1"/>
  <c r="Y84" i="1"/>
  <c r="CF96" i="1"/>
  <c r="AJ96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8" i="1"/>
  <c r="CN48" i="1"/>
  <c r="CI48" i="1"/>
  <c r="CC48" i="1"/>
  <c r="BX48" i="1"/>
  <c r="BS48" i="1"/>
  <c r="BM48" i="1"/>
  <c r="BH48" i="1"/>
  <c r="BC48" i="1"/>
  <c r="AW48" i="1"/>
  <c r="AR48" i="1"/>
  <c r="AM48" i="1"/>
  <c r="AG48" i="1"/>
  <c r="AB48" i="1"/>
  <c r="W48" i="1"/>
  <c r="CN60" i="1"/>
  <c r="CI60" i="1"/>
  <c r="CD60" i="1"/>
  <c r="BX60" i="1"/>
  <c r="BS60" i="1"/>
  <c r="BN60" i="1"/>
  <c r="BH60" i="1"/>
  <c r="AX60" i="1"/>
  <c r="AR60" i="1"/>
  <c r="AH60" i="1"/>
  <c r="AB60" i="1"/>
  <c r="CO72" i="1"/>
  <c r="BY72" i="1"/>
  <c r="BI72" i="1"/>
  <c r="CB96" i="1"/>
  <c r="BD96" i="1"/>
  <c r="BV48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8" i="1"/>
  <c r="CG108" i="1"/>
  <c r="BW48" i="1"/>
  <c r="BQ108" i="1"/>
  <c r="BG48" i="1"/>
  <c r="BA108" i="1"/>
  <c r="AV84" i="1"/>
  <c r="AQ48" i="1"/>
  <c r="AK108" i="1"/>
  <c r="AA48" i="1"/>
  <c r="CM60" i="1"/>
  <c r="CH60" i="1"/>
  <c r="BW60" i="1"/>
  <c r="BR60" i="1"/>
  <c r="BG60" i="1"/>
  <c r="BB60" i="1"/>
  <c r="AQ60" i="1"/>
  <c r="AL60" i="1"/>
  <c r="AA60" i="1"/>
  <c r="CS72" i="1"/>
  <c r="CC72" i="1"/>
  <c r="BM72" i="1"/>
  <c r="AV108" i="1"/>
  <c r="CB120" i="1"/>
  <c r="AL100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2" i="3"/>
  <c r="AF52" i="3"/>
  <c r="AJ52" i="3"/>
  <c r="AN52" i="3"/>
  <c r="AR52" i="3"/>
  <c r="AV52" i="3"/>
  <c r="AZ52" i="3"/>
  <c r="BD52" i="3"/>
  <c r="BH52" i="3"/>
  <c r="BL52" i="3"/>
  <c r="BP52" i="3"/>
  <c r="BT52" i="3"/>
  <c r="BX52" i="3"/>
  <c r="CB52" i="3"/>
  <c r="CF52" i="3"/>
  <c r="CJ52" i="3"/>
  <c r="CN52" i="3"/>
  <c r="CR52" i="3"/>
  <c r="AB64" i="3"/>
  <c r="AB124" i="3" s="1"/>
  <c r="AF64" i="3"/>
  <c r="AF124" i="3" s="1"/>
  <c r="AJ64" i="3"/>
  <c r="AJ124" i="3" s="1"/>
  <c r="AN64" i="3"/>
  <c r="AN124" i="3" s="1"/>
  <c r="AR64" i="3"/>
  <c r="AR124" i="3" s="1"/>
  <c r="AV64" i="3"/>
  <c r="AV124" i="3" s="1"/>
  <c r="AZ64" i="3"/>
  <c r="AZ124" i="3" s="1"/>
  <c r="BD64" i="3"/>
  <c r="BD124" i="3" s="1"/>
  <c r="BH64" i="3"/>
  <c r="BH124" i="3" s="1"/>
  <c r="BL64" i="3"/>
  <c r="BL124" i="3" s="1"/>
  <c r="BP64" i="3"/>
  <c r="BP124" i="3" s="1"/>
  <c r="BT64" i="3"/>
  <c r="BT124" i="3" s="1"/>
  <c r="BX64" i="3"/>
  <c r="BX124" i="3" s="1"/>
  <c r="CB64" i="3"/>
  <c r="CB124" i="3" s="1"/>
  <c r="CF64" i="3"/>
  <c r="CF124" i="3" s="1"/>
  <c r="CJ64" i="3"/>
  <c r="CJ124" i="3" s="1"/>
  <c r="CN64" i="3"/>
  <c r="CN124" i="3" s="1"/>
  <c r="CR64" i="3"/>
  <c r="CR124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2" i="3"/>
  <c r="AG52" i="3"/>
  <c r="AK52" i="3"/>
  <c r="AO52" i="3"/>
  <c r="AS52" i="3"/>
  <c r="AW52" i="3"/>
  <c r="BA52" i="3"/>
  <c r="BE52" i="3"/>
  <c r="BI52" i="3"/>
  <c r="BM52" i="3"/>
  <c r="BQ52" i="3"/>
  <c r="BU52" i="3"/>
  <c r="BY52" i="3"/>
  <c r="CC52" i="3"/>
  <c r="CG52" i="3"/>
  <c r="CK52" i="3"/>
  <c r="CO52" i="3"/>
  <c r="CS52" i="3"/>
  <c r="AC64" i="3"/>
  <c r="AC124" i="3" s="1"/>
  <c r="AG64" i="3"/>
  <c r="AG124" i="3" s="1"/>
  <c r="AK64" i="3"/>
  <c r="AK124" i="3" s="1"/>
  <c r="AO64" i="3"/>
  <c r="AO124" i="3" s="1"/>
  <c r="AS64" i="3"/>
  <c r="AS124" i="3" s="1"/>
  <c r="AW64" i="3"/>
  <c r="AW124" i="3" s="1"/>
  <c r="BA64" i="3"/>
  <c r="BA124" i="3" s="1"/>
  <c r="BE64" i="3"/>
  <c r="BE124" i="3" s="1"/>
  <c r="BI64" i="3"/>
  <c r="BI124" i="3" s="1"/>
  <c r="BM64" i="3"/>
  <c r="BM124" i="3" s="1"/>
  <c r="BQ64" i="3"/>
  <c r="BQ124" i="3" s="1"/>
  <c r="BU64" i="3"/>
  <c r="BU124" i="3" s="1"/>
  <c r="BY64" i="3"/>
  <c r="BY124" i="3" s="1"/>
  <c r="CC64" i="3"/>
  <c r="CC124" i="3" s="1"/>
  <c r="CG64" i="3"/>
  <c r="CG124" i="3" s="1"/>
  <c r="CK64" i="3"/>
  <c r="CK124" i="3" s="1"/>
  <c r="CO64" i="3"/>
  <c r="CO124" i="3" s="1"/>
  <c r="CS64" i="3"/>
  <c r="CS124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2" i="3"/>
  <c r="AH52" i="3"/>
  <c r="AL52" i="3"/>
  <c r="AP52" i="3"/>
  <c r="AT52" i="3"/>
  <c r="AX52" i="3"/>
  <c r="BB52" i="3"/>
  <c r="BF52" i="3"/>
  <c r="BJ52" i="3"/>
  <c r="BN52" i="3"/>
  <c r="BR52" i="3"/>
  <c r="BV52" i="3"/>
  <c r="BZ52" i="3"/>
  <c r="CD52" i="3"/>
  <c r="CH52" i="3"/>
  <c r="CL52" i="3"/>
  <c r="CP52" i="3"/>
  <c r="CT52" i="3"/>
  <c r="AD64" i="3"/>
  <c r="AD124" i="3" s="1"/>
  <c r="AH64" i="3"/>
  <c r="AH124" i="3" s="1"/>
  <c r="AP64" i="3"/>
  <c r="AP124" i="3" s="1"/>
  <c r="AT64" i="3"/>
  <c r="AT124" i="3" s="1"/>
  <c r="AX64" i="3"/>
  <c r="AX124" i="3" s="1"/>
  <c r="BB64" i="3"/>
  <c r="BB124" i="3" s="1"/>
  <c r="BF64" i="3"/>
  <c r="BF124" i="3" s="1"/>
  <c r="BJ64" i="3"/>
  <c r="BJ124" i="3" s="1"/>
  <c r="BN64" i="3"/>
  <c r="BN124" i="3" s="1"/>
  <c r="BR64" i="3"/>
  <c r="BR124" i="3" s="1"/>
  <c r="BV64" i="3"/>
  <c r="BV124" i="3" s="1"/>
  <c r="BZ64" i="3"/>
  <c r="BZ124" i="3" s="1"/>
  <c r="CD64" i="3"/>
  <c r="CD124" i="3" s="1"/>
  <c r="CH64" i="3"/>
  <c r="CH124" i="3" s="1"/>
  <c r="CL64" i="3"/>
  <c r="CL124" i="3" s="1"/>
  <c r="CP64" i="3"/>
  <c r="CP124" i="3" s="1"/>
  <c r="CT64" i="3"/>
  <c r="CT124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2" i="3"/>
  <c r="AE52" i="3"/>
  <c r="AI52" i="3"/>
  <c r="AM52" i="3"/>
  <c r="AQ52" i="3"/>
  <c r="AU52" i="3"/>
  <c r="AY52" i="3"/>
  <c r="BC52" i="3"/>
  <c r="BG52" i="3"/>
  <c r="BK52" i="3"/>
  <c r="BO52" i="3"/>
  <c r="BS52" i="3"/>
  <c r="BW52" i="3"/>
  <c r="CA52" i="3"/>
  <c r="CE52" i="3"/>
  <c r="CI52" i="3"/>
  <c r="CM52" i="3"/>
  <c r="CQ52" i="3"/>
  <c r="AA64" i="3"/>
  <c r="AA124" i="3" s="1"/>
  <c r="AE64" i="3"/>
  <c r="AE124" i="3" s="1"/>
  <c r="AI64" i="3"/>
  <c r="AI124" i="3" s="1"/>
  <c r="AM64" i="3"/>
  <c r="AM124" i="3" s="1"/>
  <c r="AQ64" i="3"/>
  <c r="AQ124" i="3" s="1"/>
  <c r="AU64" i="3"/>
  <c r="AU124" i="3" s="1"/>
  <c r="AY64" i="3"/>
  <c r="AY124" i="3" s="1"/>
  <c r="BC64" i="3"/>
  <c r="BC124" i="3" s="1"/>
  <c r="BG64" i="3"/>
  <c r="BG124" i="3" s="1"/>
  <c r="BK64" i="3"/>
  <c r="BK124" i="3" s="1"/>
  <c r="BO64" i="3"/>
  <c r="BO124" i="3" s="1"/>
  <c r="BS64" i="3"/>
  <c r="BS124" i="3" s="1"/>
  <c r="BW64" i="3"/>
  <c r="BW124" i="3" s="1"/>
  <c r="CA64" i="3"/>
  <c r="CA124" i="3" s="1"/>
  <c r="CE64" i="3"/>
  <c r="CE124" i="3" s="1"/>
  <c r="CI64" i="3"/>
  <c r="CI124" i="3" s="1"/>
  <c r="CM64" i="3"/>
  <c r="CM124" i="3" s="1"/>
  <c r="CQ64" i="3"/>
  <c r="CQ124" i="3" s="1"/>
  <c r="CP52" i="2"/>
  <c r="CP112" i="2" s="1"/>
  <c r="BZ64" i="2"/>
  <c r="BZ124" i="2" s="1"/>
  <c r="AL52" i="2"/>
  <c r="AL112" i="2" s="1"/>
  <c r="BR52" i="2"/>
  <c r="CH76" i="2"/>
  <c r="AT52" i="2"/>
  <c r="AT112" i="2" s="1"/>
  <c r="BJ52" i="2"/>
  <c r="BB52" i="2"/>
  <c r="AD88" i="2"/>
  <c r="AD100" i="2"/>
  <c r="AH100" i="2"/>
  <c r="AH88" i="2"/>
  <c r="AL100" i="2"/>
  <c r="AL88" i="2"/>
  <c r="AP100" i="2"/>
  <c r="AP88" i="2"/>
  <c r="AT88" i="2"/>
  <c r="AT100" i="2"/>
  <c r="AX100" i="2"/>
  <c r="AX88" i="2"/>
  <c r="BB100" i="2"/>
  <c r="BB88" i="2"/>
  <c r="BF100" i="2"/>
  <c r="BF88" i="2"/>
  <c r="BJ100" i="2"/>
  <c r="BJ88" i="2"/>
  <c r="BN88" i="2"/>
  <c r="BN100" i="2"/>
  <c r="BR100" i="2"/>
  <c r="BR88" i="2"/>
  <c r="BV100" i="2"/>
  <c r="BV88" i="2"/>
  <c r="BZ88" i="2"/>
  <c r="BZ100" i="2"/>
  <c r="CD100" i="2"/>
  <c r="CD88" i="2"/>
  <c r="CH100" i="2"/>
  <c r="CH88" i="2"/>
  <c r="CL100" i="2"/>
  <c r="CL88" i="2"/>
  <c r="CP88" i="2"/>
  <c r="CP100" i="2"/>
  <c r="CP76" i="2"/>
  <c r="CT100" i="2"/>
  <c r="CT88" i="2"/>
  <c r="CT76" i="2"/>
  <c r="AP52" i="2"/>
  <c r="BF52" i="2"/>
  <c r="BV52" i="2"/>
  <c r="CL52" i="2"/>
  <c r="AH64" i="2"/>
  <c r="AH124" i="2" s="1"/>
  <c r="AX64" i="2"/>
  <c r="AX124" i="2" s="1"/>
  <c r="BN64" i="2"/>
  <c r="BN124" i="2" s="1"/>
  <c r="CD64" i="2"/>
  <c r="CD124" i="2" s="1"/>
  <c r="CT64" i="2"/>
  <c r="CT124" i="2" s="1"/>
  <c r="AP76" i="2"/>
  <c r="BF76" i="2"/>
  <c r="BV76" i="2"/>
  <c r="CL76" i="2"/>
  <c r="AD52" i="2"/>
  <c r="BJ112" i="2"/>
  <c r="BZ112" i="2"/>
  <c r="AL64" i="2"/>
  <c r="AL124" i="2" s="1"/>
  <c r="BB64" i="2"/>
  <c r="BB124" i="2" s="1"/>
  <c r="BR64" i="2"/>
  <c r="BR124" i="2" s="1"/>
  <c r="CH64" i="2"/>
  <c r="CH124" i="2" s="1"/>
  <c r="AD76" i="2"/>
  <c r="AT76" i="2"/>
  <c r="BJ76" i="2"/>
  <c r="BZ76" i="2"/>
  <c r="CH112" i="2"/>
  <c r="AH52" i="2"/>
  <c r="AX52" i="2"/>
  <c r="BN52" i="2"/>
  <c r="CD52" i="2"/>
  <c r="CT52" i="2"/>
  <c r="AP64" i="2"/>
  <c r="AP124" i="2" s="1"/>
  <c r="BF64" i="2"/>
  <c r="BF124" i="2" s="1"/>
  <c r="BV64" i="2"/>
  <c r="BV124" i="2" s="1"/>
  <c r="CL64" i="2"/>
  <c r="CL124" i="2" s="1"/>
  <c r="AH76" i="2"/>
  <c r="AX76" i="2"/>
  <c r="BN76" i="2"/>
  <c r="CD76" i="2"/>
  <c r="AI52" i="2"/>
  <c r="AU52" i="2"/>
  <c r="BG52" i="2"/>
  <c r="BS52" i="2"/>
  <c r="CE52" i="2"/>
  <c r="CQ52" i="2"/>
  <c r="AI64" i="2"/>
  <c r="AI124" i="2" s="1"/>
  <c r="AU64" i="2"/>
  <c r="AU124" i="2" s="1"/>
  <c r="BG64" i="2"/>
  <c r="BG124" i="2" s="1"/>
  <c r="BS64" i="2"/>
  <c r="BS124" i="2" s="1"/>
  <c r="CE64" i="2"/>
  <c r="CE124" i="2" s="1"/>
  <c r="CQ64" i="2"/>
  <c r="CQ124" i="2" s="1"/>
  <c r="AI76" i="2"/>
  <c r="AU76" i="2"/>
  <c r="BG76" i="2"/>
  <c r="CA76" i="2"/>
  <c r="CM76" i="2"/>
  <c r="AE88" i="2"/>
  <c r="AQ88" i="2"/>
  <c r="BC88" i="2"/>
  <c r="BO88" i="2"/>
  <c r="CA88" i="2"/>
  <c r="CM88" i="2"/>
  <c r="AE100" i="2"/>
  <c r="AQ100" i="2"/>
  <c r="BC100" i="2"/>
  <c r="BO100" i="2"/>
  <c r="CE100" i="2"/>
  <c r="CQ100" i="2"/>
  <c r="AE52" i="2"/>
  <c r="AQ52" i="2"/>
  <c r="BC52" i="2"/>
  <c r="BO52" i="2"/>
  <c r="CA52" i="2"/>
  <c r="CM52" i="2"/>
  <c r="AE64" i="2"/>
  <c r="AE124" i="2" s="1"/>
  <c r="AQ64" i="2"/>
  <c r="AQ124" i="2" s="1"/>
  <c r="BC64" i="2"/>
  <c r="BC124" i="2" s="1"/>
  <c r="BO64" i="2"/>
  <c r="BO124" i="2" s="1"/>
  <c r="CA64" i="2"/>
  <c r="CA124" i="2" s="1"/>
  <c r="CM64" i="2"/>
  <c r="CM124" i="2" s="1"/>
  <c r="AE76" i="2"/>
  <c r="AQ76" i="2"/>
  <c r="BC76" i="2"/>
  <c r="BO76" i="2"/>
  <c r="BW76" i="2"/>
  <c r="CI76" i="2"/>
  <c r="AA88" i="2"/>
  <c r="AM88" i="2"/>
  <c r="AY88" i="2"/>
  <c r="BK88" i="2"/>
  <c r="BW88" i="2"/>
  <c r="CI88" i="2"/>
  <c r="AA100" i="2"/>
  <c r="AM100" i="2"/>
  <c r="AY100" i="2"/>
  <c r="BK100" i="2"/>
  <c r="BW100" i="2"/>
  <c r="CM100" i="2"/>
  <c r="AB52" i="2"/>
  <c r="AF52" i="2"/>
  <c r="AJ52" i="2"/>
  <c r="AN52" i="2"/>
  <c r="AR52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CR52" i="2"/>
  <c r="AB64" i="2"/>
  <c r="AB124" i="2" s="1"/>
  <c r="AF64" i="2"/>
  <c r="AF124" i="2" s="1"/>
  <c r="AJ64" i="2"/>
  <c r="AJ124" i="2" s="1"/>
  <c r="AN64" i="2"/>
  <c r="AN124" i="2" s="1"/>
  <c r="AR64" i="2"/>
  <c r="AR124" i="2" s="1"/>
  <c r="AV64" i="2"/>
  <c r="AV124" i="2" s="1"/>
  <c r="AZ64" i="2"/>
  <c r="AZ124" i="2" s="1"/>
  <c r="BD64" i="2"/>
  <c r="BD124" i="2" s="1"/>
  <c r="BH64" i="2"/>
  <c r="BH124" i="2" s="1"/>
  <c r="BL64" i="2"/>
  <c r="BL124" i="2" s="1"/>
  <c r="BP64" i="2"/>
  <c r="BP124" i="2" s="1"/>
  <c r="BT64" i="2"/>
  <c r="BT124" i="2" s="1"/>
  <c r="BX64" i="2"/>
  <c r="BX124" i="2" s="1"/>
  <c r="CB64" i="2"/>
  <c r="CB124" i="2" s="1"/>
  <c r="CF64" i="2"/>
  <c r="CF124" i="2" s="1"/>
  <c r="CJ64" i="2"/>
  <c r="CJ124" i="2" s="1"/>
  <c r="CN64" i="2"/>
  <c r="CN124" i="2" s="1"/>
  <c r="CR64" i="2"/>
  <c r="CR124" i="2" s="1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CN76" i="2"/>
  <c r="CR76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CN88" i="2"/>
  <c r="CR88" i="2"/>
  <c r="AF100" i="2"/>
  <c r="AJ100" i="2"/>
  <c r="AV100" i="2"/>
  <c r="AZ100" i="2"/>
  <c r="BL100" i="2"/>
  <c r="BP100" i="2"/>
  <c r="CB100" i="2"/>
  <c r="CF100" i="2"/>
  <c r="CR100" i="2"/>
  <c r="AA52" i="2"/>
  <c r="AM52" i="2"/>
  <c r="AY52" i="2"/>
  <c r="BK52" i="2"/>
  <c r="BW52" i="2"/>
  <c r="CI52" i="2"/>
  <c r="AA64" i="2"/>
  <c r="AA124" i="2" s="1"/>
  <c r="AM64" i="2"/>
  <c r="AM124" i="2" s="1"/>
  <c r="AY64" i="2"/>
  <c r="AY124" i="2" s="1"/>
  <c r="BK64" i="2"/>
  <c r="BK124" i="2" s="1"/>
  <c r="BW64" i="2"/>
  <c r="BW124" i="2" s="1"/>
  <c r="CI64" i="2"/>
  <c r="CI124" i="2" s="1"/>
  <c r="AA76" i="2"/>
  <c r="AM76" i="2"/>
  <c r="AY76" i="2"/>
  <c r="BK76" i="2"/>
  <c r="BS76" i="2"/>
  <c r="CE76" i="2"/>
  <c r="CQ76" i="2"/>
  <c r="AI88" i="2"/>
  <c r="AU88" i="2"/>
  <c r="BG88" i="2"/>
  <c r="BS88" i="2"/>
  <c r="CE88" i="2"/>
  <c r="CQ88" i="2"/>
  <c r="AI100" i="2"/>
  <c r="AU100" i="2"/>
  <c r="BG100" i="2"/>
  <c r="BS100" i="2"/>
  <c r="CA100" i="2"/>
  <c r="CI100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CS52" i="2"/>
  <c r="AC64" i="2"/>
  <c r="AC124" i="2" s="1"/>
  <c r="AG64" i="2"/>
  <c r="AG124" i="2" s="1"/>
  <c r="AK64" i="2"/>
  <c r="AK124" i="2" s="1"/>
  <c r="AO64" i="2"/>
  <c r="AO124" i="2" s="1"/>
  <c r="AS64" i="2"/>
  <c r="AS124" i="2" s="1"/>
  <c r="AW64" i="2"/>
  <c r="AW124" i="2" s="1"/>
  <c r="BA64" i="2"/>
  <c r="BA124" i="2" s="1"/>
  <c r="BE64" i="2"/>
  <c r="BE124" i="2" s="1"/>
  <c r="BI64" i="2"/>
  <c r="BI124" i="2" s="1"/>
  <c r="BM64" i="2"/>
  <c r="BM124" i="2" s="1"/>
  <c r="BQ64" i="2"/>
  <c r="BQ124" i="2" s="1"/>
  <c r="BU64" i="2"/>
  <c r="BU124" i="2" s="1"/>
  <c r="BY64" i="2"/>
  <c r="BY124" i="2" s="1"/>
  <c r="CC64" i="2"/>
  <c r="CC124" i="2" s="1"/>
  <c r="CG64" i="2"/>
  <c r="CG124" i="2" s="1"/>
  <c r="CK64" i="2"/>
  <c r="CK124" i="2" s="1"/>
  <c r="CO64" i="2"/>
  <c r="CO124" i="2" s="1"/>
  <c r="CS64" i="2"/>
  <c r="CS124" i="2" s="1"/>
  <c r="AC76" i="2"/>
  <c r="AG76" i="2"/>
  <c r="AK76" i="2"/>
  <c r="AO76" i="2"/>
  <c r="AS76" i="2"/>
  <c r="AW76" i="2"/>
  <c r="BA76" i="2"/>
  <c r="BE76" i="2"/>
  <c r="BI76" i="2"/>
  <c r="BM76" i="2"/>
  <c r="BQ76" i="2"/>
  <c r="BU76" i="2"/>
  <c r="BY76" i="2"/>
  <c r="CC76" i="2"/>
  <c r="CG76" i="2"/>
  <c r="CK76" i="2"/>
  <c r="CO76" i="2"/>
  <c r="CS76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BY88" i="2"/>
  <c r="CC88" i="2"/>
  <c r="CG88" i="2"/>
  <c r="CK88" i="2"/>
  <c r="CO88" i="2"/>
  <c r="CS88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BL84" i="1" l="1"/>
  <c r="CR120" i="1"/>
  <c r="CQ108" i="1"/>
  <c r="BP108" i="1"/>
  <c r="AF120" i="1"/>
  <c r="X84" i="1"/>
  <c r="BP96" i="1"/>
  <c r="AO108" i="1"/>
  <c r="AV96" i="1"/>
  <c r="CQ96" i="1"/>
  <c r="AZ120" i="1"/>
  <c r="AU84" i="1"/>
  <c r="CA84" i="1"/>
  <c r="AF108" i="1"/>
  <c r="BE84" i="1"/>
  <c r="BL120" i="1"/>
  <c r="BK84" i="1"/>
  <c r="AJ108" i="1"/>
  <c r="AN96" i="1"/>
  <c r="AE84" i="1"/>
  <c r="AN84" i="1"/>
  <c r="BD120" i="1"/>
  <c r="X120" i="1"/>
  <c r="BT120" i="1"/>
  <c r="BT108" i="1"/>
  <c r="CJ108" i="1"/>
  <c r="CJ120" i="1"/>
  <c r="CB84" i="1"/>
  <c r="CR84" i="1"/>
  <c r="AQ84" i="1"/>
  <c r="AQ108" i="1"/>
  <c r="BW84" i="1"/>
  <c r="BW108" i="1"/>
  <c r="BN72" i="1"/>
  <c r="AE72" i="1"/>
  <c r="AX96" i="1"/>
  <c r="AX120" i="1"/>
  <c r="BM108" i="1"/>
  <c r="BM84" i="1"/>
  <c r="BB72" i="1"/>
  <c r="Z108" i="1"/>
  <c r="Z84" i="1"/>
  <c r="BB108" i="1"/>
  <c r="BB84" i="1"/>
  <c r="BN108" i="1"/>
  <c r="BN84" i="1"/>
  <c r="BB96" i="1"/>
  <c r="BB120" i="1"/>
  <c r="CH96" i="1"/>
  <c r="CH120" i="1"/>
  <c r="BG84" i="1"/>
  <c r="BG108" i="1"/>
  <c r="BR72" i="1"/>
  <c r="CH72" i="1"/>
  <c r="AB120" i="1"/>
  <c r="AB96" i="1"/>
  <c r="BH120" i="1"/>
  <c r="BH96" i="1"/>
  <c r="CD96" i="1"/>
  <c r="CD120" i="1"/>
  <c r="AB84" i="1"/>
  <c r="AB108" i="1"/>
  <c r="AW108" i="1"/>
  <c r="AW84" i="1"/>
  <c r="BS84" i="1"/>
  <c r="BS108" i="1"/>
  <c r="CN84" i="1"/>
  <c r="CN108" i="1"/>
  <c r="AL72" i="1"/>
  <c r="BG72" i="1"/>
  <c r="BW72" i="1"/>
  <c r="CM72" i="1"/>
  <c r="Z96" i="1"/>
  <c r="Z120" i="1"/>
  <c r="AP108" i="1"/>
  <c r="AP84" i="1"/>
  <c r="BO120" i="1"/>
  <c r="BO96" i="1"/>
  <c r="BY108" i="1"/>
  <c r="BY84" i="1"/>
  <c r="AS72" i="1"/>
  <c r="Y120" i="1"/>
  <c r="Y96" i="1"/>
  <c r="AG96" i="1"/>
  <c r="AG120" i="1"/>
  <c r="AO120" i="1"/>
  <c r="AO96" i="1"/>
  <c r="AW96" i="1"/>
  <c r="AW120" i="1"/>
  <c r="BE96" i="1"/>
  <c r="BE120" i="1"/>
  <c r="BM120" i="1"/>
  <c r="BM96" i="1"/>
  <c r="BU120" i="1"/>
  <c r="BU96" i="1"/>
  <c r="CC96" i="1"/>
  <c r="CC120" i="1"/>
  <c r="CK120" i="1"/>
  <c r="CK96" i="1"/>
  <c r="CS96" i="1"/>
  <c r="CS120" i="1"/>
  <c r="BF108" i="1"/>
  <c r="BF84" i="1"/>
  <c r="BW120" i="1"/>
  <c r="BW96" i="1"/>
  <c r="W72" i="1"/>
  <c r="AU72" i="1"/>
  <c r="BC72" i="1"/>
  <c r="W84" i="1"/>
  <c r="W108" i="1"/>
  <c r="CI84" i="1"/>
  <c r="CI108" i="1"/>
  <c r="BS72" i="1"/>
  <c r="CI72" i="1"/>
  <c r="AL108" i="1"/>
  <c r="AL84" i="1"/>
  <c r="AI84" i="1"/>
  <c r="AI108" i="1"/>
  <c r="BO84" i="1"/>
  <c r="BO108" i="1"/>
  <c r="AA120" i="1"/>
  <c r="AA96" i="1"/>
  <c r="BG120" i="1"/>
  <c r="BG96" i="1"/>
  <c r="CM120" i="1"/>
  <c r="CM96" i="1"/>
  <c r="BF72" i="1"/>
  <c r="BV72" i="1"/>
  <c r="CL72" i="1"/>
  <c r="AA72" i="1"/>
  <c r="AI72" i="1"/>
  <c r="AQ72" i="1"/>
  <c r="AY72" i="1"/>
  <c r="BV108" i="1"/>
  <c r="BV84" i="1"/>
  <c r="AH96" i="1"/>
  <c r="AH120" i="1"/>
  <c r="BN96" i="1"/>
  <c r="BN120" i="1"/>
  <c r="CI120" i="1"/>
  <c r="CI96" i="1"/>
  <c r="AG108" i="1"/>
  <c r="AG84" i="1"/>
  <c r="BC84" i="1"/>
  <c r="BC108" i="1"/>
  <c r="BX84" i="1"/>
  <c r="BX108" i="1"/>
  <c r="CS108" i="1"/>
  <c r="CS84" i="1"/>
  <c r="AR72" i="1"/>
  <c r="BK72" i="1"/>
  <c r="CA72" i="1"/>
  <c r="CQ72" i="1"/>
  <c r="BF96" i="1"/>
  <c r="BF120" i="1"/>
  <c r="CL96" i="1"/>
  <c r="CL120" i="1"/>
  <c r="AH108" i="1"/>
  <c r="AH84" i="1"/>
  <c r="CH108" i="1"/>
  <c r="CH84" i="1"/>
  <c r="AD96" i="1"/>
  <c r="AD120" i="1"/>
  <c r="BZ96" i="1"/>
  <c r="BZ120" i="1"/>
  <c r="CE84" i="1"/>
  <c r="CE108" i="1"/>
  <c r="AC72" i="1"/>
  <c r="AX72" i="1"/>
  <c r="AD72" i="1"/>
  <c r="AX108" i="1"/>
  <c r="AX84" i="1"/>
  <c r="BR108" i="1"/>
  <c r="BR84" i="1"/>
  <c r="AQ120" i="1"/>
  <c r="AQ96" i="1"/>
  <c r="Z72" i="1"/>
  <c r="CD72" i="1"/>
  <c r="AM72" i="1"/>
  <c r="BX120" i="1"/>
  <c r="BX96" i="1"/>
  <c r="AR84" i="1"/>
  <c r="AR108" i="1"/>
  <c r="AG72" i="1"/>
  <c r="AT72" i="1"/>
  <c r="CD108" i="1"/>
  <c r="CD84" i="1"/>
  <c r="BJ96" i="1"/>
  <c r="BJ120" i="1"/>
  <c r="CP96" i="1"/>
  <c r="CP120" i="1"/>
  <c r="AY84" i="1"/>
  <c r="AY108" i="1"/>
  <c r="AL96" i="1"/>
  <c r="AL120" i="1"/>
  <c r="BR96" i="1"/>
  <c r="BR120" i="1"/>
  <c r="AA84" i="1"/>
  <c r="AA108" i="1"/>
  <c r="CM84" i="1"/>
  <c r="CM108" i="1"/>
  <c r="AP72" i="1"/>
  <c r="BJ72" i="1"/>
  <c r="BZ72" i="1"/>
  <c r="CP72" i="1"/>
  <c r="AR120" i="1"/>
  <c r="AR96" i="1"/>
  <c r="BS120" i="1"/>
  <c r="BS96" i="1"/>
  <c r="CN120" i="1"/>
  <c r="CN96" i="1"/>
  <c r="AM84" i="1"/>
  <c r="AM108" i="1"/>
  <c r="BH84" i="1"/>
  <c r="BH108" i="1"/>
  <c r="CC108" i="1"/>
  <c r="CC84" i="1"/>
  <c r="AB72" i="1"/>
  <c r="AW72" i="1"/>
  <c r="BO72" i="1"/>
  <c r="CE72" i="1"/>
  <c r="AT96" i="1"/>
  <c r="AT120" i="1"/>
  <c r="CE120" i="1"/>
  <c r="CE96" i="1"/>
  <c r="AC108" i="1"/>
  <c r="AC84" i="1"/>
  <c r="AS108" i="1"/>
  <c r="AS84" i="1"/>
  <c r="BI108" i="1"/>
  <c r="BI84" i="1"/>
  <c r="CO108" i="1"/>
  <c r="CO84" i="1"/>
  <c r="AC96" i="1"/>
  <c r="AC120" i="1"/>
  <c r="AK96" i="1"/>
  <c r="AK120" i="1"/>
  <c r="AS96" i="1"/>
  <c r="AS120" i="1"/>
  <c r="BA96" i="1"/>
  <c r="BA120" i="1"/>
  <c r="BI96" i="1"/>
  <c r="BI120" i="1"/>
  <c r="BQ96" i="1"/>
  <c r="BQ120" i="1"/>
  <c r="BY96" i="1"/>
  <c r="BY120" i="1"/>
  <c r="CG96" i="1"/>
  <c r="CG120" i="1"/>
  <c r="CO96" i="1"/>
  <c r="CO120" i="1"/>
  <c r="CL108" i="1"/>
  <c r="CL84" i="1"/>
  <c r="BB112" i="2"/>
  <c r="CI100" i="3"/>
  <c r="BS100" i="3"/>
  <c r="BC100" i="3"/>
  <c r="AM100" i="3"/>
  <c r="CQ112" i="3"/>
  <c r="CQ88" i="3"/>
  <c r="CA112" i="3"/>
  <c r="CA88" i="3"/>
  <c r="BK112" i="3"/>
  <c r="BK88" i="3"/>
  <c r="AU112" i="3"/>
  <c r="AU88" i="3"/>
  <c r="AE112" i="3"/>
  <c r="AE88" i="3"/>
  <c r="CI76" i="3"/>
  <c r="BS76" i="3"/>
  <c r="BC76" i="3"/>
  <c r="AM76" i="3"/>
  <c r="CT100" i="3"/>
  <c r="CD100" i="3"/>
  <c r="BN100" i="3"/>
  <c r="AX100" i="3"/>
  <c r="AD100" i="3"/>
  <c r="CH112" i="3"/>
  <c r="CH88" i="3"/>
  <c r="BR112" i="3"/>
  <c r="BR88" i="3"/>
  <c r="BB112" i="3"/>
  <c r="BB88" i="3"/>
  <c r="AL112" i="3"/>
  <c r="AL88" i="3"/>
  <c r="CP76" i="3"/>
  <c r="BZ76" i="3"/>
  <c r="BJ76" i="3"/>
  <c r="AT76" i="3"/>
  <c r="AD76" i="3"/>
  <c r="CG100" i="3"/>
  <c r="BQ100" i="3"/>
  <c r="BA100" i="3"/>
  <c r="AK100" i="3"/>
  <c r="CO112" i="3"/>
  <c r="CO88" i="3"/>
  <c r="BY112" i="3"/>
  <c r="BY88" i="3"/>
  <c r="BI112" i="3"/>
  <c r="BI88" i="3"/>
  <c r="AS112" i="3"/>
  <c r="AS88" i="3"/>
  <c r="AC112" i="3"/>
  <c r="AC88" i="3"/>
  <c r="CG76" i="3"/>
  <c r="BQ76" i="3"/>
  <c r="BA76" i="3"/>
  <c r="AK76" i="3"/>
  <c r="CR100" i="3"/>
  <c r="CB100" i="3"/>
  <c r="BL100" i="3"/>
  <c r="AV100" i="3"/>
  <c r="AF100" i="3"/>
  <c r="CJ112" i="3"/>
  <c r="CJ88" i="3"/>
  <c r="BT112" i="3"/>
  <c r="BT88" i="3"/>
  <c r="BD112" i="3"/>
  <c r="BD88" i="3"/>
  <c r="AN112" i="3"/>
  <c r="AN88" i="3"/>
  <c r="CR76" i="3"/>
  <c r="CB76" i="3"/>
  <c r="BL76" i="3"/>
  <c r="AV76" i="3"/>
  <c r="AF76" i="3"/>
  <c r="CE100" i="3"/>
  <c r="BO100" i="3"/>
  <c r="AY100" i="3"/>
  <c r="AI100" i="3"/>
  <c r="CM112" i="3"/>
  <c r="CM88" i="3"/>
  <c r="BW112" i="3"/>
  <c r="BW88" i="3"/>
  <c r="BG112" i="3"/>
  <c r="BG88" i="3"/>
  <c r="AQ112" i="3"/>
  <c r="AQ88" i="3"/>
  <c r="AA112" i="3"/>
  <c r="AA88" i="3"/>
  <c r="CE76" i="3"/>
  <c r="BO76" i="3"/>
  <c r="AY76" i="3"/>
  <c r="AI76" i="3"/>
  <c r="CP100" i="3"/>
  <c r="BZ100" i="3"/>
  <c r="BJ100" i="3"/>
  <c r="AT100" i="3"/>
  <c r="CT112" i="3"/>
  <c r="CT88" i="3"/>
  <c r="CD112" i="3"/>
  <c r="CD88" i="3"/>
  <c r="BN112" i="3"/>
  <c r="BN88" i="3"/>
  <c r="AX112" i="3"/>
  <c r="AX88" i="3"/>
  <c r="AH112" i="3"/>
  <c r="AH88" i="3"/>
  <c r="CL76" i="3"/>
  <c r="BV76" i="3"/>
  <c r="BF76" i="3"/>
  <c r="AP76" i="3"/>
  <c r="CS100" i="3"/>
  <c r="CC100" i="3"/>
  <c r="BM100" i="3"/>
  <c r="AW100" i="3"/>
  <c r="AG100" i="3"/>
  <c r="CK112" i="3"/>
  <c r="CK88" i="3"/>
  <c r="BU112" i="3"/>
  <c r="BU88" i="3"/>
  <c r="BE112" i="3"/>
  <c r="BE88" i="3"/>
  <c r="AO112" i="3"/>
  <c r="AO88" i="3"/>
  <c r="CS76" i="3"/>
  <c r="CC76" i="3"/>
  <c r="BM76" i="3"/>
  <c r="AW76" i="3"/>
  <c r="AG76" i="3"/>
  <c r="CN100" i="3"/>
  <c r="BX100" i="3"/>
  <c r="BH100" i="3"/>
  <c r="AR100" i="3"/>
  <c r="AB100" i="3"/>
  <c r="CF112" i="3"/>
  <c r="CF88" i="3"/>
  <c r="BP112" i="3"/>
  <c r="BP88" i="3"/>
  <c r="AZ112" i="3"/>
  <c r="AZ88" i="3"/>
  <c r="AJ112" i="3"/>
  <c r="AJ88" i="3"/>
  <c r="CN76" i="3"/>
  <c r="BX76" i="3"/>
  <c r="BH76" i="3"/>
  <c r="AR76" i="3"/>
  <c r="AB76" i="3"/>
  <c r="CQ100" i="3"/>
  <c r="CA100" i="3"/>
  <c r="BK100" i="3"/>
  <c r="AU100" i="3"/>
  <c r="AE100" i="3"/>
  <c r="CI112" i="3"/>
  <c r="CI88" i="3"/>
  <c r="BS112" i="3"/>
  <c r="BS88" i="3"/>
  <c r="BC112" i="3"/>
  <c r="BC88" i="3"/>
  <c r="AM112" i="3"/>
  <c r="AM88" i="3"/>
  <c r="CQ76" i="3"/>
  <c r="CA76" i="3"/>
  <c r="BK76" i="3"/>
  <c r="AU76" i="3"/>
  <c r="AE76" i="3"/>
  <c r="CL100" i="3"/>
  <c r="BV100" i="3"/>
  <c r="BF100" i="3"/>
  <c r="AP100" i="3"/>
  <c r="CP112" i="3"/>
  <c r="CP88" i="3"/>
  <c r="BZ112" i="3"/>
  <c r="BZ88" i="3"/>
  <c r="BJ112" i="3"/>
  <c r="BJ88" i="3"/>
  <c r="AT112" i="3"/>
  <c r="AT88" i="3"/>
  <c r="AD112" i="3"/>
  <c r="AD88" i="3"/>
  <c r="CH76" i="3"/>
  <c r="BR76" i="3"/>
  <c r="BB76" i="3"/>
  <c r="AL76" i="3"/>
  <c r="CO100" i="3"/>
  <c r="BY100" i="3"/>
  <c r="BI100" i="3"/>
  <c r="AS100" i="3"/>
  <c r="AC100" i="3"/>
  <c r="CG112" i="3"/>
  <c r="CG88" i="3"/>
  <c r="BQ112" i="3"/>
  <c r="BQ88" i="3"/>
  <c r="BA112" i="3"/>
  <c r="BA88" i="3"/>
  <c r="AK112" i="3"/>
  <c r="AK88" i="3"/>
  <c r="CO76" i="3"/>
  <c r="BY76" i="3"/>
  <c r="BI76" i="3"/>
  <c r="AS76" i="3"/>
  <c r="AC76" i="3"/>
  <c r="CJ100" i="3"/>
  <c r="BT100" i="3"/>
  <c r="BD100" i="3"/>
  <c r="AN100" i="3"/>
  <c r="CR112" i="3"/>
  <c r="CR88" i="3"/>
  <c r="CB112" i="3"/>
  <c r="CB88" i="3"/>
  <c r="BL112" i="3"/>
  <c r="BL88" i="3"/>
  <c r="AV112" i="3"/>
  <c r="AV88" i="3"/>
  <c r="AF112" i="3"/>
  <c r="AF88" i="3"/>
  <c r="CJ76" i="3"/>
  <c r="BT76" i="3"/>
  <c r="BD76" i="3"/>
  <c r="AN76" i="3"/>
  <c r="CM100" i="3"/>
  <c r="BW100" i="3"/>
  <c r="BG100" i="3"/>
  <c r="AQ100" i="3"/>
  <c r="AA100" i="3"/>
  <c r="CE112" i="3"/>
  <c r="CE88" i="3"/>
  <c r="BO112" i="3"/>
  <c r="BO88" i="3"/>
  <c r="AY112" i="3"/>
  <c r="AY88" i="3"/>
  <c r="AI112" i="3"/>
  <c r="AI88" i="3"/>
  <c r="CM76" i="3"/>
  <c r="BW76" i="3"/>
  <c r="BG76" i="3"/>
  <c r="AQ76" i="3"/>
  <c r="AA76" i="3"/>
  <c r="CH100" i="3"/>
  <c r="BR100" i="3"/>
  <c r="BB100" i="3"/>
  <c r="AH100" i="3"/>
  <c r="CL112" i="3"/>
  <c r="CL88" i="3"/>
  <c r="BV112" i="3"/>
  <c r="BV88" i="3"/>
  <c r="BF112" i="3"/>
  <c r="BF88" i="3"/>
  <c r="AP112" i="3"/>
  <c r="AP88" i="3"/>
  <c r="CT76" i="3"/>
  <c r="CD76" i="3"/>
  <c r="BN76" i="3"/>
  <c r="AX76" i="3"/>
  <c r="AH76" i="3"/>
  <c r="CK100" i="3"/>
  <c r="BU100" i="3"/>
  <c r="BE100" i="3"/>
  <c r="AO100" i="3"/>
  <c r="CS112" i="3"/>
  <c r="CS88" i="3"/>
  <c r="CC112" i="3"/>
  <c r="CC88" i="3"/>
  <c r="BM112" i="3"/>
  <c r="BM88" i="3"/>
  <c r="AW112" i="3"/>
  <c r="AW88" i="3"/>
  <c r="AG112" i="3"/>
  <c r="AG88" i="3"/>
  <c r="CK76" i="3"/>
  <c r="BU76" i="3"/>
  <c r="BE76" i="3"/>
  <c r="AO76" i="3"/>
  <c r="CF100" i="3"/>
  <c r="BP100" i="3"/>
  <c r="AZ100" i="3"/>
  <c r="AJ100" i="3"/>
  <c r="CN112" i="3"/>
  <c r="CN88" i="3"/>
  <c r="BX112" i="3"/>
  <c r="BX88" i="3"/>
  <c r="BH112" i="3"/>
  <c r="BH88" i="3"/>
  <c r="AR112" i="3"/>
  <c r="AR88" i="3"/>
  <c r="AB112" i="3"/>
  <c r="AB88" i="3"/>
  <c r="CF76" i="3"/>
  <c r="BP76" i="3"/>
  <c r="AZ76" i="3"/>
  <c r="AJ76" i="3"/>
  <c r="BR112" i="2"/>
  <c r="BU112" i="2"/>
  <c r="CN112" i="2"/>
  <c r="BH112" i="2"/>
  <c r="AB112" i="2"/>
  <c r="BC112" i="2"/>
  <c r="AX112" i="2"/>
  <c r="CL112" i="2"/>
  <c r="CG112" i="2"/>
  <c r="BQ112" i="2"/>
  <c r="BA112" i="2"/>
  <c r="AK112" i="2"/>
  <c r="AY112" i="2"/>
  <c r="CJ112" i="2"/>
  <c r="BT112" i="2"/>
  <c r="BD112" i="2"/>
  <c r="AN112" i="2"/>
  <c r="CM112" i="2"/>
  <c r="AQ112" i="2"/>
  <c r="BS112" i="2"/>
  <c r="CT112" i="2"/>
  <c r="AH112" i="2"/>
  <c r="BV112" i="2"/>
  <c r="AO112" i="2"/>
  <c r="BK112" i="2"/>
  <c r="CS112" i="2"/>
  <c r="CC112" i="2"/>
  <c r="BM112" i="2"/>
  <c r="AW112" i="2"/>
  <c r="AG112" i="2"/>
  <c r="CI112" i="2"/>
  <c r="AM112" i="2"/>
  <c r="CF112" i="2"/>
  <c r="BP112" i="2"/>
  <c r="AZ112" i="2"/>
  <c r="AJ112" i="2"/>
  <c r="CA112" i="2"/>
  <c r="AE112" i="2"/>
  <c r="BG112" i="2"/>
  <c r="CD112" i="2"/>
  <c r="BF112" i="2"/>
  <c r="CK112" i="2"/>
  <c r="BE112" i="2"/>
  <c r="BX112" i="2"/>
  <c r="AR112" i="2"/>
  <c r="CE112" i="2"/>
  <c r="AI112" i="2"/>
  <c r="AD112" i="2"/>
  <c r="CO112" i="2"/>
  <c r="BY112" i="2"/>
  <c r="BI112" i="2"/>
  <c r="AS112" i="2"/>
  <c r="AC112" i="2"/>
  <c r="BW112" i="2"/>
  <c r="AA112" i="2"/>
  <c r="CR112" i="2"/>
  <c r="CB112" i="2"/>
  <c r="BL112" i="2"/>
  <c r="AV112" i="2"/>
  <c r="AF112" i="2"/>
  <c r="BO112" i="2"/>
  <c r="CQ112" i="2"/>
  <c r="AU112" i="2"/>
  <c r="BN112" i="2"/>
  <c r="AP11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3" i="2" l="1"/>
  <c r="T114" i="2"/>
  <c r="T115" i="2"/>
  <c r="T116" i="2"/>
  <c r="T117" i="2"/>
  <c r="T118" i="2"/>
  <c r="T119" i="2"/>
  <c r="T42" i="3"/>
  <c r="U47" i="3" s="1"/>
  <c r="T42" i="2"/>
  <c r="V7" i="2"/>
  <c r="V17" i="2" l="1"/>
  <c r="V18" i="2"/>
  <c r="Z33" i="1"/>
  <c r="T133" i="2"/>
  <c r="U47" i="2"/>
  <c r="T43" i="1" s="1"/>
  <c r="C21" i="7" s="1"/>
  <c r="T9" i="1" l="1"/>
  <c r="V7" i="3"/>
  <c r="V18" i="3" s="1"/>
  <c r="AG119" i="3"/>
  <c r="AA33" i="1"/>
  <c r="U14" i="2"/>
  <c r="S30" i="2"/>
  <c r="U127" i="2"/>
  <c r="U128" i="2"/>
  <c r="V128" i="2"/>
  <c r="U129" i="2"/>
  <c r="V129" i="2"/>
  <c r="W129" i="2"/>
  <c r="U130" i="2"/>
  <c r="V130" i="2"/>
  <c r="W130" i="2"/>
  <c r="X130" i="2"/>
  <c r="Y130" i="2"/>
  <c r="Z130" i="2"/>
  <c r="U131" i="2"/>
  <c r="W131" i="2"/>
  <c r="V125" i="2"/>
  <c r="W125" i="2"/>
  <c r="X125" i="2"/>
  <c r="Y125" i="2"/>
  <c r="Z125" i="2"/>
  <c r="U125" i="2"/>
  <c r="C113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14" i="2"/>
  <c r="C115" i="2"/>
  <c r="C116" i="2"/>
  <c r="C117" i="2"/>
  <c r="C118" i="2"/>
  <c r="C119" i="2"/>
  <c r="V17" i="3" l="1"/>
  <c r="T11" i="1"/>
  <c r="L21" i="7" s="1"/>
  <c r="T44" i="11"/>
  <c r="U42" i="3"/>
  <c r="V47" i="3" s="1"/>
  <c r="U9" i="1"/>
  <c r="U44" i="11" s="1"/>
  <c r="AB33" i="1"/>
  <c r="U7" i="1"/>
  <c r="T13" i="1"/>
  <c r="X119" i="2"/>
  <c r="X131" i="2"/>
  <c r="Z119" i="2"/>
  <c r="Z131" i="2"/>
  <c r="V119" i="2"/>
  <c r="V131" i="2"/>
  <c r="Y119" i="2"/>
  <c r="Y131" i="2"/>
  <c r="Z113" i="2"/>
  <c r="Y113" i="2"/>
  <c r="U115" i="2"/>
  <c r="X113" i="2"/>
  <c r="U119" i="2"/>
  <c r="U116" i="2"/>
  <c r="Y118" i="2"/>
  <c r="X118" i="2"/>
  <c r="V117" i="2"/>
  <c r="Z118" i="2"/>
  <c r="U117" i="2"/>
  <c r="V118" i="2"/>
  <c r="V116" i="2"/>
  <c r="W119" i="2"/>
  <c r="W118" i="2"/>
  <c r="W117" i="2"/>
  <c r="W113" i="2"/>
  <c r="V113" i="2"/>
  <c r="U113" i="2"/>
  <c r="U118" i="2"/>
  <c r="C20" i="5"/>
  <c r="U16" i="1" l="1"/>
  <c r="AC33" i="1"/>
  <c r="F21" i="7"/>
  <c r="T12" i="1"/>
  <c r="G21" i="7" s="1"/>
  <c r="T15" i="1"/>
  <c r="U10" i="1"/>
  <c r="S42" i="2"/>
  <c r="R42" i="2"/>
  <c r="Q42" i="2"/>
  <c r="P42" i="2"/>
  <c r="N42" i="2"/>
  <c r="L42" i="2"/>
  <c r="K42" i="2"/>
  <c r="J42" i="2"/>
  <c r="I42" i="2"/>
  <c r="H42" i="2"/>
  <c r="G42" i="2"/>
  <c r="F42" i="2"/>
  <c r="E42" i="2"/>
  <c r="D42" i="2"/>
  <c r="C42" i="2"/>
  <c r="U11" i="1" l="1"/>
  <c r="U58" i="11"/>
  <c r="F47" i="2"/>
  <c r="F48" i="2"/>
  <c r="J47" i="2"/>
  <c r="J48" i="2"/>
  <c r="N47" i="2"/>
  <c r="N48" i="2"/>
  <c r="R47" i="2"/>
  <c r="I47" i="2"/>
  <c r="I48" i="2"/>
  <c r="M47" i="2"/>
  <c r="M48" i="2"/>
  <c r="Q47" i="2"/>
  <c r="K47" i="2"/>
  <c r="K48" i="2"/>
  <c r="O47" i="2"/>
  <c r="S47" i="2"/>
  <c r="AD33" i="1"/>
  <c r="E47" i="2"/>
  <c r="E48" i="2"/>
  <c r="G47" i="2"/>
  <c r="G48" i="2"/>
  <c r="D47" i="2"/>
  <c r="D48" i="2"/>
  <c r="H47" i="2"/>
  <c r="H48" i="2"/>
  <c r="L47" i="2"/>
  <c r="L48" i="2"/>
  <c r="P47" i="2"/>
  <c r="S133" i="2"/>
  <c r="T47" i="2"/>
  <c r="E21" i="7"/>
  <c r="T14" i="1"/>
  <c r="H21" i="7" s="1"/>
  <c r="W37" i="1"/>
  <c r="U42" i="2"/>
  <c r="V47" i="2" s="1"/>
  <c r="U43" i="1" s="1"/>
  <c r="C22" i="7" s="1"/>
  <c r="V14" i="2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107" i="3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7" i="2"/>
  <c r="M107" i="2"/>
  <c r="L107" i="2"/>
  <c r="K107" i="2"/>
  <c r="J107" i="2"/>
  <c r="I107" i="2"/>
  <c r="H107" i="2"/>
  <c r="G107" i="2"/>
  <c r="F107" i="2"/>
  <c r="E107" i="2"/>
  <c r="D107" i="2"/>
  <c r="C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95" i="3"/>
  <c r="M95" i="3"/>
  <c r="L95" i="3"/>
  <c r="K95" i="3"/>
  <c r="J95" i="3"/>
  <c r="I95" i="3"/>
  <c r="H95" i="3"/>
  <c r="G95" i="3"/>
  <c r="F95" i="3"/>
  <c r="E95" i="3"/>
  <c r="D95" i="3"/>
  <c r="C95" i="3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S81" i="1"/>
  <c r="Q20" i="7" s="1"/>
  <c r="S109" i="2"/>
  <c r="Q81" i="1"/>
  <c r="Q18" i="7" s="1"/>
  <c r="P81" i="1"/>
  <c r="Q17" i="7" s="1"/>
  <c r="O81" i="1"/>
  <c r="Q16" i="7" s="1"/>
  <c r="N81" i="1"/>
  <c r="Q15" i="7" s="1"/>
  <c r="M81" i="1"/>
  <c r="L81" i="1"/>
  <c r="J81" i="1"/>
  <c r="I81" i="1"/>
  <c r="H81" i="1"/>
  <c r="F81" i="1"/>
  <c r="E81" i="1"/>
  <c r="D81" i="1"/>
  <c r="C81" i="1"/>
  <c r="B81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71" i="3"/>
  <c r="M71" i="3"/>
  <c r="L71" i="3"/>
  <c r="K71" i="3"/>
  <c r="J71" i="3"/>
  <c r="I71" i="3"/>
  <c r="H71" i="3"/>
  <c r="G71" i="3"/>
  <c r="F71" i="3"/>
  <c r="E71" i="3"/>
  <c r="D71" i="3"/>
  <c r="C71" i="3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97" i="3"/>
  <c r="T121" i="3" s="1"/>
  <c r="S97" i="3"/>
  <c r="R97" i="3"/>
  <c r="Q97" i="3"/>
  <c r="P97" i="3"/>
  <c r="N97" i="3"/>
  <c r="M97" i="3"/>
  <c r="L97" i="3"/>
  <c r="J97" i="3"/>
  <c r="I97" i="3"/>
  <c r="H97" i="3"/>
  <c r="F97" i="3"/>
  <c r="E97" i="3"/>
  <c r="D97" i="3"/>
  <c r="T121" i="2"/>
  <c r="R73" i="2"/>
  <c r="Q73" i="2"/>
  <c r="P73" i="2"/>
  <c r="O73" i="2"/>
  <c r="N73" i="2"/>
  <c r="L73" i="2"/>
  <c r="J73" i="2"/>
  <c r="H73" i="2"/>
  <c r="F73" i="2"/>
  <c r="D73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7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D133" i="3" l="1"/>
  <c r="H133" i="3"/>
  <c r="L133" i="3"/>
  <c r="P133" i="3"/>
  <c r="E133" i="3"/>
  <c r="M133" i="3"/>
  <c r="Q133" i="3"/>
  <c r="F133" i="3"/>
  <c r="J133" i="3"/>
  <c r="N133" i="3"/>
  <c r="R133" i="3"/>
  <c r="T109" i="3"/>
  <c r="T133" i="3"/>
  <c r="I109" i="3"/>
  <c r="I133" i="3"/>
  <c r="C133" i="3"/>
  <c r="G133" i="3"/>
  <c r="K133" i="3"/>
  <c r="O133" i="3"/>
  <c r="S133" i="3"/>
  <c r="G47" i="3"/>
  <c r="G48" i="3"/>
  <c r="O47" i="3"/>
  <c r="N43" i="1" s="1"/>
  <c r="C15" i="7" s="1"/>
  <c r="F43" i="1"/>
  <c r="K73" i="3"/>
  <c r="L47" i="3"/>
  <c r="K43" i="1" s="1"/>
  <c r="L48" i="3"/>
  <c r="S73" i="3"/>
  <c r="T47" i="3"/>
  <c r="S43" i="1" s="1"/>
  <c r="C20" i="7" s="1"/>
  <c r="D73" i="3"/>
  <c r="E47" i="3"/>
  <c r="D43" i="1" s="1"/>
  <c r="E48" i="3"/>
  <c r="H73" i="3"/>
  <c r="I47" i="3"/>
  <c r="H43" i="1" s="1"/>
  <c r="I48" i="3"/>
  <c r="L73" i="3"/>
  <c r="M47" i="3"/>
  <c r="L43" i="1" s="1"/>
  <c r="M48" i="3"/>
  <c r="P73" i="3"/>
  <c r="Q47" i="3"/>
  <c r="P43" i="1" s="1"/>
  <c r="C17" i="7" s="1"/>
  <c r="K47" i="3"/>
  <c r="J43" i="1" s="1"/>
  <c r="K48" i="3"/>
  <c r="R73" i="3"/>
  <c r="S47" i="3"/>
  <c r="R43" i="1" s="1"/>
  <c r="C19" i="7" s="1"/>
  <c r="C73" i="3"/>
  <c r="D47" i="3"/>
  <c r="C43" i="1" s="1"/>
  <c r="D48" i="3"/>
  <c r="G73" i="3"/>
  <c r="H47" i="3"/>
  <c r="G43" i="1" s="1"/>
  <c r="H48" i="3"/>
  <c r="O73" i="3"/>
  <c r="P47" i="3"/>
  <c r="O43" i="1" s="1"/>
  <c r="C16" i="7" s="1"/>
  <c r="E73" i="3"/>
  <c r="F47" i="3"/>
  <c r="E43" i="1" s="1"/>
  <c r="F48" i="3"/>
  <c r="I73" i="3"/>
  <c r="J47" i="3"/>
  <c r="I43" i="1" s="1"/>
  <c r="J48" i="3"/>
  <c r="M73" i="3"/>
  <c r="N47" i="3"/>
  <c r="M43" i="1" s="1"/>
  <c r="N48" i="3"/>
  <c r="R47" i="3"/>
  <c r="Q43" i="1" s="1"/>
  <c r="C18" i="7" s="1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28" i="3"/>
  <c r="X7" i="3"/>
  <c r="X18" i="3" s="1"/>
  <c r="V9" i="1"/>
  <c r="V44" i="11" s="1"/>
  <c r="V36" i="1"/>
  <c r="I41" i="1"/>
  <c r="Q41" i="1"/>
  <c r="M18" i="7" s="1"/>
  <c r="E41" i="1"/>
  <c r="M41" i="1"/>
  <c r="U73" i="2"/>
  <c r="C26" i="5" s="1"/>
  <c r="AE33" i="1"/>
  <c r="C97" i="2"/>
  <c r="G97" i="2"/>
  <c r="K97" i="2"/>
  <c r="O97" i="2"/>
  <c r="C41" i="1"/>
  <c r="G41" i="1"/>
  <c r="O41" i="1"/>
  <c r="M16" i="7" s="1"/>
  <c r="D87" i="1"/>
  <c r="H87" i="1"/>
  <c r="L87" i="1"/>
  <c r="P87" i="1"/>
  <c r="D89" i="1"/>
  <c r="H89" i="1"/>
  <c r="L89" i="1"/>
  <c r="P89" i="1"/>
  <c r="D91" i="1"/>
  <c r="H91" i="1"/>
  <c r="L91" i="1"/>
  <c r="P91" i="1"/>
  <c r="D41" i="1"/>
  <c r="H41" i="1"/>
  <c r="P41" i="1"/>
  <c r="M17" i="7" s="1"/>
  <c r="Z38" i="1"/>
  <c r="F41" i="1"/>
  <c r="J41" i="1"/>
  <c r="N41" i="1"/>
  <c r="R41" i="1"/>
  <c r="M19" i="7" s="1"/>
  <c r="V127" i="2"/>
  <c r="V115" i="2"/>
  <c r="D20" i="5"/>
  <c r="AF39" i="1"/>
  <c r="U13" i="1"/>
  <c r="U126" i="2"/>
  <c r="U114" i="2"/>
  <c r="C21" i="5"/>
  <c r="U30" i="2"/>
  <c r="U133" i="2" s="1"/>
  <c r="B41" i="1"/>
  <c r="V7" i="1"/>
  <c r="W128" i="2"/>
  <c r="W116" i="2"/>
  <c r="K41" i="1"/>
  <c r="V72" i="1"/>
  <c r="F72" i="1"/>
  <c r="O108" i="1"/>
  <c r="G108" i="1"/>
  <c r="T96" i="1"/>
  <c r="T120" i="1"/>
  <c r="D96" i="1"/>
  <c r="D120" i="1"/>
  <c r="U72" i="1"/>
  <c r="Q72" i="1"/>
  <c r="M72" i="1"/>
  <c r="I72" i="1"/>
  <c r="E72" i="1"/>
  <c r="V108" i="1"/>
  <c r="R108" i="1"/>
  <c r="N108" i="1"/>
  <c r="J108" i="1"/>
  <c r="F108" i="1"/>
  <c r="B108" i="1"/>
  <c r="S96" i="1"/>
  <c r="S120" i="1"/>
  <c r="O96" i="1"/>
  <c r="O120" i="1"/>
  <c r="K96" i="1"/>
  <c r="K120" i="1"/>
  <c r="G96" i="1"/>
  <c r="G120" i="1"/>
  <c r="C96" i="1"/>
  <c r="C120" i="1"/>
  <c r="N72" i="1"/>
  <c r="S108" i="1"/>
  <c r="C108" i="1"/>
  <c r="L96" i="1"/>
  <c r="L120" i="1"/>
  <c r="T72" i="1"/>
  <c r="P72" i="1"/>
  <c r="L72" i="1"/>
  <c r="H72" i="1"/>
  <c r="D72" i="1"/>
  <c r="U108" i="1"/>
  <c r="Q108" i="1"/>
  <c r="M108" i="1"/>
  <c r="I108" i="1"/>
  <c r="E108" i="1"/>
  <c r="V96" i="1"/>
  <c r="V120" i="1"/>
  <c r="R96" i="1"/>
  <c r="R120" i="1"/>
  <c r="N96" i="1"/>
  <c r="N120" i="1"/>
  <c r="J96" i="1"/>
  <c r="J120" i="1"/>
  <c r="F96" i="1"/>
  <c r="F120" i="1"/>
  <c r="B96" i="1"/>
  <c r="B120" i="1"/>
  <c r="R72" i="1"/>
  <c r="J72" i="1"/>
  <c r="B72" i="1"/>
  <c r="K108" i="1"/>
  <c r="P96" i="1"/>
  <c r="P120" i="1"/>
  <c r="H96" i="1"/>
  <c r="H120" i="1"/>
  <c r="S72" i="1"/>
  <c r="O72" i="1"/>
  <c r="K72" i="1"/>
  <c r="G72" i="1"/>
  <c r="C72" i="1"/>
  <c r="T108" i="1"/>
  <c r="P108" i="1"/>
  <c r="L108" i="1"/>
  <c r="H108" i="1"/>
  <c r="D108" i="1"/>
  <c r="U96" i="1"/>
  <c r="U120" i="1"/>
  <c r="Q96" i="1"/>
  <c r="Q120" i="1"/>
  <c r="M96" i="1"/>
  <c r="M120" i="1"/>
  <c r="I96" i="1"/>
  <c r="I120" i="1"/>
  <c r="E96" i="1"/>
  <c r="E120" i="1"/>
  <c r="Z64" i="3"/>
  <c r="Z124" i="3" s="1"/>
  <c r="V64" i="3"/>
  <c r="V124" i="3" s="1"/>
  <c r="R64" i="3"/>
  <c r="R124" i="3" s="1"/>
  <c r="N64" i="3"/>
  <c r="N124" i="3" s="1"/>
  <c r="J64" i="3"/>
  <c r="J124" i="3" s="1"/>
  <c r="F64" i="3"/>
  <c r="F124" i="3" s="1"/>
  <c r="D109" i="3"/>
  <c r="D121" i="3"/>
  <c r="H109" i="3"/>
  <c r="H121" i="3"/>
  <c r="L109" i="3"/>
  <c r="L121" i="3"/>
  <c r="P109" i="3"/>
  <c r="P121" i="3"/>
  <c r="E121" i="1"/>
  <c r="I121" i="1"/>
  <c r="M121" i="1"/>
  <c r="Q121" i="1"/>
  <c r="C122" i="1"/>
  <c r="G122" i="1"/>
  <c r="K122" i="1"/>
  <c r="O122" i="1"/>
  <c r="S122" i="1"/>
  <c r="E123" i="1"/>
  <c r="I123" i="1"/>
  <c r="M123" i="1"/>
  <c r="Q123" i="1"/>
  <c r="C124" i="1"/>
  <c r="G124" i="1"/>
  <c r="K124" i="1"/>
  <c r="O124" i="1"/>
  <c r="S124" i="1"/>
  <c r="E125" i="1"/>
  <c r="I125" i="1"/>
  <c r="M125" i="1"/>
  <c r="Q125" i="1"/>
  <c r="C126" i="1"/>
  <c r="G126" i="1"/>
  <c r="K126" i="1"/>
  <c r="O126" i="1"/>
  <c r="S126" i="1"/>
  <c r="E127" i="1"/>
  <c r="I127" i="1"/>
  <c r="M127" i="1"/>
  <c r="Q127" i="1"/>
  <c r="Y64" i="3"/>
  <c r="Y124" i="3" s="1"/>
  <c r="U64" i="3"/>
  <c r="U124" i="3" s="1"/>
  <c r="Q64" i="3"/>
  <c r="Q124" i="3" s="1"/>
  <c r="M64" i="3"/>
  <c r="M124" i="3" s="1"/>
  <c r="I64" i="3"/>
  <c r="I124" i="3" s="1"/>
  <c r="E64" i="3"/>
  <c r="E124" i="3" s="1"/>
  <c r="E121" i="3"/>
  <c r="I121" i="3"/>
  <c r="M121" i="3"/>
  <c r="Q121" i="3"/>
  <c r="B121" i="1"/>
  <c r="F121" i="1"/>
  <c r="J121" i="1"/>
  <c r="N121" i="1"/>
  <c r="R121" i="1"/>
  <c r="D122" i="1"/>
  <c r="H122" i="1"/>
  <c r="L122" i="1"/>
  <c r="P122" i="1"/>
  <c r="B123" i="1"/>
  <c r="F123" i="1"/>
  <c r="J123" i="1"/>
  <c r="N123" i="1"/>
  <c r="R123" i="1"/>
  <c r="D124" i="1"/>
  <c r="H124" i="1"/>
  <c r="L124" i="1"/>
  <c r="P124" i="1"/>
  <c r="B125" i="1"/>
  <c r="F125" i="1"/>
  <c r="J125" i="1"/>
  <c r="N125" i="1"/>
  <c r="R125" i="1"/>
  <c r="D126" i="1"/>
  <c r="H126" i="1"/>
  <c r="L126" i="1"/>
  <c r="P126" i="1"/>
  <c r="B127" i="1"/>
  <c r="F127" i="1"/>
  <c r="J127" i="1"/>
  <c r="N127" i="1"/>
  <c r="R127" i="1"/>
  <c r="M109" i="3"/>
  <c r="T33" i="3"/>
  <c r="D33" i="3"/>
  <c r="F109" i="3"/>
  <c r="F121" i="3"/>
  <c r="J109" i="3"/>
  <c r="J121" i="3"/>
  <c r="N109" i="3"/>
  <c r="N121" i="3"/>
  <c r="R109" i="3"/>
  <c r="R121" i="3"/>
  <c r="C121" i="1"/>
  <c r="G121" i="1"/>
  <c r="K121" i="1"/>
  <c r="O121" i="1"/>
  <c r="S121" i="1"/>
  <c r="E122" i="1"/>
  <c r="I122" i="1"/>
  <c r="M122" i="1"/>
  <c r="Q122" i="1"/>
  <c r="C123" i="1"/>
  <c r="G123" i="1"/>
  <c r="K123" i="1"/>
  <c r="O123" i="1"/>
  <c r="S123" i="1"/>
  <c r="E124" i="1"/>
  <c r="I124" i="1"/>
  <c r="M124" i="1"/>
  <c r="Q124" i="1"/>
  <c r="C125" i="1"/>
  <c r="G125" i="1"/>
  <c r="K125" i="1"/>
  <c r="O125" i="1"/>
  <c r="S125" i="1"/>
  <c r="E126" i="1"/>
  <c r="I126" i="1"/>
  <c r="M126" i="1"/>
  <c r="Q126" i="1"/>
  <c r="C127" i="1"/>
  <c r="G127" i="1"/>
  <c r="K127" i="1"/>
  <c r="O127" i="1"/>
  <c r="S127" i="1"/>
  <c r="Q109" i="3"/>
  <c r="W64" i="3"/>
  <c r="W124" i="3" s="1"/>
  <c r="S64" i="3"/>
  <c r="S124" i="3" s="1"/>
  <c r="O64" i="3"/>
  <c r="O124" i="3" s="1"/>
  <c r="K64" i="3"/>
  <c r="K124" i="3" s="1"/>
  <c r="G64" i="3"/>
  <c r="G124" i="3" s="1"/>
  <c r="C64" i="3"/>
  <c r="C124" i="3" s="1"/>
  <c r="C109" i="3"/>
  <c r="C121" i="3"/>
  <c r="G109" i="3"/>
  <c r="G121" i="3"/>
  <c r="K109" i="3"/>
  <c r="K121" i="3"/>
  <c r="O109" i="3"/>
  <c r="O121" i="3"/>
  <c r="S109" i="3"/>
  <c r="S121" i="3"/>
  <c r="D121" i="1"/>
  <c r="H121" i="1"/>
  <c r="L121" i="1"/>
  <c r="P121" i="1"/>
  <c r="B122" i="1"/>
  <c r="F122" i="1"/>
  <c r="J122" i="1"/>
  <c r="N122" i="1"/>
  <c r="R122" i="1"/>
  <c r="D123" i="1"/>
  <c r="H123" i="1"/>
  <c r="L123" i="1"/>
  <c r="P123" i="1"/>
  <c r="B124" i="1"/>
  <c r="F124" i="1"/>
  <c r="J124" i="1"/>
  <c r="N124" i="1"/>
  <c r="R124" i="1"/>
  <c r="D125" i="1"/>
  <c r="H125" i="1"/>
  <c r="L125" i="1"/>
  <c r="P125" i="1"/>
  <c r="B126" i="1"/>
  <c r="F126" i="1"/>
  <c r="J126" i="1"/>
  <c r="N126" i="1"/>
  <c r="R126" i="1"/>
  <c r="D127" i="1"/>
  <c r="H127" i="1"/>
  <c r="L127" i="1"/>
  <c r="P127" i="1"/>
  <c r="E109" i="3"/>
  <c r="D84" i="1"/>
  <c r="H84" i="1"/>
  <c r="L84" i="1"/>
  <c r="P84" i="1"/>
  <c r="T84" i="1"/>
  <c r="E84" i="1"/>
  <c r="I84" i="1"/>
  <c r="M84" i="1"/>
  <c r="Q84" i="1"/>
  <c r="U84" i="1"/>
  <c r="B84" i="1"/>
  <c r="F84" i="1"/>
  <c r="J84" i="1"/>
  <c r="N84" i="1"/>
  <c r="R84" i="1"/>
  <c r="V84" i="1"/>
  <c r="C84" i="1"/>
  <c r="G84" i="1"/>
  <c r="K84" i="1"/>
  <c r="O84" i="1"/>
  <c r="S84" i="1"/>
  <c r="F133" i="2"/>
  <c r="F121" i="2"/>
  <c r="J133" i="2"/>
  <c r="J121" i="2"/>
  <c r="C73" i="2"/>
  <c r="C109" i="2"/>
  <c r="C133" i="2"/>
  <c r="C121" i="2"/>
  <c r="G109" i="2"/>
  <c r="G133" i="2"/>
  <c r="G121" i="2"/>
  <c r="K109" i="2"/>
  <c r="K133" i="2"/>
  <c r="K121" i="2"/>
  <c r="O109" i="2"/>
  <c r="O133" i="2"/>
  <c r="O121" i="2"/>
  <c r="N133" i="2"/>
  <c r="N121" i="2"/>
  <c r="E97" i="2"/>
  <c r="I97" i="2"/>
  <c r="M97" i="2"/>
  <c r="D109" i="2"/>
  <c r="D133" i="2"/>
  <c r="D121" i="2"/>
  <c r="H109" i="2"/>
  <c r="H133" i="2"/>
  <c r="H121" i="2"/>
  <c r="L109" i="2"/>
  <c r="L133" i="2"/>
  <c r="L121" i="2"/>
  <c r="P109" i="2"/>
  <c r="P133" i="2"/>
  <c r="P121" i="2"/>
  <c r="S97" i="2"/>
  <c r="S121" i="2"/>
  <c r="R133" i="2"/>
  <c r="R121" i="2"/>
  <c r="S73" i="2"/>
  <c r="E133" i="2"/>
  <c r="E121" i="2"/>
  <c r="I133" i="2"/>
  <c r="I121" i="2"/>
  <c r="M133" i="2"/>
  <c r="M121" i="2"/>
  <c r="Q133" i="2"/>
  <c r="Q121" i="2"/>
  <c r="H97" i="2"/>
  <c r="L97" i="2"/>
  <c r="P97" i="2"/>
  <c r="C86" i="1"/>
  <c r="O86" i="1"/>
  <c r="O88" i="1"/>
  <c r="K86" i="1"/>
  <c r="S86" i="1"/>
  <c r="T109" i="2"/>
  <c r="T97" i="2"/>
  <c r="T73" i="2"/>
  <c r="D86" i="1"/>
  <c r="H86" i="1"/>
  <c r="L86" i="1"/>
  <c r="P86" i="1"/>
  <c r="D88" i="1"/>
  <c r="H88" i="1"/>
  <c r="L88" i="1"/>
  <c r="P88" i="1"/>
  <c r="D90" i="1"/>
  <c r="H90" i="1"/>
  <c r="L90" i="1"/>
  <c r="P90" i="1"/>
  <c r="S85" i="1"/>
  <c r="L41" i="1"/>
  <c r="E109" i="1"/>
  <c r="I109" i="1"/>
  <c r="M109" i="1"/>
  <c r="Q109" i="1"/>
  <c r="X64" i="3"/>
  <c r="X124" i="3" s="1"/>
  <c r="X52" i="3"/>
  <c r="T64" i="3"/>
  <c r="T124" i="3" s="1"/>
  <c r="T52" i="3"/>
  <c r="P64" i="3"/>
  <c r="P124" i="3" s="1"/>
  <c r="P52" i="3"/>
  <c r="L64" i="3"/>
  <c r="L124" i="3" s="1"/>
  <c r="L52" i="3"/>
  <c r="H52" i="3"/>
  <c r="H64" i="3"/>
  <c r="H124" i="3" s="1"/>
  <c r="D64" i="3"/>
  <c r="D124" i="3" s="1"/>
  <c r="D52" i="3"/>
  <c r="P33" i="3"/>
  <c r="L33" i="3"/>
  <c r="X33" i="3"/>
  <c r="H33" i="3"/>
  <c r="K98" i="1"/>
  <c r="K110" i="1"/>
  <c r="E99" i="1"/>
  <c r="E111" i="1"/>
  <c r="Q99" i="1"/>
  <c r="Q111" i="1"/>
  <c r="K100" i="1"/>
  <c r="K112" i="1"/>
  <c r="E101" i="1"/>
  <c r="E113" i="1"/>
  <c r="Q101" i="1"/>
  <c r="Q113" i="1"/>
  <c r="G102" i="1"/>
  <c r="G114" i="1"/>
  <c r="O102" i="1"/>
  <c r="O114" i="1"/>
  <c r="I103" i="1"/>
  <c r="I115" i="1"/>
  <c r="W33" i="3"/>
  <c r="S33" i="3"/>
  <c r="O33" i="3"/>
  <c r="K33" i="3"/>
  <c r="G33" i="3"/>
  <c r="C33" i="3"/>
  <c r="W52" i="3"/>
  <c r="S52" i="3"/>
  <c r="O52" i="3"/>
  <c r="K52" i="3"/>
  <c r="G52" i="3"/>
  <c r="C52" i="3"/>
  <c r="B30" i="1"/>
  <c r="B109" i="1"/>
  <c r="F30" i="1"/>
  <c r="F109" i="1"/>
  <c r="J30" i="1"/>
  <c r="J109" i="1"/>
  <c r="N30" i="1"/>
  <c r="S15" i="7" s="1"/>
  <c r="N109" i="1"/>
  <c r="R30" i="1"/>
  <c r="R109" i="1"/>
  <c r="D98" i="1"/>
  <c r="D110" i="1"/>
  <c r="H98" i="1"/>
  <c r="H110" i="1"/>
  <c r="L98" i="1"/>
  <c r="L110" i="1"/>
  <c r="P98" i="1"/>
  <c r="P110" i="1"/>
  <c r="B111" i="1"/>
  <c r="F111" i="1"/>
  <c r="J111" i="1"/>
  <c r="N111" i="1"/>
  <c r="R111" i="1"/>
  <c r="D100" i="1"/>
  <c r="D112" i="1"/>
  <c r="H100" i="1"/>
  <c r="H112" i="1"/>
  <c r="L100" i="1"/>
  <c r="L112" i="1"/>
  <c r="P100" i="1"/>
  <c r="P112" i="1"/>
  <c r="B113" i="1"/>
  <c r="F113" i="1"/>
  <c r="J113" i="1"/>
  <c r="N113" i="1"/>
  <c r="R113" i="1"/>
  <c r="D102" i="1"/>
  <c r="D114" i="1"/>
  <c r="H102" i="1"/>
  <c r="H114" i="1"/>
  <c r="L102" i="1"/>
  <c r="L114" i="1"/>
  <c r="P102" i="1"/>
  <c r="P114" i="1"/>
  <c r="B115" i="1"/>
  <c r="F115" i="1"/>
  <c r="J115" i="1"/>
  <c r="N115" i="1"/>
  <c r="R115" i="1"/>
  <c r="N86" i="1"/>
  <c r="R86" i="1"/>
  <c r="N88" i="1"/>
  <c r="R88" i="1"/>
  <c r="N90" i="1"/>
  <c r="R90" i="1"/>
  <c r="C98" i="1"/>
  <c r="C110" i="1"/>
  <c r="O98" i="1"/>
  <c r="O110" i="1"/>
  <c r="M99" i="1"/>
  <c r="M111" i="1"/>
  <c r="C100" i="1"/>
  <c r="C112" i="1"/>
  <c r="O100" i="1"/>
  <c r="O112" i="1"/>
  <c r="M101" i="1"/>
  <c r="M113" i="1"/>
  <c r="K102" i="1"/>
  <c r="K114" i="1"/>
  <c r="E103" i="1"/>
  <c r="E115" i="1"/>
  <c r="Q103" i="1"/>
  <c r="Q115" i="1"/>
  <c r="Z33" i="3"/>
  <c r="V33" i="3"/>
  <c r="R33" i="3"/>
  <c r="N33" i="3"/>
  <c r="J33" i="3"/>
  <c r="F33" i="3"/>
  <c r="Z52" i="3"/>
  <c r="V52" i="3"/>
  <c r="R52" i="3"/>
  <c r="N52" i="3"/>
  <c r="J52" i="3"/>
  <c r="F52" i="3"/>
  <c r="C109" i="1"/>
  <c r="G109" i="1"/>
  <c r="K109" i="1"/>
  <c r="O109" i="1"/>
  <c r="S109" i="1"/>
  <c r="E98" i="1"/>
  <c r="E110" i="1"/>
  <c r="I98" i="1"/>
  <c r="I110" i="1"/>
  <c r="M98" i="1"/>
  <c r="M110" i="1"/>
  <c r="Q98" i="1"/>
  <c r="Q110" i="1"/>
  <c r="C99" i="1"/>
  <c r="C111" i="1"/>
  <c r="G99" i="1"/>
  <c r="G111" i="1"/>
  <c r="K99" i="1"/>
  <c r="K111" i="1"/>
  <c r="O99" i="1"/>
  <c r="O111" i="1"/>
  <c r="S99" i="1"/>
  <c r="S111" i="1"/>
  <c r="E100" i="1"/>
  <c r="E112" i="1"/>
  <c r="I100" i="1"/>
  <c r="I112" i="1"/>
  <c r="M100" i="1"/>
  <c r="M112" i="1"/>
  <c r="Q100" i="1"/>
  <c r="Q112" i="1"/>
  <c r="C101" i="1"/>
  <c r="C113" i="1"/>
  <c r="G101" i="1"/>
  <c r="G113" i="1"/>
  <c r="K101" i="1"/>
  <c r="K113" i="1"/>
  <c r="O101" i="1"/>
  <c r="O113" i="1"/>
  <c r="S101" i="1"/>
  <c r="S113" i="1"/>
  <c r="E102" i="1"/>
  <c r="E114" i="1"/>
  <c r="I102" i="1"/>
  <c r="I114" i="1"/>
  <c r="M102" i="1"/>
  <c r="M114" i="1"/>
  <c r="Q102" i="1"/>
  <c r="Q114" i="1"/>
  <c r="C103" i="1"/>
  <c r="C115" i="1"/>
  <c r="G103" i="1"/>
  <c r="G115" i="1"/>
  <c r="K103" i="1"/>
  <c r="K115" i="1"/>
  <c r="O103" i="1"/>
  <c r="O115" i="1"/>
  <c r="S103" i="1"/>
  <c r="S115" i="1"/>
  <c r="G98" i="1"/>
  <c r="G110" i="1"/>
  <c r="S98" i="1"/>
  <c r="S110" i="1"/>
  <c r="I99" i="1"/>
  <c r="I111" i="1"/>
  <c r="G100" i="1"/>
  <c r="G112" i="1"/>
  <c r="S100" i="1"/>
  <c r="S112" i="1"/>
  <c r="I101" i="1"/>
  <c r="I113" i="1"/>
  <c r="C102" i="1"/>
  <c r="C114" i="1"/>
  <c r="S102" i="1"/>
  <c r="S114" i="1"/>
  <c r="M103" i="1"/>
  <c r="M115" i="1"/>
  <c r="Y33" i="3"/>
  <c r="U33" i="3"/>
  <c r="Q33" i="3"/>
  <c r="M33" i="3"/>
  <c r="I33" i="3"/>
  <c r="E33" i="3"/>
  <c r="Y52" i="3"/>
  <c r="U52" i="3"/>
  <c r="Q52" i="3"/>
  <c r="M52" i="3"/>
  <c r="I52" i="3"/>
  <c r="E52" i="3"/>
  <c r="C85" i="1"/>
  <c r="G85" i="1"/>
  <c r="K85" i="1"/>
  <c r="G87" i="1"/>
  <c r="O87" i="1"/>
  <c r="G89" i="1"/>
  <c r="D109" i="1"/>
  <c r="H109" i="1"/>
  <c r="L109" i="1"/>
  <c r="P109" i="1"/>
  <c r="B110" i="1"/>
  <c r="F110" i="1"/>
  <c r="J110" i="1"/>
  <c r="N110" i="1"/>
  <c r="R110" i="1"/>
  <c r="D99" i="1"/>
  <c r="D111" i="1"/>
  <c r="H99" i="1"/>
  <c r="H111" i="1"/>
  <c r="L99" i="1"/>
  <c r="L111" i="1"/>
  <c r="P99" i="1"/>
  <c r="P111" i="1"/>
  <c r="B112" i="1"/>
  <c r="F112" i="1"/>
  <c r="J112" i="1"/>
  <c r="N112" i="1"/>
  <c r="R112" i="1"/>
  <c r="D101" i="1"/>
  <c r="D113" i="1"/>
  <c r="H101" i="1"/>
  <c r="H113" i="1"/>
  <c r="L101" i="1"/>
  <c r="L113" i="1"/>
  <c r="P101" i="1"/>
  <c r="P113" i="1"/>
  <c r="B114" i="1"/>
  <c r="F114" i="1"/>
  <c r="J114" i="1"/>
  <c r="N114" i="1"/>
  <c r="R114" i="1"/>
  <c r="D103" i="1"/>
  <c r="D115" i="1"/>
  <c r="H103" i="1"/>
  <c r="H115" i="1"/>
  <c r="L103" i="1"/>
  <c r="L115" i="1"/>
  <c r="P103" i="1"/>
  <c r="P115" i="1"/>
  <c r="N85" i="1"/>
  <c r="R85" i="1"/>
  <c r="N87" i="1"/>
  <c r="R87" i="1"/>
  <c r="N89" i="1"/>
  <c r="N91" i="1"/>
  <c r="T41" i="1"/>
  <c r="M21" i="7" s="1"/>
  <c r="T73" i="3"/>
  <c r="S41" i="1"/>
  <c r="C97" i="3"/>
  <c r="R81" i="1"/>
  <c r="Q19" i="7" s="1"/>
  <c r="G97" i="3"/>
  <c r="K97" i="3"/>
  <c r="O97" i="3"/>
  <c r="F97" i="2"/>
  <c r="J97" i="2"/>
  <c r="N97" i="2"/>
  <c r="R97" i="2"/>
  <c r="B98" i="1"/>
  <c r="F98" i="1"/>
  <c r="N98" i="1"/>
  <c r="R98" i="1"/>
  <c r="F99" i="1"/>
  <c r="J99" i="1"/>
  <c r="N99" i="1"/>
  <c r="R99" i="1"/>
  <c r="B100" i="1"/>
  <c r="F100" i="1"/>
  <c r="N100" i="1"/>
  <c r="R100" i="1"/>
  <c r="F101" i="1"/>
  <c r="J101" i="1"/>
  <c r="N101" i="1"/>
  <c r="B102" i="1"/>
  <c r="F102" i="1"/>
  <c r="J102" i="1"/>
  <c r="N102" i="1"/>
  <c r="R102" i="1"/>
  <c r="F103" i="1"/>
  <c r="J103" i="1"/>
  <c r="N103" i="1"/>
  <c r="D97" i="2"/>
  <c r="G81" i="1"/>
  <c r="K81" i="1"/>
  <c r="J90" i="1"/>
  <c r="E109" i="2"/>
  <c r="I109" i="2"/>
  <c r="M109" i="2"/>
  <c r="Q109" i="2"/>
  <c r="F109" i="2"/>
  <c r="J109" i="2"/>
  <c r="N109" i="2"/>
  <c r="R109" i="2"/>
  <c r="R101" i="1"/>
  <c r="B103" i="1"/>
  <c r="R103" i="1"/>
  <c r="B97" i="1"/>
  <c r="Q73" i="3"/>
  <c r="Q97" i="2"/>
  <c r="F73" i="3"/>
  <c r="J73" i="3"/>
  <c r="N73" i="3"/>
  <c r="J85" i="1"/>
  <c r="F86" i="1"/>
  <c r="F87" i="1"/>
  <c r="F88" i="1"/>
  <c r="J88" i="1"/>
  <c r="F89" i="1"/>
  <c r="J89" i="1"/>
  <c r="B90" i="1"/>
  <c r="F90" i="1"/>
  <c r="F91" i="1"/>
  <c r="J91" i="1"/>
  <c r="E73" i="2"/>
  <c r="I73" i="2"/>
  <c r="M73" i="2"/>
  <c r="F85" i="1"/>
  <c r="B86" i="1"/>
  <c r="B87" i="1"/>
  <c r="B88" i="1"/>
  <c r="B85" i="1"/>
  <c r="J86" i="1"/>
  <c r="J87" i="1"/>
  <c r="B89" i="1"/>
  <c r="G73" i="2"/>
  <c r="K73" i="2"/>
  <c r="H61" i="1"/>
  <c r="D57" i="1"/>
  <c r="D85" i="1"/>
  <c r="L57" i="1"/>
  <c r="L85" i="1"/>
  <c r="P62" i="1"/>
  <c r="P64" i="1"/>
  <c r="P66" i="1"/>
  <c r="E57" i="1"/>
  <c r="E85" i="1"/>
  <c r="I57" i="1"/>
  <c r="I85" i="1"/>
  <c r="I61" i="1"/>
  <c r="M57" i="1"/>
  <c r="M85" i="1"/>
  <c r="M61" i="1"/>
  <c r="Q57" i="1"/>
  <c r="N18" i="7" s="1"/>
  <c r="Q85" i="1"/>
  <c r="Q61" i="1"/>
  <c r="E86" i="1"/>
  <c r="E62" i="1"/>
  <c r="I86" i="1"/>
  <c r="I62" i="1"/>
  <c r="M86" i="1"/>
  <c r="M62" i="1"/>
  <c r="Q86" i="1"/>
  <c r="Q62" i="1"/>
  <c r="E87" i="1"/>
  <c r="E63" i="1"/>
  <c r="I87" i="1"/>
  <c r="I63" i="1"/>
  <c r="M87" i="1"/>
  <c r="M63" i="1"/>
  <c r="Q87" i="1"/>
  <c r="Q63" i="1"/>
  <c r="E88" i="1"/>
  <c r="E64" i="1"/>
  <c r="I88" i="1"/>
  <c r="I64" i="1"/>
  <c r="M88" i="1"/>
  <c r="M64" i="1"/>
  <c r="Q88" i="1"/>
  <c r="Q64" i="1"/>
  <c r="E89" i="1"/>
  <c r="E65" i="1"/>
  <c r="I89" i="1"/>
  <c r="I65" i="1"/>
  <c r="M89" i="1"/>
  <c r="M65" i="1"/>
  <c r="Q89" i="1"/>
  <c r="Q65" i="1"/>
  <c r="E90" i="1"/>
  <c r="E66" i="1"/>
  <c r="I90" i="1"/>
  <c r="I66" i="1"/>
  <c r="M90" i="1"/>
  <c r="M66" i="1"/>
  <c r="Q90" i="1"/>
  <c r="Q66" i="1"/>
  <c r="E91" i="1"/>
  <c r="E67" i="1"/>
  <c r="I91" i="1"/>
  <c r="I67" i="1"/>
  <c r="M91" i="1"/>
  <c r="M67" i="1"/>
  <c r="Q91" i="1"/>
  <c r="Q67" i="1"/>
  <c r="L61" i="1"/>
  <c r="D62" i="1"/>
  <c r="L63" i="1"/>
  <c r="D64" i="1"/>
  <c r="L65" i="1"/>
  <c r="D66" i="1"/>
  <c r="L67" i="1"/>
  <c r="C30" i="1"/>
  <c r="C97" i="1"/>
  <c r="G30" i="1"/>
  <c r="G97" i="1"/>
  <c r="K30" i="1"/>
  <c r="K97" i="1"/>
  <c r="O30" i="1"/>
  <c r="O97" i="1"/>
  <c r="S30" i="1"/>
  <c r="S20" i="7" s="1"/>
  <c r="S97" i="1"/>
  <c r="B91" i="1"/>
  <c r="R97" i="1"/>
  <c r="J100" i="1"/>
  <c r="P57" i="1"/>
  <c r="N17" i="7" s="1"/>
  <c r="P85" i="1"/>
  <c r="H67" i="1"/>
  <c r="B57" i="1"/>
  <c r="B61" i="1"/>
  <c r="F57" i="1"/>
  <c r="F61" i="1"/>
  <c r="J57" i="1"/>
  <c r="J61" i="1"/>
  <c r="N57" i="1"/>
  <c r="N61" i="1"/>
  <c r="R57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D61" i="1"/>
  <c r="P61" i="1"/>
  <c r="H62" i="1"/>
  <c r="P63" i="1"/>
  <c r="H64" i="1"/>
  <c r="P65" i="1"/>
  <c r="H66" i="1"/>
  <c r="P67" i="1"/>
  <c r="R91" i="1"/>
  <c r="J98" i="1"/>
  <c r="B101" i="1"/>
  <c r="H57" i="1"/>
  <c r="H85" i="1"/>
  <c r="H63" i="1"/>
  <c r="H65" i="1"/>
  <c r="C57" i="1"/>
  <c r="C61" i="1"/>
  <c r="G57" i="1"/>
  <c r="G61" i="1"/>
  <c r="K57" i="1"/>
  <c r="K61" i="1"/>
  <c r="O57" i="1"/>
  <c r="N16" i="7" s="1"/>
  <c r="O61" i="1"/>
  <c r="S57" i="1"/>
  <c r="N20" i="7" s="1"/>
  <c r="S61" i="1"/>
  <c r="C62" i="1"/>
  <c r="G62" i="1"/>
  <c r="K62" i="1"/>
  <c r="O62" i="1"/>
  <c r="S62" i="1"/>
  <c r="C63" i="1"/>
  <c r="C87" i="1"/>
  <c r="G63" i="1"/>
  <c r="K63" i="1"/>
  <c r="K87" i="1"/>
  <c r="O63" i="1"/>
  <c r="S63" i="1"/>
  <c r="S87" i="1"/>
  <c r="C64" i="1"/>
  <c r="C88" i="1"/>
  <c r="G64" i="1"/>
  <c r="K64" i="1"/>
  <c r="K88" i="1"/>
  <c r="O64" i="1"/>
  <c r="S64" i="1"/>
  <c r="S88" i="1"/>
  <c r="C65" i="1"/>
  <c r="C89" i="1"/>
  <c r="G65" i="1"/>
  <c r="K65" i="1"/>
  <c r="K89" i="1"/>
  <c r="O89" i="1"/>
  <c r="O65" i="1"/>
  <c r="S89" i="1"/>
  <c r="S65" i="1"/>
  <c r="C90" i="1"/>
  <c r="C66" i="1"/>
  <c r="G90" i="1"/>
  <c r="G66" i="1"/>
  <c r="K90" i="1"/>
  <c r="K66" i="1"/>
  <c r="O90" i="1"/>
  <c r="O66" i="1"/>
  <c r="S90" i="1"/>
  <c r="S66" i="1"/>
  <c r="C91" i="1"/>
  <c r="C67" i="1"/>
  <c r="G91" i="1"/>
  <c r="G67" i="1"/>
  <c r="K91" i="1"/>
  <c r="K67" i="1"/>
  <c r="O91" i="1"/>
  <c r="O67" i="1"/>
  <c r="S91" i="1"/>
  <c r="S67" i="1"/>
  <c r="E61" i="1"/>
  <c r="L62" i="1"/>
  <c r="D63" i="1"/>
  <c r="L64" i="1"/>
  <c r="D65" i="1"/>
  <c r="L66" i="1"/>
  <c r="D67" i="1"/>
  <c r="O85" i="1"/>
  <c r="G86" i="1"/>
  <c r="G88" i="1"/>
  <c r="R89" i="1"/>
  <c r="B99" i="1"/>
  <c r="D30" i="1"/>
  <c r="D97" i="1"/>
  <c r="H30" i="1"/>
  <c r="H97" i="1"/>
  <c r="L30" i="1"/>
  <c r="L97" i="1"/>
  <c r="P30" i="1"/>
  <c r="P97" i="1"/>
  <c r="F97" i="1"/>
  <c r="E30" i="1"/>
  <c r="E97" i="1"/>
  <c r="I30" i="1"/>
  <c r="I97" i="1"/>
  <c r="M30" i="1"/>
  <c r="M97" i="1"/>
  <c r="Q30" i="1"/>
  <c r="Q97" i="1"/>
  <c r="J97" i="1"/>
  <c r="N97" i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H119" i="3" l="1"/>
  <c r="AH131" i="3"/>
  <c r="H44" i="1"/>
  <c r="H45" i="1" s="1"/>
  <c r="X17" i="3"/>
  <c r="G44" i="1"/>
  <c r="G45" i="1" s="1"/>
  <c r="M44" i="1"/>
  <c r="M45" i="1" s="1"/>
  <c r="E44" i="1"/>
  <c r="E45" i="1" s="1"/>
  <c r="E129" i="1"/>
  <c r="P44" i="1"/>
  <c r="P45" i="1" s="1"/>
  <c r="K17" i="7" s="1"/>
  <c r="B69" i="1"/>
  <c r="Q44" i="1"/>
  <c r="Q45" i="1" s="1"/>
  <c r="K18" i="7" s="1"/>
  <c r="R44" i="1"/>
  <c r="J19" i="7" s="1"/>
  <c r="I129" i="1"/>
  <c r="C40" i="9"/>
  <c r="E24" i="8" s="1"/>
  <c r="C129" i="1"/>
  <c r="D129" i="1"/>
  <c r="C44" i="1"/>
  <c r="C45" i="1" s="1"/>
  <c r="I44" i="1"/>
  <c r="I45" i="1" s="1"/>
  <c r="Y7" i="3"/>
  <c r="U97" i="2"/>
  <c r="C27" i="5" s="1"/>
  <c r="M129" i="1"/>
  <c r="F44" i="1"/>
  <c r="F45" i="1" s="1"/>
  <c r="N44" i="1"/>
  <c r="N45" i="1" s="1"/>
  <c r="K15" i="7" s="1"/>
  <c r="F69" i="1"/>
  <c r="G129" i="1"/>
  <c r="H129" i="1"/>
  <c r="AF33" i="1"/>
  <c r="K44" i="1"/>
  <c r="K45" i="1" s="1"/>
  <c r="D44" i="1"/>
  <c r="D45" i="1" s="1"/>
  <c r="F22" i="7"/>
  <c r="U12" i="1"/>
  <c r="G22" i="7" s="1"/>
  <c r="N69" i="1"/>
  <c r="O15" i="7" s="1"/>
  <c r="N15" i="7"/>
  <c r="O129" i="1"/>
  <c r="U16" i="7" s="1"/>
  <c r="S16" i="7"/>
  <c r="S44" i="1"/>
  <c r="M20" i="7"/>
  <c r="J44" i="1"/>
  <c r="J45" i="1" s="1"/>
  <c r="C22" i="5"/>
  <c r="U15" i="1"/>
  <c r="Q129" i="1"/>
  <c r="U18" i="7" s="1"/>
  <c r="S18" i="7"/>
  <c r="P129" i="1"/>
  <c r="U17" i="7" s="1"/>
  <c r="S17" i="7"/>
  <c r="X129" i="2"/>
  <c r="X117" i="2"/>
  <c r="U121" i="2"/>
  <c r="AF55" i="1"/>
  <c r="AF67" i="1" s="1"/>
  <c r="X7" i="2"/>
  <c r="V10" i="1"/>
  <c r="R69" i="1"/>
  <c r="O19" i="7" s="1"/>
  <c r="N19" i="7"/>
  <c r="J69" i="1"/>
  <c r="K129" i="1"/>
  <c r="R129" i="1"/>
  <c r="U19" i="7" s="1"/>
  <c r="S19" i="7"/>
  <c r="O44" i="1"/>
  <c r="M15" i="7"/>
  <c r="T44" i="1"/>
  <c r="L44" i="1"/>
  <c r="L45" i="1" s="1"/>
  <c r="S129" i="1"/>
  <c r="U20" i="7" s="1"/>
  <c r="L129" i="1"/>
  <c r="Q76" i="3"/>
  <c r="B105" i="1"/>
  <c r="B129" i="1"/>
  <c r="G76" i="3"/>
  <c r="W76" i="3"/>
  <c r="X76" i="3"/>
  <c r="D100" i="3"/>
  <c r="L100" i="3"/>
  <c r="T100" i="3"/>
  <c r="C100" i="3"/>
  <c r="K100" i="3"/>
  <c r="S100" i="3"/>
  <c r="I100" i="3"/>
  <c r="Q100" i="3"/>
  <c r="Y100" i="3"/>
  <c r="E76" i="3"/>
  <c r="U76" i="3"/>
  <c r="R76" i="3"/>
  <c r="K76" i="3"/>
  <c r="L76" i="3"/>
  <c r="H100" i="3"/>
  <c r="D76" i="3"/>
  <c r="F100" i="3"/>
  <c r="N100" i="3"/>
  <c r="V100" i="3"/>
  <c r="N76" i="3"/>
  <c r="J105" i="1"/>
  <c r="J129" i="1"/>
  <c r="I76" i="3"/>
  <c r="Y76" i="3"/>
  <c r="F76" i="3"/>
  <c r="V76" i="3"/>
  <c r="N105" i="1"/>
  <c r="R15" i="7" s="1"/>
  <c r="N129" i="1"/>
  <c r="U15" i="7" s="1"/>
  <c r="F105" i="1"/>
  <c r="F129" i="1"/>
  <c r="O76" i="3"/>
  <c r="P76" i="3"/>
  <c r="P100" i="3"/>
  <c r="X100" i="3"/>
  <c r="G100" i="3"/>
  <c r="O100" i="3"/>
  <c r="W100" i="3"/>
  <c r="E100" i="3"/>
  <c r="M100" i="3"/>
  <c r="U100" i="3"/>
  <c r="M76" i="3"/>
  <c r="J76" i="3"/>
  <c r="Z76" i="3"/>
  <c r="C76" i="3"/>
  <c r="S76" i="3"/>
  <c r="H76" i="3"/>
  <c r="T76" i="3"/>
  <c r="J100" i="3"/>
  <c r="R100" i="3"/>
  <c r="Z100" i="3"/>
  <c r="S112" i="2"/>
  <c r="G112" i="2"/>
  <c r="W124" i="2"/>
  <c r="O124" i="2"/>
  <c r="G124" i="2"/>
  <c r="Z112" i="2"/>
  <c r="V112" i="2"/>
  <c r="R112" i="2"/>
  <c r="N112" i="2"/>
  <c r="J112" i="2"/>
  <c r="F112" i="2"/>
  <c r="Z124" i="2"/>
  <c r="V124" i="2"/>
  <c r="R124" i="2"/>
  <c r="N124" i="2"/>
  <c r="J124" i="2"/>
  <c r="F124" i="2"/>
  <c r="W112" i="2"/>
  <c r="O112" i="2"/>
  <c r="C112" i="2"/>
  <c r="K124" i="2"/>
  <c r="C124" i="2"/>
  <c r="Y112" i="2"/>
  <c r="U112" i="2"/>
  <c r="M112" i="2"/>
  <c r="E112" i="2"/>
  <c r="U124" i="2"/>
  <c r="M124" i="2"/>
  <c r="E124" i="2"/>
  <c r="R105" i="1"/>
  <c r="R19" i="7" s="1"/>
  <c r="K112" i="2"/>
  <c r="S124" i="2"/>
  <c r="Q112" i="2"/>
  <c r="I112" i="2"/>
  <c r="Y124" i="2"/>
  <c r="Q124" i="2"/>
  <c r="I124" i="2"/>
  <c r="X112" i="2"/>
  <c r="T112" i="2"/>
  <c r="P112" i="2"/>
  <c r="L112" i="2"/>
  <c r="H112" i="2"/>
  <c r="D112" i="2"/>
  <c r="X124" i="2"/>
  <c r="T124" i="2"/>
  <c r="P124" i="2"/>
  <c r="L124" i="2"/>
  <c r="H124" i="2"/>
  <c r="D124" i="2"/>
  <c r="U112" i="3"/>
  <c r="U88" i="3"/>
  <c r="K112" i="3"/>
  <c r="K88" i="3"/>
  <c r="D112" i="3"/>
  <c r="D88" i="3"/>
  <c r="L112" i="3"/>
  <c r="L88" i="3"/>
  <c r="T112" i="3"/>
  <c r="T88" i="3"/>
  <c r="P105" i="1"/>
  <c r="R17" i="7" s="1"/>
  <c r="P117" i="1"/>
  <c r="T17" i="7" s="1"/>
  <c r="H105" i="1"/>
  <c r="H117" i="1"/>
  <c r="J93" i="1"/>
  <c r="B93" i="1"/>
  <c r="R93" i="1"/>
  <c r="P19" i="7" s="1"/>
  <c r="S105" i="1"/>
  <c r="R20" i="7" s="1"/>
  <c r="S117" i="1"/>
  <c r="T20" i="7" s="1"/>
  <c r="K117" i="1"/>
  <c r="C105" i="1"/>
  <c r="C117" i="1"/>
  <c r="I112" i="3"/>
  <c r="I88" i="3"/>
  <c r="Y112" i="3"/>
  <c r="Y88" i="3"/>
  <c r="F112" i="3"/>
  <c r="F88" i="3"/>
  <c r="V112" i="3"/>
  <c r="V88" i="3"/>
  <c r="R117" i="1"/>
  <c r="T19" i="7" s="1"/>
  <c r="J117" i="1"/>
  <c r="B117" i="1"/>
  <c r="O112" i="3"/>
  <c r="O88" i="3"/>
  <c r="Q105" i="1"/>
  <c r="R18" i="7" s="1"/>
  <c r="Q117" i="1"/>
  <c r="T18" i="7" s="1"/>
  <c r="M105" i="1"/>
  <c r="M117" i="1"/>
  <c r="M112" i="3"/>
  <c r="M88" i="3"/>
  <c r="J112" i="3"/>
  <c r="J88" i="3"/>
  <c r="Z112" i="3"/>
  <c r="Z88" i="3"/>
  <c r="C112" i="3"/>
  <c r="C88" i="3"/>
  <c r="S112" i="3"/>
  <c r="S88" i="3"/>
  <c r="P112" i="3"/>
  <c r="P88" i="3"/>
  <c r="X112" i="3"/>
  <c r="X88" i="3"/>
  <c r="I105" i="1"/>
  <c r="I117" i="1"/>
  <c r="E112" i="3"/>
  <c r="E88" i="3"/>
  <c r="R112" i="3"/>
  <c r="R88" i="3"/>
  <c r="E105" i="1"/>
  <c r="E117" i="1"/>
  <c r="L105" i="1"/>
  <c r="L117" i="1"/>
  <c r="D105" i="1"/>
  <c r="D117" i="1"/>
  <c r="O105" i="1"/>
  <c r="R16" i="7" s="1"/>
  <c r="O117" i="1"/>
  <c r="T16" i="7" s="1"/>
  <c r="G117" i="1"/>
  <c r="Q112" i="3"/>
  <c r="Q88" i="3"/>
  <c r="N112" i="3"/>
  <c r="N88" i="3"/>
  <c r="N117" i="1"/>
  <c r="T15" i="7" s="1"/>
  <c r="F117" i="1"/>
  <c r="G112" i="3"/>
  <c r="G88" i="3"/>
  <c r="W112" i="3"/>
  <c r="W88" i="3"/>
  <c r="H112" i="3"/>
  <c r="H88" i="3"/>
  <c r="G105" i="1"/>
  <c r="K105" i="1"/>
  <c r="S93" i="1"/>
  <c r="P20" i="7" s="1"/>
  <c r="S69" i="1"/>
  <c r="O20" i="7" s="1"/>
  <c r="P93" i="1"/>
  <c r="P17" i="7" s="1"/>
  <c r="P69" i="1"/>
  <c r="O17" i="7" s="1"/>
  <c r="I93" i="1"/>
  <c r="I69" i="1"/>
  <c r="F93" i="1"/>
  <c r="L93" i="1"/>
  <c r="L69" i="1"/>
  <c r="C93" i="1"/>
  <c r="C69" i="1"/>
  <c r="O93" i="1"/>
  <c r="P16" i="7" s="1"/>
  <c r="O69" i="1"/>
  <c r="O16" i="7" s="1"/>
  <c r="G93" i="1"/>
  <c r="G69" i="1"/>
  <c r="M93" i="1"/>
  <c r="M69" i="1"/>
  <c r="K93" i="1"/>
  <c r="K69" i="1"/>
  <c r="H93" i="1"/>
  <c r="H69" i="1"/>
  <c r="N93" i="1"/>
  <c r="P15" i="7" s="1"/>
  <c r="Q93" i="1"/>
  <c r="P18" i="7" s="1"/>
  <c r="Q69" i="1"/>
  <c r="O18" i="7" s="1"/>
  <c r="E93" i="1"/>
  <c r="E69" i="1"/>
  <c r="D93" i="1"/>
  <c r="D69" i="1"/>
  <c r="X17" i="2" l="1"/>
  <c r="X18" i="2"/>
  <c r="Y17" i="3"/>
  <c r="Y18" i="3"/>
  <c r="R45" i="1"/>
  <c r="K19" i="7" s="1"/>
  <c r="AN106" i="2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J17" i="7"/>
  <c r="AA119" i="2"/>
  <c r="AA131" i="2"/>
  <c r="J18" i="7"/>
  <c r="AA113" i="2"/>
  <c r="AA125" i="2"/>
  <c r="AM102" i="2"/>
  <c r="AM103" i="2"/>
  <c r="AI59" i="3"/>
  <c r="AI83" i="3" s="1"/>
  <c r="AI28" i="3" s="1"/>
  <c r="V11" i="1"/>
  <c r="V58" i="11"/>
  <c r="J15" i="7"/>
  <c r="C44" i="9"/>
  <c r="C17" i="9"/>
  <c r="C15" i="9" s="1"/>
  <c r="C43" i="9"/>
  <c r="C41" i="9"/>
  <c r="C45" i="9"/>
  <c r="C42" i="9"/>
  <c r="W42" i="3"/>
  <c r="X47" i="3" s="1"/>
  <c r="AG33" i="1"/>
  <c r="AF49" i="1"/>
  <c r="AF79" i="1"/>
  <c r="AF91" i="1" s="1"/>
  <c r="J20" i="7"/>
  <c r="S45" i="1"/>
  <c r="K20" i="7" s="1"/>
  <c r="V42" i="2"/>
  <c r="U34" i="1"/>
  <c r="J16" i="7"/>
  <c r="O45" i="1"/>
  <c r="K16" i="7" s="1"/>
  <c r="C23" i="5"/>
  <c r="W9" i="1"/>
  <c r="W44" i="11" s="1"/>
  <c r="W14" i="2"/>
  <c r="E22" i="7"/>
  <c r="U14" i="1"/>
  <c r="H22" i="7" s="1"/>
  <c r="J21" i="7"/>
  <c r="T45" i="1"/>
  <c r="K21" i="7" s="1"/>
  <c r="U109" i="2"/>
  <c r="C28" i="5" s="1"/>
  <c r="T53" i="1"/>
  <c r="W53" i="1"/>
  <c r="X54" i="1"/>
  <c r="W55" i="1"/>
  <c r="V55" i="1"/>
  <c r="T55" i="1"/>
  <c r="T50" i="1"/>
  <c r="V53" i="1"/>
  <c r="V49" i="1"/>
  <c r="U53" i="1"/>
  <c r="T51" i="1"/>
  <c r="Y55" i="1"/>
  <c r="V54" i="1"/>
  <c r="W49" i="1"/>
  <c r="V52" i="1"/>
  <c r="W54" i="1"/>
  <c r="U55" i="1"/>
  <c r="U54" i="1"/>
  <c r="AI119" i="3" l="1"/>
  <c r="AI131" i="3"/>
  <c r="AF61" i="1"/>
  <c r="AN105" i="2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N103" i="2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N102" i="2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B119" i="2"/>
  <c r="AB131" i="2"/>
  <c r="AY106" i="2"/>
  <c r="AB113" i="2"/>
  <c r="AB125" i="2"/>
  <c r="AJ59" i="3"/>
  <c r="AJ83" i="3" s="1"/>
  <c r="AJ28" i="3" s="1"/>
  <c r="L23" i="7"/>
  <c r="V22" i="11"/>
  <c r="V55" i="11"/>
  <c r="V54" i="11"/>
  <c r="V57" i="11"/>
  <c r="V53" i="11"/>
  <c r="V56" i="11"/>
  <c r="X42" i="3"/>
  <c r="AF73" i="1"/>
  <c r="AF85" i="1" s="1"/>
  <c r="AH33" i="1"/>
  <c r="I22" i="7"/>
  <c r="U41" i="1"/>
  <c r="U44" i="1" s="1"/>
  <c r="AH59" i="2"/>
  <c r="AG39" i="1"/>
  <c r="W47" i="2"/>
  <c r="V43" i="1" s="1"/>
  <c r="C23" i="7" s="1"/>
  <c r="W10" i="1"/>
  <c r="W58" i="11" s="1"/>
  <c r="W7" i="1"/>
  <c r="V35" i="1"/>
  <c r="AA38" i="1"/>
  <c r="X37" i="1"/>
  <c r="V13" i="1"/>
  <c r="W36" i="1"/>
  <c r="AA118" i="2"/>
  <c r="AA130" i="2"/>
  <c r="T63" i="1"/>
  <c r="U65" i="1"/>
  <c r="V61" i="1"/>
  <c r="V64" i="1"/>
  <c r="T49" i="1"/>
  <c r="T52" i="1"/>
  <c r="X49" i="1"/>
  <c r="V66" i="1"/>
  <c r="V65" i="1"/>
  <c r="T67" i="1"/>
  <c r="U67" i="1"/>
  <c r="U49" i="1"/>
  <c r="U51" i="1"/>
  <c r="V67" i="1"/>
  <c r="X66" i="1"/>
  <c r="Y67" i="1"/>
  <c r="T65" i="1"/>
  <c r="U66" i="1"/>
  <c r="U50" i="1"/>
  <c r="W66" i="1"/>
  <c r="U52" i="1"/>
  <c r="T54" i="1"/>
  <c r="W65" i="1"/>
  <c r="W67" i="1"/>
  <c r="W61" i="1"/>
  <c r="Y54" i="1"/>
  <c r="T62" i="1"/>
  <c r="X55" i="1"/>
  <c r="Y49" i="1"/>
  <c r="AJ119" i="3" l="1"/>
  <c r="AJ131" i="3"/>
  <c r="AZ105" i="2"/>
  <c r="BA105" i="2" s="1"/>
  <c r="BB105" i="2" s="1"/>
  <c r="BC105" i="2" s="1"/>
  <c r="BD105" i="2" s="1"/>
  <c r="BE105" i="2" s="1"/>
  <c r="BF105" i="2" s="1"/>
  <c r="AZ106" i="2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AC125" i="2"/>
  <c r="AC113" i="2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AC119" i="2"/>
  <c r="AC131" i="2"/>
  <c r="AK59" i="3"/>
  <c r="AK83" i="3" s="1"/>
  <c r="AK28" i="3" s="1"/>
  <c r="W57" i="11"/>
  <c r="W56" i="11"/>
  <c r="W53" i="11"/>
  <c r="W55" i="11"/>
  <c r="W54" i="11"/>
  <c r="Y47" i="3"/>
  <c r="Z7" i="3"/>
  <c r="Z18" i="3" s="1"/>
  <c r="Y42" i="3"/>
  <c r="AI33" i="1"/>
  <c r="F23" i="7"/>
  <c r="V12" i="1"/>
  <c r="G23" i="7" s="1"/>
  <c r="V97" i="2"/>
  <c r="D27" i="5" s="1"/>
  <c r="W127" i="2"/>
  <c r="E20" i="5"/>
  <c r="I20" i="5" s="1"/>
  <c r="W115" i="2"/>
  <c r="M22" i="7"/>
  <c r="V73" i="2"/>
  <c r="D26" i="5" s="1"/>
  <c r="J22" i="7"/>
  <c r="U45" i="1"/>
  <c r="K22" i="7" s="1"/>
  <c r="V15" i="1"/>
  <c r="W52" i="1"/>
  <c r="W64" i="1" s="1"/>
  <c r="X128" i="2"/>
  <c r="X116" i="2"/>
  <c r="V51" i="1"/>
  <c r="V63" i="1" s="1"/>
  <c r="Y129" i="2"/>
  <c r="Y117" i="2"/>
  <c r="W11" i="1"/>
  <c r="AH83" i="2"/>
  <c r="AH28" i="2" s="1"/>
  <c r="AG55" i="1"/>
  <c r="AG67" i="1" s="1"/>
  <c r="X53" i="1"/>
  <c r="X65" i="1" s="1"/>
  <c r="W73" i="3"/>
  <c r="O26" i="5" s="1"/>
  <c r="U62" i="1"/>
  <c r="X61" i="1"/>
  <c r="T57" i="1"/>
  <c r="N21" i="7" s="1"/>
  <c r="T61" i="1"/>
  <c r="X73" i="3"/>
  <c r="P26" i="5" s="1"/>
  <c r="Y66" i="1"/>
  <c r="U64" i="1"/>
  <c r="T66" i="1"/>
  <c r="V73" i="3"/>
  <c r="N26" i="5" s="1"/>
  <c r="U63" i="1"/>
  <c r="T64" i="1"/>
  <c r="U73" i="3"/>
  <c r="M26" i="5" s="1"/>
  <c r="Y61" i="1"/>
  <c r="X67" i="1"/>
  <c r="U57" i="1"/>
  <c r="N22" i="7" s="1"/>
  <c r="U61" i="1"/>
  <c r="AK119" i="3" l="1"/>
  <c r="AK131" i="3"/>
  <c r="BG105" i="2"/>
  <c r="BH105" i="2" s="1"/>
  <c r="BI105" i="2" s="1"/>
  <c r="BJ105" i="2" s="1"/>
  <c r="Z17" i="3"/>
  <c r="BK106" i="2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X14" i="2"/>
  <c r="Y7" i="2"/>
  <c r="Y18" i="2" s="1"/>
  <c r="AD119" i="2"/>
  <c r="AD131" i="2"/>
  <c r="BL104" i="2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Z102" i="2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D125" i="2"/>
  <c r="AD113" i="2"/>
  <c r="L24" i="7"/>
  <c r="W22" i="11"/>
  <c r="Y73" i="3"/>
  <c r="Q26" i="5" s="1"/>
  <c r="Z47" i="3"/>
  <c r="AJ33" i="1"/>
  <c r="E23" i="7"/>
  <c r="V14" i="1"/>
  <c r="H23" i="7" s="1"/>
  <c r="V126" i="2"/>
  <c r="V114" i="2"/>
  <c r="D21" i="5"/>
  <c r="V30" i="2"/>
  <c r="AG79" i="1"/>
  <c r="AG91" i="1" s="1"/>
  <c r="W42" i="2"/>
  <c r="V34" i="1"/>
  <c r="T69" i="1"/>
  <c r="U69" i="1"/>
  <c r="T75" i="1"/>
  <c r="T87" i="1" s="1"/>
  <c r="X79" i="1"/>
  <c r="T78" i="1"/>
  <c r="W78" i="1"/>
  <c r="U79" i="1"/>
  <c r="U91" i="1" s="1"/>
  <c r="Y79" i="1"/>
  <c r="T77" i="1"/>
  <c r="U77" i="1"/>
  <c r="V79" i="1"/>
  <c r="V91" i="1" s="1"/>
  <c r="T74" i="1"/>
  <c r="T86" i="1" s="1"/>
  <c r="Y78" i="1"/>
  <c r="Y90" i="1" s="1"/>
  <c r="T76" i="1"/>
  <c r="U73" i="1"/>
  <c r="W76" i="1"/>
  <c r="W88" i="1" s="1"/>
  <c r="W77" i="1"/>
  <c r="W89" i="1" s="1"/>
  <c r="X78" i="1"/>
  <c r="X90" i="1" s="1"/>
  <c r="X73" i="1"/>
  <c r="W79" i="1"/>
  <c r="T79" i="1"/>
  <c r="V75" i="1"/>
  <c r="V87" i="1" s="1"/>
  <c r="Y73" i="1"/>
  <c r="Y85" i="1" s="1"/>
  <c r="V78" i="1"/>
  <c r="V90" i="1" s="1"/>
  <c r="V76" i="1"/>
  <c r="X77" i="1"/>
  <c r="U74" i="1"/>
  <c r="V77" i="1"/>
  <c r="V89" i="1" s="1"/>
  <c r="BK105" i="2" l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X9" i="1"/>
  <c r="X44" i="11" s="1"/>
  <c r="Y17" i="2"/>
  <c r="BW104" i="2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BX106" i="2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AE119" i="2"/>
  <c r="AE131" i="2"/>
  <c r="BA102" i="2"/>
  <c r="AE113" i="2"/>
  <c r="AE125" i="2"/>
  <c r="BK103" i="2"/>
  <c r="AA7" i="3"/>
  <c r="AK33" i="1"/>
  <c r="AB38" i="1"/>
  <c r="W35" i="1"/>
  <c r="D22" i="5"/>
  <c r="I23" i="7"/>
  <c r="V41" i="1"/>
  <c r="X36" i="1"/>
  <c r="X10" i="1"/>
  <c r="X58" i="11" s="1"/>
  <c r="X7" i="1"/>
  <c r="X47" i="2"/>
  <c r="W43" i="1" s="1"/>
  <c r="C24" i="7" s="1"/>
  <c r="AB118" i="2"/>
  <c r="AB130" i="2"/>
  <c r="AI59" i="2"/>
  <c r="AH39" i="1"/>
  <c r="Y37" i="1"/>
  <c r="V50" i="1"/>
  <c r="W13" i="1"/>
  <c r="V133" i="2"/>
  <c r="V109" i="2"/>
  <c r="D28" i="5" s="1"/>
  <c r="V121" i="2"/>
  <c r="D12" i="5"/>
  <c r="O22" i="7"/>
  <c r="C12" i="5"/>
  <c r="O21" i="7"/>
  <c r="X97" i="3"/>
  <c r="P27" i="5" s="1"/>
  <c r="X91" i="1"/>
  <c r="T91" i="1"/>
  <c r="U85" i="1"/>
  <c r="T89" i="1"/>
  <c r="W91" i="1"/>
  <c r="U89" i="1"/>
  <c r="Y91" i="1"/>
  <c r="T88" i="1"/>
  <c r="T90" i="1"/>
  <c r="W90" i="1"/>
  <c r="X85" i="1"/>
  <c r="V97" i="3"/>
  <c r="N27" i="5" s="1"/>
  <c r="X89" i="1"/>
  <c r="V88" i="1"/>
  <c r="U78" i="1"/>
  <c r="U75" i="1"/>
  <c r="V73" i="1"/>
  <c r="W97" i="3"/>
  <c r="O27" i="5" s="1"/>
  <c r="U97" i="3"/>
  <c r="M27" i="5" s="1"/>
  <c r="W73" i="1"/>
  <c r="U86" i="1"/>
  <c r="Y97" i="3"/>
  <c r="Q27" i="5" s="1"/>
  <c r="U76" i="1"/>
  <c r="T73" i="1"/>
  <c r="AA17" i="3" l="1"/>
  <c r="AA18" i="3"/>
  <c r="AF119" i="2"/>
  <c r="AF131" i="2"/>
  <c r="CJ104" i="2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BB102" i="2"/>
  <c r="BC102" i="2" s="1"/>
  <c r="BD102" i="2" s="1"/>
  <c r="BE102" i="2" s="1"/>
  <c r="BF102" i="2" s="1"/>
  <c r="BG102" i="2" s="1"/>
  <c r="BH102" i="2" s="1"/>
  <c r="BI102" i="2" s="1"/>
  <c r="BJ102" i="2" s="1"/>
  <c r="BL103" i="2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CJ106" i="2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AF113" i="2"/>
  <c r="AF125" i="2"/>
  <c r="BX105" i="2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AL59" i="3"/>
  <c r="AL83" i="3" s="1"/>
  <c r="AL28" i="3" s="1"/>
  <c r="V44" i="1"/>
  <c r="V45" i="1" s="1"/>
  <c r="X53" i="11"/>
  <c r="X55" i="11"/>
  <c r="X56" i="11"/>
  <c r="X57" i="11"/>
  <c r="X54" i="11"/>
  <c r="AM53" i="2"/>
  <c r="AL33" i="1"/>
  <c r="X11" i="1"/>
  <c r="AI83" i="2"/>
  <c r="AH55" i="1"/>
  <c r="AH67" i="1" s="1"/>
  <c r="V57" i="1"/>
  <c r="V62" i="1"/>
  <c r="Y53" i="1"/>
  <c r="Y65" i="1" s="1"/>
  <c r="X52" i="1"/>
  <c r="X64" i="1" s="1"/>
  <c r="W51" i="1"/>
  <c r="F24" i="7"/>
  <c r="W12" i="1"/>
  <c r="G24" i="7" s="1"/>
  <c r="W73" i="2"/>
  <c r="E26" i="5" s="1"/>
  <c r="W15" i="1"/>
  <c r="W97" i="2"/>
  <c r="E27" i="5" s="1"/>
  <c r="V74" i="1"/>
  <c r="V86" i="1" s="1"/>
  <c r="M23" i="7"/>
  <c r="D23" i="5"/>
  <c r="U88" i="1"/>
  <c r="T81" i="1"/>
  <c r="Q21" i="7" s="1"/>
  <c r="V85" i="1"/>
  <c r="U87" i="1"/>
  <c r="U81" i="1"/>
  <c r="Q22" i="7" s="1"/>
  <c r="T85" i="1"/>
  <c r="W85" i="1"/>
  <c r="U90" i="1"/>
  <c r="AL119" i="3" l="1"/>
  <c r="AL131" i="3"/>
  <c r="BW103" i="2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Z7" i="2"/>
  <c r="Z18" i="2" s="1"/>
  <c r="AF28" i="1"/>
  <c r="AG119" i="2"/>
  <c r="AG131" i="2"/>
  <c r="CJ105" i="2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AG113" i="2"/>
  <c r="AF22" i="1"/>
  <c r="AG125" i="2"/>
  <c r="BK102" i="2"/>
  <c r="V81" i="1"/>
  <c r="Q23" i="7" s="1"/>
  <c r="K23" i="7"/>
  <c r="J23" i="7"/>
  <c r="L25" i="7"/>
  <c r="X22" i="11"/>
  <c r="AA47" i="3"/>
  <c r="Z73" i="3"/>
  <c r="R26" i="5" s="1"/>
  <c r="AN53" i="2"/>
  <c r="AM33" i="1"/>
  <c r="AM77" i="2"/>
  <c r="AL49" i="1"/>
  <c r="E24" i="7"/>
  <c r="W14" i="1"/>
  <c r="H24" i="7" s="1"/>
  <c r="W75" i="1"/>
  <c r="W87" i="1" s="1"/>
  <c r="Y77" i="1"/>
  <c r="Y89" i="1" s="1"/>
  <c r="AH79" i="1"/>
  <c r="AH91" i="1" s="1"/>
  <c r="W126" i="2"/>
  <c r="E21" i="5"/>
  <c r="W114" i="2"/>
  <c r="W30" i="2"/>
  <c r="W63" i="1"/>
  <c r="X42" i="2"/>
  <c r="W34" i="1"/>
  <c r="X76" i="1"/>
  <c r="X88" i="1" s="1"/>
  <c r="N23" i="7"/>
  <c r="V69" i="1"/>
  <c r="T93" i="1"/>
  <c r="U93" i="1"/>
  <c r="W113" i="3"/>
  <c r="X113" i="3"/>
  <c r="W119" i="3"/>
  <c r="Z118" i="3"/>
  <c r="W117" i="3"/>
  <c r="T27" i="1"/>
  <c r="X22" i="1"/>
  <c r="X121" i="1" s="1"/>
  <c r="X118" i="3"/>
  <c r="T28" i="1"/>
  <c r="X115" i="3"/>
  <c r="U25" i="1"/>
  <c r="U124" i="1" s="1"/>
  <c r="Z116" i="3"/>
  <c r="W118" i="3"/>
  <c r="Z115" i="3"/>
  <c r="Y119" i="3"/>
  <c r="W25" i="1"/>
  <c r="W124" i="1" s="1"/>
  <c r="W115" i="3"/>
  <c r="X27" i="1"/>
  <c r="X126" i="1" s="1"/>
  <c r="X119" i="3"/>
  <c r="Y28" i="1"/>
  <c r="Y127" i="1" s="1"/>
  <c r="U28" i="1"/>
  <c r="U127" i="1" s="1"/>
  <c r="Y7" i="1" l="1"/>
  <c r="AL61" i="1"/>
  <c r="Y10" i="1"/>
  <c r="Y58" i="11" s="1"/>
  <c r="Y56" i="11" s="1"/>
  <c r="Z17" i="2"/>
  <c r="X13" i="1"/>
  <c r="F25" i="7" s="1"/>
  <c r="Y14" i="2"/>
  <c r="AI28" i="2"/>
  <c r="AI119" i="2" s="1"/>
  <c r="AN107" i="2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Y9" i="1"/>
  <c r="Y44" i="11" s="1"/>
  <c r="V93" i="1"/>
  <c r="E13" i="5" s="1"/>
  <c r="BL102" i="2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AH119" i="2"/>
  <c r="AG28" i="1"/>
  <c r="AH131" i="2"/>
  <c r="AF115" i="1"/>
  <c r="AF127" i="1"/>
  <c r="AF103" i="1"/>
  <c r="CJ103" i="2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09" i="1"/>
  <c r="AF121" i="1"/>
  <c r="AF97" i="1"/>
  <c r="AM83" i="3"/>
  <c r="AM28" i="3" s="1"/>
  <c r="Y22" i="1"/>
  <c r="Y121" i="1" s="1"/>
  <c r="AB7" i="3"/>
  <c r="R21" i="5"/>
  <c r="Z97" i="3"/>
  <c r="R27" i="5" s="1"/>
  <c r="T127" i="1"/>
  <c r="T126" i="1"/>
  <c r="X25" i="1"/>
  <c r="X124" i="1" s="1"/>
  <c r="AO53" i="2"/>
  <c r="AO77" i="2" s="1"/>
  <c r="AO22" i="2" s="1"/>
  <c r="AN33" i="1"/>
  <c r="AN77" i="2"/>
  <c r="AM49" i="1"/>
  <c r="AL73" i="1"/>
  <c r="AL85" i="1" s="1"/>
  <c r="Z37" i="1"/>
  <c r="AC118" i="2"/>
  <c r="AC130" i="2"/>
  <c r="Y128" i="2"/>
  <c r="Y116" i="2"/>
  <c r="AC38" i="1"/>
  <c r="X35" i="1"/>
  <c r="W133" i="2"/>
  <c r="W109" i="2"/>
  <c r="E28" i="5" s="1"/>
  <c r="W121" i="2"/>
  <c r="Z129" i="2"/>
  <c r="Z117" i="2"/>
  <c r="E12" i="5"/>
  <c r="O23" i="7"/>
  <c r="AJ59" i="2"/>
  <c r="AI39" i="1"/>
  <c r="I24" i="7"/>
  <c r="W41" i="1"/>
  <c r="Y36" i="1"/>
  <c r="X127" i="2"/>
  <c r="X115" i="2"/>
  <c r="F20" i="5"/>
  <c r="W50" i="1"/>
  <c r="Y47" i="2"/>
  <c r="X43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4" i="3"/>
  <c r="Q21" i="5"/>
  <c r="X114" i="3"/>
  <c r="P21" i="5"/>
  <c r="W114" i="3"/>
  <c r="O21" i="5"/>
  <c r="E5" i="5" s="1"/>
  <c r="N21" i="5"/>
  <c r="D5" i="5" s="1"/>
  <c r="Y117" i="3"/>
  <c r="Q20" i="5"/>
  <c r="X117" i="3"/>
  <c r="P20" i="5"/>
  <c r="N20" i="5"/>
  <c r="Y26" i="1"/>
  <c r="R20" i="5"/>
  <c r="T23" i="1"/>
  <c r="M21" i="5"/>
  <c r="V25" i="1"/>
  <c r="O20" i="5"/>
  <c r="U27" i="1"/>
  <c r="U102" i="1" s="1"/>
  <c r="X26" i="1"/>
  <c r="X125" i="1" s="1"/>
  <c r="V23" i="1"/>
  <c r="V26" i="1"/>
  <c r="X116" i="3"/>
  <c r="T25" i="1"/>
  <c r="V30" i="3"/>
  <c r="V133" i="3" s="1"/>
  <c r="U23" i="1"/>
  <c r="U122" i="1" s="1"/>
  <c r="U103" i="1"/>
  <c r="U115" i="1"/>
  <c r="W100" i="1"/>
  <c r="W112" i="1"/>
  <c r="Y115" i="1"/>
  <c r="Y103" i="1"/>
  <c r="U100" i="1"/>
  <c r="U112" i="1"/>
  <c r="T103" i="1"/>
  <c r="T115" i="1"/>
  <c r="X114" i="1"/>
  <c r="X102" i="1"/>
  <c r="X97" i="1"/>
  <c r="X109" i="1"/>
  <c r="T114" i="1"/>
  <c r="T102" i="1"/>
  <c r="U26" i="1"/>
  <c r="U125" i="1" s="1"/>
  <c r="W27" i="1"/>
  <c r="W126" i="1" s="1"/>
  <c r="T26" i="1"/>
  <c r="T125" i="1" s="1"/>
  <c r="V24" i="1"/>
  <c r="V123" i="1" s="1"/>
  <c r="Z117" i="3"/>
  <c r="W24" i="1"/>
  <c r="W123" i="1" s="1"/>
  <c r="X28" i="1"/>
  <c r="X127" i="1" s="1"/>
  <c r="Y27" i="1"/>
  <c r="Y126" i="1" s="1"/>
  <c r="Y30" i="3"/>
  <c r="Y133" i="3" s="1"/>
  <c r="Y118" i="3"/>
  <c r="Y116" i="3"/>
  <c r="W28" i="1"/>
  <c r="W127" i="1" s="1"/>
  <c r="U24" i="1"/>
  <c r="Y113" i="3"/>
  <c r="Z113" i="3"/>
  <c r="V28" i="1"/>
  <c r="V127" i="1" s="1"/>
  <c r="U30" i="3"/>
  <c r="U133" i="3" s="1"/>
  <c r="W116" i="3"/>
  <c r="U22" i="1"/>
  <c r="U121" i="1" s="1"/>
  <c r="Y115" i="3"/>
  <c r="Z119" i="3"/>
  <c r="W26" i="1"/>
  <c r="V22" i="1"/>
  <c r="X30" i="3"/>
  <c r="X133" i="3" s="1"/>
  <c r="T22" i="1"/>
  <c r="T121" i="1" s="1"/>
  <c r="W30" i="3"/>
  <c r="W133" i="3" s="1"/>
  <c r="W22" i="1"/>
  <c r="W121" i="1" s="1"/>
  <c r="Y53" i="11" l="1"/>
  <c r="AB17" i="3"/>
  <c r="AB18" i="3"/>
  <c r="AM119" i="3"/>
  <c r="AM131" i="3"/>
  <c r="AM61" i="1"/>
  <c r="Y55" i="11"/>
  <c r="X12" i="1"/>
  <c r="G25" i="7" s="1"/>
  <c r="Y54" i="11"/>
  <c r="Y57" i="11"/>
  <c r="AH28" i="1"/>
  <c r="AH115" i="1" s="1"/>
  <c r="AI131" i="2"/>
  <c r="P23" i="7"/>
  <c r="Y11" i="1"/>
  <c r="L26" i="7" s="1"/>
  <c r="L27" i="7" s="1"/>
  <c r="L4" i="7" s="1"/>
  <c r="D3" i="9" s="1"/>
  <c r="F8" i="8" s="1"/>
  <c r="Y109" i="1"/>
  <c r="Y97" i="1"/>
  <c r="AG103" i="1"/>
  <c r="AG115" i="1"/>
  <c r="AG127" i="1"/>
  <c r="AY107" i="2"/>
  <c r="BW102" i="2"/>
  <c r="Z30" i="3"/>
  <c r="W44" i="1"/>
  <c r="J24" i="7" s="1"/>
  <c r="AC7" i="3"/>
  <c r="Z114" i="3"/>
  <c r="X112" i="1"/>
  <c r="V121" i="1"/>
  <c r="D34" i="9"/>
  <c r="AB47" i="3"/>
  <c r="D32" i="9"/>
  <c r="D33" i="9"/>
  <c r="X100" i="1"/>
  <c r="U123" i="1"/>
  <c r="W125" i="1"/>
  <c r="D31" i="9"/>
  <c r="AN49" i="1"/>
  <c r="AM73" i="1"/>
  <c r="AM85" i="1" s="1"/>
  <c r="AO33" i="1"/>
  <c r="AJ83" i="2"/>
  <c r="AI55" i="1"/>
  <c r="AI67" i="1" s="1"/>
  <c r="F4" i="5"/>
  <c r="E25" i="7"/>
  <c r="X14" i="1"/>
  <c r="H25" i="7" s="1"/>
  <c r="W62" i="1"/>
  <c r="W57" i="1"/>
  <c r="M24" i="7"/>
  <c r="X51" i="1"/>
  <c r="X63" i="1" s="1"/>
  <c r="AA7" i="2"/>
  <c r="AA18" i="2" s="1"/>
  <c r="Y42" i="2"/>
  <c r="X34" i="1"/>
  <c r="X73" i="2"/>
  <c r="F26" i="5" s="1"/>
  <c r="E23" i="5"/>
  <c r="I22" i="5"/>
  <c r="I23" i="5" s="1"/>
  <c r="W74" i="1"/>
  <c r="W86" i="1" s="1"/>
  <c r="Y52" i="1"/>
  <c r="Y64" i="1" s="1"/>
  <c r="V112" i="1"/>
  <c r="V124" i="1"/>
  <c r="Y113" i="1"/>
  <c r="Y125" i="1"/>
  <c r="V101" i="1"/>
  <c r="V125" i="1"/>
  <c r="U114" i="1"/>
  <c r="U126" i="1"/>
  <c r="T98" i="1"/>
  <c r="T122" i="1"/>
  <c r="T111" i="1"/>
  <c r="T123" i="1"/>
  <c r="T112" i="1"/>
  <c r="T124" i="1"/>
  <c r="V98" i="1"/>
  <c r="V122" i="1"/>
  <c r="V102" i="1"/>
  <c r="V126" i="1"/>
  <c r="V114" i="1"/>
  <c r="S21" i="5"/>
  <c r="S20" i="5"/>
  <c r="C5" i="5"/>
  <c r="D4" i="5"/>
  <c r="D6" i="5" s="1"/>
  <c r="T99" i="1"/>
  <c r="V113" i="1"/>
  <c r="V100" i="1"/>
  <c r="O22" i="5"/>
  <c r="O23" i="5" s="1"/>
  <c r="E4" i="5"/>
  <c r="R22" i="5"/>
  <c r="Y101" i="1"/>
  <c r="T110" i="1"/>
  <c r="P22" i="5"/>
  <c r="M22" i="5"/>
  <c r="M23" i="5" s="1"/>
  <c r="Q22" i="5"/>
  <c r="N22" i="5"/>
  <c r="N23" i="5" s="1"/>
  <c r="V110" i="1"/>
  <c r="T100" i="1"/>
  <c r="X113" i="1"/>
  <c r="X101" i="1"/>
  <c r="Y121" i="3"/>
  <c r="Y109" i="3"/>
  <c r="Q28" i="5" s="1"/>
  <c r="V121" i="3"/>
  <c r="V109" i="3"/>
  <c r="N28" i="5" s="1"/>
  <c r="W121" i="3"/>
  <c r="W109" i="3"/>
  <c r="O28" i="5" s="1"/>
  <c r="X121" i="3"/>
  <c r="X109" i="3"/>
  <c r="P28" i="5" s="1"/>
  <c r="U121" i="3"/>
  <c r="U109" i="3"/>
  <c r="M28" i="5" s="1"/>
  <c r="U110" i="1"/>
  <c r="U98" i="1"/>
  <c r="U97" i="1"/>
  <c r="U109" i="1"/>
  <c r="U30" i="1"/>
  <c r="V115" i="1"/>
  <c r="V103" i="1"/>
  <c r="W115" i="1"/>
  <c r="W103" i="1"/>
  <c r="Y114" i="1"/>
  <c r="Y102" i="1"/>
  <c r="V99" i="1"/>
  <c r="V111" i="1"/>
  <c r="V97" i="1"/>
  <c r="V30" i="1"/>
  <c r="V109" i="1"/>
  <c r="X115" i="1"/>
  <c r="X103" i="1"/>
  <c r="T109" i="1"/>
  <c r="T30" i="1"/>
  <c r="T97" i="1"/>
  <c r="U111" i="1"/>
  <c r="U99" i="1"/>
  <c r="W111" i="1"/>
  <c r="W99" i="1"/>
  <c r="T101" i="1"/>
  <c r="T113" i="1"/>
  <c r="W102" i="1"/>
  <c r="W114" i="1"/>
  <c r="W97" i="1"/>
  <c r="W109" i="1"/>
  <c r="W101" i="1"/>
  <c r="W113" i="1"/>
  <c r="U113" i="1"/>
  <c r="U101" i="1"/>
  <c r="AC17" i="3" l="1"/>
  <c r="AC18" i="3"/>
  <c r="Z109" i="3"/>
  <c r="R28" i="5" s="1"/>
  <c r="Z133" i="3"/>
  <c r="AN61" i="1"/>
  <c r="AH103" i="1"/>
  <c r="AH127" i="1"/>
  <c r="Z9" i="1"/>
  <c r="Z44" i="11" s="1"/>
  <c r="AA17" i="2"/>
  <c r="Y22" i="11"/>
  <c r="W45" i="1"/>
  <c r="K24" i="7" s="1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Z107" i="2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Z121" i="3"/>
  <c r="AQ53" i="2"/>
  <c r="AP33" i="1"/>
  <c r="AP77" i="2"/>
  <c r="AO49" i="1"/>
  <c r="AN73" i="1"/>
  <c r="AN85" i="1" s="1"/>
  <c r="Z10" i="1"/>
  <c r="Z58" i="11" s="1"/>
  <c r="Z7" i="1"/>
  <c r="N24" i="7"/>
  <c r="W69" i="1"/>
  <c r="Y76" i="1"/>
  <c r="Y88" i="1" s="1"/>
  <c r="Y35" i="1"/>
  <c r="X126" i="2"/>
  <c r="X30" i="2"/>
  <c r="F21" i="5"/>
  <c r="X114" i="2"/>
  <c r="W23" i="1"/>
  <c r="X50" i="1"/>
  <c r="AJ28" i="2"/>
  <c r="AI79" i="1"/>
  <c r="AI91" i="1" s="1"/>
  <c r="AD38" i="1"/>
  <c r="AA37" i="1"/>
  <c r="I25" i="7"/>
  <c r="X41" i="1"/>
  <c r="Z36" i="1"/>
  <c r="X75" i="1"/>
  <c r="X87" i="1" s="1"/>
  <c r="X97" i="2"/>
  <c r="F27" i="5" s="1"/>
  <c r="W81" i="1"/>
  <c r="AK59" i="2"/>
  <c r="AJ39" i="1"/>
  <c r="Z47" i="2"/>
  <c r="Y43" i="1" s="1"/>
  <c r="C26" i="7" s="1"/>
  <c r="C27" i="7" s="1"/>
  <c r="C4" i="7" s="1"/>
  <c r="Y13" i="1"/>
  <c r="V129" i="1"/>
  <c r="U23" i="7" s="1"/>
  <c r="S23" i="7"/>
  <c r="T129" i="1"/>
  <c r="U21" i="7" s="1"/>
  <c r="S21" i="7"/>
  <c r="U129" i="1"/>
  <c r="U22" i="7" s="1"/>
  <c r="S22" i="7"/>
  <c r="D8" i="5"/>
  <c r="J4" i="6"/>
  <c r="S22" i="5"/>
  <c r="S23" i="5" s="1"/>
  <c r="C6" i="5"/>
  <c r="I5" i="5"/>
  <c r="I4" i="5"/>
  <c r="E6" i="5"/>
  <c r="V117" i="1"/>
  <c r="T23" i="7" s="1"/>
  <c r="V105" i="1"/>
  <c r="T117" i="1"/>
  <c r="T21" i="7" s="1"/>
  <c r="T105" i="1"/>
  <c r="U117" i="1"/>
  <c r="T22" i="7" s="1"/>
  <c r="U105" i="1"/>
  <c r="AO61" i="1" l="1"/>
  <c r="BK107" i="2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CJ102" i="2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N59" i="3"/>
  <c r="AN83" i="3" s="1"/>
  <c r="AN28" i="3" s="1"/>
  <c r="X44" i="1"/>
  <c r="X45" i="1" s="1"/>
  <c r="Z56" i="11"/>
  <c r="Z55" i="11"/>
  <c r="Z57" i="11"/>
  <c r="Z54" i="11"/>
  <c r="Z53" i="11"/>
  <c r="AC47" i="3"/>
  <c r="AO73" i="1"/>
  <c r="AO85" i="1" s="1"/>
  <c r="AR53" i="2"/>
  <c r="AQ33" i="1"/>
  <c r="AQ77" i="2"/>
  <c r="AP49" i="1"/>
  <c r="Z11" i="1"/>
  <c r="F26" i="7"/>
  <c r="Y12" i="1"/>
  <c r="G26" i="7" s="1"/>
  <c r="AK83" i="2"/>
  <c r="AJ55" i="1"/>
  <c r="AJ67" i="1" s="1"/>
  <c r="X57" i="1"/>
  <c r="X62" i="1"/>
  <c r="Y15" i="1"/>
  <c r="W93" i="1"/>
  <c r="Q24" i="7"/>
  <c r="W122" i="1"/>
  <c r="W98" i="1"/>
  <c r="W30" i="1"/>
  <c r="W110" i="1"/>
  <c r="Y51" i="1"/>
  <c r="Y63" i="1" s="1"/>
  <c r="M25" i="7"/>
  <c r="AJ119" i="2"/>
  <c r="AI28" i="1"/>
  <c r="AJ131" i="2"/>
  <c r="Y73" i="2"/>
  <c r="G26" i="5" s="1"/>
  <c r="F22" i="5"/>
  <c r="F5" i="5"/>
  <c r="F6" i="5" s="1"/>
  <c r="AA117" i="2"/>
  <c r="AA129" i="2"/>
  <c r="Z128" i="2"/>
  <c r="Z116" i="2"/>
  <c r="Y25" i="1"/>
  <c r="D30" i="9" s="1"/>
  <c r="AD118" i="2"/>
  <c r="AD130" i="2"/>
  <c r="Y127" i="2"/>
  <c r="Y115" i="2"/>
  <c r="G20" i="5"/>
  <c r="G4" i="5" s="1"/>
  <c r="X24" i="1"/>
  <c r="X74" i="1"/>
  <c r="X86" i="1" s="1"/>
  <c r="X133" i="2"/>
  <c r="X109" i="2"/>
  <c r="F28" i="5" s="1"/>
  <c r="X121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119" i="3" l="1"/>
  <c r="AN131" i="3"/>
  <c r="AP61" i="1"/>
  <c r="BW107" i="2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AM22" i="2"/>
  <c r="J25" i="7"/>
  <c r="AO59" i="3"/>
  <c r="AO83" i="3" s="1"/>
  <c r="AO28" i="3" s="1"/>
  <c r="K25" i="7"/>
  <c r="L30" i="7"/>
  <c r="Z22" i="11"/>
  <c r="AD7" i="3"/>
  <c r="AD18" i="3" s="1"/>
  <c r="AB7" i="2"/>
  <c r="AB18" i="2" s="1"/>
  <c r="Z13" i="1"/>
  <c r="F30" i="7" s="1"/>
  <c r="AS53" i="2"/>
  <c r="AR33" i="1"/>
  <c r="AP73" i="1"/>
  <c r="AP85" i="1" s="1"/>
  <c r="AR77" i="2"/>
  <c r="AQ49" i="1"/>
  <c r="X123" i="1"/>
  <c r="X99" i="1"/>
  <c r="X111" i="1"/>
  <c r="AI115" i="1"/>
  <c r="AI103" i="1"/>
  <c r="AI127" i="1"/>
  <c r="Z42" i="2"/>
  <c r="Y34" i="1"/>
  <c r="Y124" i="1"/>
  <c r="Y112" i="1"/>
  <c r="Y100" i="1"/>
  <c r="W117" i="1"/>
  <c r="T24" i="7" s="1"/>
  <c r="S24" i="7"/>
  <c r="W129" i="1"/>
  <c r="U24" i="7" s="1"/>
  <c r="W105" i="1"/>
  <c r="E26" i="7"/>
  <c r="Y14" i="1"/>
  <c r="H26" i="7" s="1"/>
  <c r="N25" i="7"/>
  <c r="X69" i="1"/>
  <c r="AK28" i="2"/>
  <c r="AJ79" i="1"/>
  <c r="AJ91" i="1" s="1"/>
  <c r="Y97" i="2"/>
  <c r="G27" i="5" s="1"/>
  <c r="X81" i="1"/>
  <c r="Y126" i="2"/>
  <c r="Y114" i="2"/>
  <c r="Y30" i="2"/>
  <c r="G21" i="5"/>
  <c r="X23" i="1"/>
  <c r="Y75" i="1"/>
  <c r="Y87" i="1" s="1"/>
  <c r="F13" i="5"/>
  <c r="P24" i="7"/>
  <c r="F27" i="7"/>
  <c r="F4" i="7" s="1"/>
  <c r="G27" i="7"/>
  <c r="G4" i="7" s="1"/>
  <c r="D4" i="9" s="1"/>
  <c r="F9" i="8" s="1"/>
  <c r="L4" i="6"/>
  <c r="L5" i="6" s="1"/>
  <c r="AO119" i="3" l="1"/>
  <c r="AO131" i="3"/>
  <c r="AQ61" i="1"/>
  <c r="AA9" i="1"/>
  <c r="AA44" i="11" s="1"/>
  <c r="AB17" i="2"/>
  <c r="AD17" i="3"/>
  <c r="AM125" i="2"/>
  <c r="AM113" i="2"/>
  <c r="AL22" i="1"/>
  <c r="CJ107" i="2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AN22" i="2"/>
  <c r="AA7" i="1"/>
  <c r="AE7" i="3"/>
  <c r="Z15" i="1"/>
  <c r="AA10" i="1"/>
  <c r="AA58" i="11" s="1"/>
  <c r="Z12" i="1"/>
  <c r="G30" i="7" s="1"/>
  <c r="AD47" i="3"/>
  <c r="AS77" i="2"/>
  <c r="AR49" i="1"/>
  <c r="AQ73" i="1"/>
  <c r="AQ85" i="1" s="1"/>
  <c r="AS33" i="1"/>
  <c r="AE38" i="1"/>
  <c r="AA47" i="2"/>
  <c r="Z43" i="1" s="1"/>
  <c r="C30" i="7" s="1"/>
  <c r="X122" i="1"/>
  <c r="X98" i="1"/>
  <c r="X30" i="1"/>
  <c r="X110" i="1"/>
  <c r="AE118" i="2"/>
  <c r="AE130" i="2"/>
  <c r="AB37" i="1"/>
  <c r="Y41" i="1"/>
  <c r="I26" i="7"/>
  <c r="Z35" i="1"/>
  <c r="AA116" i="2"/>
  <c r="AA128" i="2"/>
  <c r="AB117" i="2"/>
  <c r="AB129" i="2"/>
  <c r="G22" i="5"/>
  <c r="G5" i="5"/>
  <c r="G6" i="5" s="1"/>
  <c r="F14" i="5"/>
  <c r="R24" i="7"/>
  <c r="AL59" i="2"/>
  <c r="AK39" i="1"/>
  <c r="AA36" i="1"/>
  <c r="Z127" i="2"/>
  <c r="H20" i="5"/>
  <c r="H4" i="5" s="1"/>
  <c r="Z115" i="2"/>
  <c r="Y24" i="1"/>
  <c r="D29" i="9" s="1"/>
  <c r="O25" i="7"/>
  <c r="G12" i="5"/>
  <c r="AB47" i="2"/>
  <c r="AA43" i="1" s="1"/>
  <c r="C31" i="7" s="1"/>
  <c r="Z34" i="1"/>
  <c r="Y133" i="2"/>
  <c r="Y109" i="2"/>
  <c r="G28" i="5" s="1"/>
  <c r="Y121" i="2"/>
  <c r="Q25" i="7"/>
  <c r="X93" i="1"/>
  <c r="AK119" i="2"/>
  <c r="AJ28" i="1"/>
  <c r="AK131" i="2"/>
  <c r="Z73" i="2"/>
  <c r="H26" i="5" s="1"/>
  <c r="Y50" i="1"/>
  <c r="AE17" i="3" l="1"/>
  <c r="AE18" i="3"/>
  <c r="Z41" i="1"/>
  <c r="AR61" i="1"/>
  <c r="AL109" i="1"/>
  <c r="AL97" i="1"/>
  <c r="AL121" i="1"/>
  <c r="AM22" i="1"/>
  <c r="AN125" i="2"/>
  <c r="AN113" i="2"/>
  <c r="AA57" i="11"/>
  <c r="AA56" i="11"/>
  <c r="AA55" i="11"/>
  <c r="AA53" i="11"/>
  <c r="AA54" i="11"/>
  <c r="Y44" i="1"/>
  <c r="Y45" i="1" s="1"/>
  <c r="Z14" i="1"/>
  <c r="H30" i="7" s="1"/>
  <c r="I27" i="7"/>
  <c r="I4" i="7" s="1"/>
  <c r="D6" i="9" s="1"/>
  <c r="F12" i="8" s="1"/>
  <c r="AC7" i="2"/>
  <c r="AC18" i="2" s="1"/>
  <c r="AA11" i="1"/>
  <c r="E30" i="7"/>
  <c r="AG118" i="3"/>
  <c r="AT33" i="1"/>
  <c r="AR73" i="1"/>
  <c r="AR85" i="1" s="1"/>
  <c r="AF38" i="1"/>
  <c r="Y62" i="1"/>
  <c r="Y57" i="1"/>
  <c r="AC37" i="1"/>
  <c r="AJ127" i="1"/>
  <c r="AJ103" i="1"/>
  <c r="AJ115" i="1"/>
  <c r="AL83" i="2"/>
  <c r="AK55" i="1"/>
  <c r="AK67" i="1" s="1"/>
  <c r="X117" i="1"/>
  <c r="T25" i="7" s="1"/>
  <c r="X129" i="1"/>
  <c r="U25" i="7" s="1"/>
  <c r="X105" i="1"/>
  <c r="S25" i="7"/>
  <c r="AB36" i="1"/>
  <c r="Y74" i="1"/>
  <c r="Y86" i="1" s="1"/>
  <c r="I30" i="7"/>
  <c r="AA35" i="1"/>
  <c r="Y111" i="1"/>
  <c r="Y123" i="1"/>
  <c r="Y99" i="1"/>
  <c r="G13" i="5"/>
  <c r="P25" i="7"/>
  <c r="AA73" i="2"/>
  <c r="AM59" i="2"/>
  <c r="AL39" i="1"/>
  <c r="M26" i="7"/>
  <c r="M27" i="7" s="1"/>
  <c r="M4" i="7" s="1"/>
  <c r="X4" i="7" s="1"/>
  <c r="AB9" i="1" l="1"/>
  <c r="AB44" i="11" s="1"/>
  <c r="AC17" i="2"/>
  <c r="AA13" i="1"/>
  <c r="AO125" i="2"/>
  <c r="AN22" i="1"/>
  <c r="AO113" i="2"/>
  <c r="AP22" i="2"/>
  <c r="AM109" i="1"/>
  <c r="AM97" i="1"/>
  <c r="AM121" i="1"/>
  <c r="AP59" i="3"/>
  <c r="AP83" i="3" s="1"/>
  <c r="AP28" i="3" s="1"/>
  <c r="J26" i="7"/>
  <c r="K26" i="7"/>
  <c r="L31" i="7"/>
  <c r="AA22" i="11"/>
  <c r="AA15" i="1"/>
  <c r="AG117" i="3"/>
  <c r="D7" i="9"/>
  <c r="F13" i="8" s="1"/>
  <c r="F14" i="8" s="1"/>
  <c r="AU33" i="1"/>
  <c r="Y69" i="1"/>
  <c r="N26" i="7"/>
  <c r="N27" i="7" s="1"/>
  <c r="M30" i="7"/>
  <c r="Z114" i="2"/>
  <c r="Z30" i="2"/>
  <c r="Z126" i="2"/>
  <c r="H21" i="5"/>
  <c r="Y23" i="1"/>
  <c r="D28" i="9" s="1"/>
  <c r="AL55" i="1"/>
  <c r="AL67" i="1" s="1"/>
  <c r="AM83" i="2"/>
  <c r="Z97" i="2"/>
  <c r="H27" i="5" s="1"/>
  <c r="Y81" i="1"/>
  <c r="AB7" i="1"/>
  <c r="AB10" i="1"/>
  <c r="AB58" i="11" s="1"/>
  <c r="R25" i="7"/>
  <c r="G14" i="5"/>
  <c r="Z45" i="1"/>
  <c r="K30" i="7" s="1"/>
  <c r="J30" i="7"/>
  <c r="AL28" i="2"/>
  <c r="AK79" i="1"/>
  <c r="AK91" i="1" s="1"/>
  <c r="AF54" i="1"/>
  <c r="AF66" i="1" s="1"/>
  <c r="AP119" i="3" l="1"/>
  <c r="AP131" i="3"/>
  <c r="AQ22" i="2"/>
  <c r="AN109" i="1"/>
  <c r="AN121" i="1"/>
  <c r="AN97" i="1"/>
  <c r="AP113" i="2"/>
  <c r="AO22" i="1"/>
  <c r="AP125" i="2"/>
  <c r="J27" i="7"/>
  <c r="J4" i="7" s="1"/>
  <c r="K27" i="7"/>
  <c r="K4" i="7" s="1"/>
  <c r="AB54" i="11"/>
  <c r="AB55" i="11"/>
  <c r="AB53" i="11"/>
  <c r="AB57" i="11"/>
  <c r="AB56" i="11"/>
  <c r="AF7" i="3"/>
  <c r="F31" i="7"/>
  <c r="AA12" i="1"/>
  <c r="G31" i="7" s="1"/>
  <c r="AE47" i="3"/>
  <c r="AG116" i="3"/>
  <c r="AH57" i="3"/>
  <c r="AH81" i="3" s="1"/>
  <c r="AH26" i="3" s="1"/>
  <c r="AQ59" i="3"/>
  <c r="AQ83" i="3" s="1"/>
  <c r="AQ28" i="3" s="1"/>
  <c r="D40" i="9"/>
  <c r="F24" i="8" s="1"/>
  <c r="AV33" i="1"/>
  <c r="AD7" i="2"/>
  <c r="AD18" i="2" s="1"/>
  <c r="AB11" i="1"/>
  <c r="AC129" i="2"/>
  <c r="AC117" i="2"/>
  <c r="AF78" i="1"/>
  <c r="AF90" i="1" s="1"/>
  <c r="AM28" i="2"/>
  <c r="AL79" i="1"/>
  <c r="AL91" i="1" s="1"/>
  <c r="Z133" i="2"/>
  <c r="Z121" i="2"/>
  <c r="Z109" i="2"/>
  <c r="H28" i="5" s="1"/>
  <c r="Y110" i="1"/>
  <c r="Y122" i="1"/>
  <c r="Y30" i="1"/>
  <c r="Y98" i="1"/>
  <c r="AA97" i="2"/>
  <c r="O27" i="7"/>
  <c r="O4" i="7" s="1"/>
  <c r="D9" i="9" s="1"/>
  <c r="F17" i="8" s="1"/>
  <c r="N4" i="7"/>
  <c r="D8" i="9" s="1"/>
  <c r="AB128" i="2"/>
  <c r="AB116" i="2"/>
  <c r="AF130" i="2"/>
  <c r="AF118" i="2"/>
  <c r="AL119" i="2"/>
  <c r="AK28" i="1"/>
  <c r="AL131" i="2"/>
  <c r="AA115" i="2"/>
  <c r="AA127" i="2"/>
  <c r="Q26" i="7"/>
  <c r="Q27" i="7" s="1"/>
  <c r="Y93" i="1"/>
  <c r="AA14" i="1"/>
  <c r="H31" i="7" s="1"/>
  <c r="E31" i="7"/>
  <c r="H22" i="5"/>
  <c r="H5" i="5"/>
  <c r="H6" i="5" s="1"/>
  <c r="AA114" i="2"/>
  <c r="AA126" i="2"/>
  <c r="O26" i="7"/>
  <c r="H12" i="5"/>
  <c r="AF17" i="3" l="1"/>
  <c r="AF18" i="3"/>
  <c r="AQ119" i="3"/>
  <c r="AQ131" i="3"/>
  <c r="AH117" i="3"/>
  <c r="AH129" i="3"/>
  <c r="AC9" i="1"/>
  <c r="AC44" i="11" s="1"/>
  <c r="AD17" i="2"/>
  <c r="AG38" i="1"/>
  <c r="AD37" i="1"/>
  <c r="AC47" i="2"/>
  <c r="AB43" i="1" s="1"/>
  <c r="C32" i="7" s="1"/>
  <c r="AA34" i="1"/>
  <c r="AB35" i="1"/>
  <c r="AO121" i="1"/>
  <c r="AO109" i="1"/>
  <c r="AO97" i="1"/>
  <c r="AQ113" i="2"/>
  <c r="AP22" i="1"/>
  <c r="AQ125" i="2"/>
  <c r="AR22" i="2"/>
  <c r="L32" i="7"/>
  <c r="AB22" i="11"/>
  <c r="AB23" i="11" s="1"/>
  <c r="AG7" i="3"/>
  <c r="D23" i="9"/>
  <c r="F16" i="8"/>
  <c r="AF47" i="3"/>
  <c r="AH58" i="3"/>
  <c r="AH82" i="3" s="1"/>
  <c r="AH27" i="3" s="1"/>
  <c r="D43" i="9"/>
  <c r="D44" i="9"/>
  <c r="D46" i="9"/>
  <c r="D45" i="9"/>
  <c r="D42" i="9"/>
  <c r="D41" i="9"/>
  <c r="AW33" i="1"/>
  <c r="AL28" i="1"/>
  <c r="AM131" i="2"/>
  <c r="AM119" i="2"/>
  <c r="Y129" i="1"/>
  <c r="U26" i="7" s="1"/>
  <c r="S26" i="7"/>
  <c r="Y105" i="1"/>
  <c r="Y117" i="1"/>
  <c r="T26" i="7" s="1"/>
  <c r="AC10" i="1"/>
  <c r="AC58" i="11" s="1"/>
  <c r="AC7" i="1"/>
  <c r="AK127" i="1"/>
  <c r="AK115" i="1"/>
  <c r="AK103" i="1"/>
  <c r="AG130" i="2"/>
  <c r="AG118" i="2"/>
  <c r="AF27" i="1"/>
  <c r="H13" i="5"/>
  <c r="P26" i="7"/>
  <c r="AD117" i="2"/>
  <c r="AD129" i="2"/>
  <c r="AM39" i="1"/>
  <c r="AN59" i="2"/>
  <c r="AA109" i="2"/>
  <c r="AA121" i="2"/>
  <c r="AA133" i="2"/>
  <c r="Q4" i="7"/>
  <c r="P27" i="7"/>
  <c r="P4" i="7" s="1"/>
  <c r="D10" i="9" s="1"/>
  <c r="AC116" i="2"/>
  <c r="AC128" i="2"/>
  <c r="AB127" i="2"/>
  <c r="AB115" i="2"/>
  <c r="AG18" i="3" l="1"/>
  <c r="AH18" i="3" s="1"/>
  <c r="AG17" i="3"/>
  <c r="AH17" i="3" s="1"/>
  <c r="AH118" i="3"/>
  <c r="AH130" i="3"/>
  <c r="I31" i="7"/>
  <c r="AA41" i="1"/>
  <c r="M31" i="7" s="1"/>
  <c r="AH58" i="2"/>
  <c r="AG54" i="1" s="1"/>
  <c r="AG66" i="1" s="1"/>
  <c r="AC36" i="1"/>
  <c r="AS22" i="2"/>
  <c r="AR125" i="2"/>
  <c r="AQ22" i="1"/>
  <c r="AR113" i="2"/>
  <c r="AP97" i="1"/>
  <c r="AP121" i="1"/>
  <c r="AP109" i="1"/>
  <c r="S27" i="7"/>
  <c r="S4" i="7" s="1"/>
  <c r="AC55" i="11"/>
  <c r="AC54" i="11"/>
  <c r="AC57" i="11"/>
  <c r="AC53" i="11"/>
  <c r="AC56" i="11"/>
  <c r="D24" i="9"/>
  <c r="F18" i="8"/>
  <c r="AB13" i="1"/>
  <c r="AY53" i="2"/>
  <c r="AY77" i="2" s="1"/>
  <c r="AX33" i="1"/>
  <c r="AC11" i="1"/>
  <c r="R26" i="7"/>
  <c r="H14" i="5"/>
  <c r="AL115" i="1"/>
  <c r="AL127" i="1"/>
  <c r="AL103" i="1"/>
  <c r="AN83" i="2"/>
  <c r="AM55" i="1"/>
  <c r="AM67" i="1" s="1"/>
  <c r="AF102" i="1"/>
  <c r="AF114" i="1"/>
  <c r="AF126" i="1"/>
  <c r="AI17" i="3" l="1"/>
  <c r="AJ17" i="3" s="1"/>
  <c r="AK17" i="3" s="1"/>
  <c r="AL17" i="3" s="1"/>
  <c r="AH9" i="3"/>
  <c r="AI18" i="3"/>
  <c r="AJ18" i="3" s="1"/>
  <c r="AH10" i="3"/>
  <c r="AH11" i="3" s="1"/>
  <c r="AH82" i="2"/>
  <c r="AG78" i="1" s="1"/>
  <c r="AG90" i="1" s="1"/>
  <c r="AA45" i="1"/>
  <c r="K31" i="7" s="1"/>
  <c r="AQ97" i="1"/>
  <c r="AQ121" i="1"/>
  <c r="AQ109" i="1"/>
  <c r="AR22" i="1"/>
  <c r="AS125" i="2"/>
  <c r="AS113" i="2"/>
  <c r="AO59" i="2"/>
  <c r="AH56" i="3"/>
  <c r="AR59" i="3"/>
  <c r="AR83" i="3" s="1"/>
  <c r="AR2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58" i="2"/>
  <c r="AA2" i="7"/>
  <c r="D17" i="9"/>
  <c r="D18" i="9" s="1"/>
  <c r="D21" i="9" s="1"/>
  <c r="F22" i="8"/>
  <c r="AI58" i="3"/>
  <c r="AI82" i="3" s="1"/>
  <c r="AI27" i="3" s="1"/>
  <c r="AI57" i="3"/>
  <c r="AD36" i="1"/>
  <c r="AC35" i="1"/>
  <c r="AB34" i="1"/>
  <c r="AB41" i="1" s="1"/>
  <c r="AG115" i="3"/>
  <c r="AB15" i="1"/>
  <c r="F32" i="7"/>
  <c r="AB12" i="1"/>
  <c r="G32" i="7" s="1"/>
  <c r="AA3" i="7"/>
  <c r="AA4" i="7"/>
  <c r="AZ53" i="2"/>
  <c r="AY33" i="1"/>
  <c r="AX49" i="1"/>
  <c r="AD47" i="2"/>
  <c r="AC43" i="1" s="1"/>
  <c r="C33" i="7" s="1"/>
  <c r="AB97" i="2"/>
  <c r="AC73" i="2"/>
  <c r="AB126" i="2"/>
  <c r="AB114" i="2"/>
  <c r="AN28" i="2"/>
  <c r="AM79" i="1"/>
  <c r="AM91" i="1" s="1"/>
  <c r="AE7" i="2"/>
  <c r="AE18" i="2" s="1"/>
  <c r="J31" i="7"/>
  <c r="AX61" i="1" l="1"/>
  <c r="AH27" i="2"/>
  <c r="AH13" i="3"/>
  <c r="AH15" i="3" s="1"/>
  <c r="AH35" i="3" s="1"/>
  <c r="AK18" i="3"/>
  <c r="AL18" i="3" s="1"/>
  <c r="AM18" i="3" s="1"/>
  <c r="AI81" i="3"/>
  <c r="AI26" i="3" s="1"/>
  <c r="AI129" i="3" s="1"/>
  <c r="AR119" i="3"/>
  <c r="AR131" i="3"/>
  <c r="AI118" i="3"/>
  <c r="AI130" i="3"/>
  <c r="AH80" i="3"/>
  <c r="AH25" i="3" s="1"/>
  <c r="AD9" i="1"/>
  <c r="AD44" i="11" s="1"/>
  <c r="AE17" i="2"/>
  <c r="AR109" i="1"/>
  <c r="AR121" i="1"/>
  <c r="AR97" i="1"/>
  <c r="F23" i="8"/>
  <c r="AS59" i="3"/>
  <c r="AS83" i="3" s="1"/>
  <c r="AS28" i="3" s="1"/>
  <c r="D22" i="9"/>
  <c r="E32" i="7"/>
  <c r="AC38" i="11"/>
  <c r="AE37" i="1"/>
  <c r="I32" i="7"/>
  <c r="AH38" i="1"/>
  <c r="AG47" i="3"/>
  <c r="AN39" i="1"/>
  <c r="AB14" i="1"/>
  <c r="H32" i="7" s="1"/>
  <c r="AC13" i="1"/>
  <c r="AH55" i="3"/>
  <c r="AH79" i="3" s="1"/>
  <c r="AH24" i="3" s="1"/>
  <c r="AI56" i="3"/>
  <c r="AI80" i="3" s="1"/>
  <c r="AI25" i="3" s="1"/>
  <c r="AJ57" i="3"/>
  <c r="AJ81" i="3" s="1"/>
  <c r="AJ26" i="3" s="1"/>
  <c r="AX73" i="1"/>
  <c r="AX85" i="1" s="1"/>
  <c r="BA53" i="2"/>
  <c r="AZ33" i="1"/>
  <c r="AZ77" i="2"/>
  <c r="AY49" i="1"/>
  <c r="AD10" i="1"/>
  <c r="AD58" i="11" s="1"/>
  <c r="AD7" i="1"/>
  <c r="AO83" i="2"/>
  <c r="AN55" i="1"/>
  <c r="AC115" i="2"/>
  <c r="AC127" i="2"/>
  <c r="AE117" i="2"/>
  <c r="AE129" i="2"/>
  <c r="AM28" i="1"/>
  <c r="AN131" i="2"/>
  <c r="AN119" i="2"/>
  <c r="AD116" i="2"/>
  <c r="AD128" i="2"/>
  <c r="AH54" i="1"/>
  <c r="AI82" i="2"/>
  <c r="AG27" i="1"/>
  <c r="AH130" i="2"/>
  <c r="AH118" i="2"/>
  <c r="M32" i="7"/>
  <c r="AB109" i="2"/>
  <c r="AB121" i="2"/>
  <c r="AB133" i="2"/>
  <c r="AY61" i="1" l="1"/>
  <c r="AH42" i="3"/>
  <c r="AH48" i="3" s="1"/>
  <c r="AI117" i="3"/>
  <c r="AN18" i="3"/>
  <c r="AO18" i="3" s="1"/>
  <c r="AS119" i="3"/>
  <c r="AS131" i="3"/>
  <c r="AI116" i="3"/>
  <c r="AI128" i="3"/>
  <c r="AJ117" i="3"/>
  <c r="AJ129" i="3"/>
  <c r="AH115" i="3"/>
  <c r="AH127" i="3"/>
  <c r="AH116" i="3"/>
  <c r="AH128" i="3"/>
  <c r="AD55" i="11"/>
  <c r="AD54" i="11"/>
  <c r="AD57" i="11"/>
  <c r="AD53" i="11"/>
  <c r="AD56" i="11"/>
  <c r="AC41" i="11"/>
  <c r="AC43" i="11"/>
  <c r="AC40" i="11"/>
  <c r="AC42" i="11"/>
  <c r="AC15" i="1"/>
  <c r="AH66" i="1"/>
  <c r="AN67" i="1"/>
  <c r="F33" i="7"/>
  <c r="AC12" i="1"/>
  <c r="G33" i="7" s="1"/>
  <c r="AH47" i="3"/>
  <c r="AG73" i="3"/>
  <c r="BB53" i="2"/>
  <c r="BA33" i="1"/>
  <c r="AY73" i="1"/>
  <c r="AY85" i="1" s="1"/>
  <c r="BA77" i="2"/>
  <c r="AZ49" i="1"/>
  <c r="AD11" i="1"/>
  <c r="AD22" i="11" s="1"/>
  <c r="AG126" i="1"/>
  <c r="AG102" i="1"/>
  <c r="AG114" i="1"/>
  <c r="AM127" i="1"/>
  <c r="AM115" i="1"/>
  <c r="AM103" i="1"/>
  <c r="AO28" i="2"/>
  <c r="AN79" i="1"/>
  <c r="AN91" i="1" s="1"/>
  <c r="J32" i="7"/>
  <c r="AB45" i="1"/>
  <c r="K32" i="7" s="1"/>
  <c r="AH78" i="1"/>
  <c r="AH90" i="1" s="1"/>
  <c r="AI27" i="2"/>
  <c r="AC34" i="1"/>
  <c r="AC41" i="1" s="1"/>
  <c r="AC97" i="2"/>
  <c r="AC114" i="2"/>
  <c r="AC109" i="2"/>
  <c r="AC126" i="2"/>
  <c r="AZ61" i="1" l="1"/>
  <c r="AM17" i="3"/>
  <c r="AP18" i="3"/>
  <c r="AY101" i="2"/>
  <c r="E33" i="7"/>
  <c r="AC14" i="1"/>
  <c r="H33" i="7" s="1"/>
  <c r="AD38" i="11"/>
  <c r="AF7" i="2"/>
  <c r="AF18" i="2" s="1"/>
  <c r="AD13" i="1"/>
  <c r="F34" i="7" s="1"/>
  <c r="AG97" i="3"/>
  <c r="L34" i="7"/>
  <c r="AJ58" i="3"/>
  <c r="BB77" i="2"/>
  <c r="BA49" i="1"/>
  <c r="AZ73" i="1"/>
  <c r="AZ85" i="1" s="1"/>
  <c r="BC53" i="2"/>
  <c r="BB33" i="1"/>
  <c r="AC121" i="2"/>
  <c r="AC133" i="2"/>
  <c r="AD73" i="2"/>
  <c r="AI118" i="2"/>
  <c r="AI130" i="2"/>
  <c r="AH27" i="1"/>
  <c r="AO119" i="2"/>
  <c r="AN28" i="1"/>
  <c r="AO131" i="2"/>
  <c r="AF129" i="2"/>
  <c r="AF117" i="2"/>
  <c r="AF37" i="1"/>
  <c r="I33" i="7"/>
  <c r="AI38" i="1"/>
  <c r="AJ58" i="2"/>
  <c r="AO39" i="1"/>
  <c r="AP59" i="2"/>
  <c r="AE47" i="2"/>
  <c r="AD43" i="1" s="1"/>
  <c r="C34" i="7" s="1"/>
  <c r="AD35" i="1"/>
  <c r="AD115" i="2"/>
  <c r="AD127" i="2"/>
  <c r="AE36" i="1"/>
  <c r="AE128" i="2"/>
  <c r="AE116" i="2"/>
  <c r="AN17" i="3" l="1"/>
  <c r="AO17" i="3" s="1"/>
  <c r="AP17" i="3" s="1"/>
  <c r="AQ17" i="3" s="1"/>
  <c r="BA61" i="1"/>
  <c r="AQ18" i="3"/>
  <c r="AJ130" i="3"/>
  <c r="AT40" i="3"/>
  <c r="AT59" i="3" s="1"/>
  <c r="AT83" i="3" s="1"/>
  <c r="AT28" i="3" s="1"/>
  <c r="AJ37" i="3"/>
  <c r="AI47" i="3"/>
  <c r="AL38" i="3"/>
  <c r="AO39" i="3"/>
  <c r="AE9" i="1"/>
  <c r="AE44" i="11" s="1"/>
  <c r="AF17" i="2"/>
  <c r="AK57" i="3"/>
  <c r="AK81" i="3" s="1"/>
  <c r="AK26" i="3" s="1"/>
  <c r="AH54" i="3"/>
  <c r="AH61" i="3" s="1"/>
  <c r="AI36" i="3"/>
  <c r="AI7" i="3"/>
  <c r="AI9" i="3" s="1"/>
  <c r="AZ101" i="2"/>
  <c r="AY22" i="2"/>
  <c r="AD15" i="1"/>
  <c r="AE38" i="11" s="1"/>
  <c r="AE10" i="1"/>
  <c r="AE58" i="11" s="1"/>
  <c r="AE56" i="11" s="1"/>
  <c r="AD43" i="11"/>
  <c r="AD40" i="11"/>
  <c r="AD41" i="11"/>
  <c r="AD42" i="11"/>
  <c r="AE7" i="1"/>
  <c r="AD12" i="1"/>
  <c r="G34" i="7" s="1"/>
  <c r="AG114" i="3"/>
  <c r="BC77" i="2"/>
  <c r="BB49" i="1"/>
  <c r="BA73" i="1"/>
  <c r="BA85" i="1" s="1"/>
  <c r="BD53" i="2"/>
  <c r="BC33" i="1"/>
  <c r="AP83" i="2"/>
  <c r="AO55" i="1"/>
  <c r="AO67" i="1" s="1"/>
  <c r="AN115" i="1"/>
  <c r="AN127" i="1"/>
  <c r="AN103" i="1"/>
  <c r="AF53" i="1"/>
  <c r="AF65" i="1" s="1"/>
  <c r="M33" i="7"/>
  <c r="AD34" i="1"/>
  <c r="AD41" i="1" s="1"/>
  <c r="AJ82" i="2"/>
  <c r="AI54" i="1"/>
  <c r="AI66" i="1" s="1"/>
  <c r="AH102" i="1"/>
  <c r="AH126" i="1"/>
  <c r="AH114" i="1"/>
  <c r="BB61" i="1" l="1"/>
  <c r="AR17" i="3"/>
  <c r="AR18" i="3"/>
  <c r="AS18" i="3" s="1"/>
  <c r="AK117" i="3"/>
  <c r="AK129" i="3"/>
  <c r="AT119" i="3"/>
  <c r="AT131" i="3"/>
  <c r="AJ56" i="3"/>
  <c r="AJ80" i="3" s="1"/>
  <c r="AJ25" i="3" s="1"/>
  <c r="AI55" i="3"/>
  <c r="AI79" i="3" s="1"/>
  <c r="AI24" i="3" s="1"/>
  <c r="AH78" i="3"/>
  <c r="AH85" i="3" s="1"/>
  <c r="AH97" i="3" s="1"/>
  <c r="AH73" i="3"/>
  <c r="AI10" i="3"/>
  <c r="AI11" i="3" s="1"/>
  <c r="AI13" i="3" s="1"/>
  <c r="AI15" i="3" s="1"/>
  <c r="AI35" i="3" s="1"/>
  <c r="E34" i="7"/>
  <c r="AD14" i="1"/>
  <c r="H34" i="7" s="1"/>
  <c r="BA101" i="2"/>
  <c r="AZ22" i="2"/>
  <c r="AY125" i="2"/>
  <c r="AY11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G121" i="3"/>
  <c r="AG109" i="3"/>
  <c r="AK58" i="3"/>
  <c r="AK82" i="3" s="1"/>
  <c r="AK27" i="3" s="1"/>
  <c r="BE53" i="2"/>
  <c r="BD33" i="1"/>
  <c r="BD77" i="2"/>
  <c r="BC49" i="1"/>
  <c r="BB73" i="1"/>
  <c r="BB85" i="1" s="1"/>
  <c r="AJ27" i="2"/>
  <c r="AI78" i="1"/>
  <c r="AI90" i="1" s="1"/>
  <c r="I34" i="7"/>
  <c r="AD97" i="2"/>
  <c r="AQ59" i="2"/>
  <c r="AP39" i="1"/>
  <c r="AF36" i="1"/>
  <c r="AG37" i="1"/>
  <c r="AH57" i="2"/>
  <c r="AE73" i="2"/>
  <c r="J33" i="7"/>
  <c r="AC45" i="1"/>
  <c r="K33" i="7" s="1"/>
  <c r="AD126" i="2"/>
  <c r="AD114" i="2"/>
  <c r="AE35" i="1"/>
  <c r="AF77" i="1"/>
  <c r="AF89" i="1" s="1"/>
  <c r="AJ38" i="1"/>
  <c r="AK58" i="2"/>
  <c r="AF47" i="2"/>
  <c r="AE43" i="1" s="1"/>
  <c r="C35" i="7" s="1"/>
  <c r="AP28" i="2"/>
  <c r="AO79" i="1"/>
  <c r="AO91" i="1" s="1"/>
  <c r="AK37" i="3" l="1"/>
  <c r="BC61" i="1"/>
  <c r="AS17" i="3"/>
  <c r="AT17" i="3" s="1"/>
  <c r="AT18" i="3"/>
  <c r="AU18" i="3" s="1"/>
  <c r="AV18" i="3" s="1"/>
  <c r="AH23" i="3"/>
  <c r="AH126" i="3" s="1"/>
  <c r="AK118" i="3"/>
  <c r="AK130" i="3"/>
  <c r="AI115" i="3"/>
  <c r="AI127" i="3"/>
  <c r="AJ116" i="3"/>
  <c r="AJ128" i="3"/>
  <c r="AU40" i="3"/>
  <c r="AU59" i="3" s="1"/>
  <c r="AU83" i="3" s="1"/>
  <c r="AU28" i="3" s="1"/>
  <c r="AP39" i="3"/>
  <c r="AM38" i="3"/>
  <c r="AI42" i="3"/>
  <c r="AI48" i="3" s="1"/>
  <c r="AF10" i="1"/>
  <c r="AF58" i="11" s="1"/>
  <c r="AF57" i="11" s="1"/>
  <c r="AG17" i="2"/>
  <c r="AH17" i="2" s="1"/>
  <c r="AF9" i="1"/>
  <c r="AL57" i="3"/>
  <c r="AL81" i="3" s="1"/>
  <c r="AL26" i="3" s="1"/>
  <c r="AJ7" i="3"/>
  <c r="AJ10" i="3" s="1"/>
  <c r="AJ36" i="3"/>
  <c r="AJ55" i="3" s="1"/>
  <c r="AJ79" i="3" s="1"/>
  <c r="AJ24" i="3" s="1"/>
  <c r="AI54" i="3"/>
  <c r="AI61" i="3" s="1"/>
  <c r="AK56" i="3"/>
  <c r="AK80" i="3" s="1"/>
  <c r="AK25" i="3" s="1"/>
  <c r="L35" i="7"/>
  <c r="AF7" i="1"/>
  <c r="AX121" i="1"/>
  <c r="AX109" i="1"/>
  <c r="AX97" i="1"/>
  <c r="AY22" i="1"/>
  <c r="AZ125" i="2"/>
  <c r="AZ113" i="2"/>
  <c r="BB101" i="2"/>
  <c r="BA22" i="2"/>
  <c r="AE13" i="1"/>
  <c r="BE77" i="2"/>
  <c r="BD49" i="1"/>
  <c r="BC73" i="1"/>
  <c r="BC85" i="1" s="1"/>
  <c r="BE33" i="1"/>
  <c r="AJ54" i="1"/>
  <c r="AJ66" i="1" s="1"/>
  <c r="AK82" i="2"/>
  <c r="AF26" i="1"/>
  <c r="AG129" i="2"/>
  <c r="AG117" i="2"/>
  <c r="AJ118" i="2"/>
  <c r="AI27" i="1"/>
  <c r="AJ130" i="2"/>
  <c r="AP119" i="2"/>
  <c r="AO28" i="1"/>
  <c r="AP131" i="2"/>
  <c r="AE115" i="2"/>
  <c r="AE127" i="2"/>
  <c r="AD109" i="2"/>
  <c r="AD133" i="2"/>
  <c r="AD121" i="2"/>
  <c r="AH81" i="2"/>
  <c r="AG53" i="1"/>
  <c r="AG65" i="1" s="1"/>
  <c r="AQ83" i="2"/>
  <c r="AP55" i="1"/>
  <c r="AP67" i="1" s="1"/>
  <c r="M34" i="7"/>
  <c r="AF52" i="1"/>
  <c r="AF64" i="1" s="1"/>
  <c r="AF116" i="2"/>
  <c r="AF128" i="2"/>
  <c r="AI17" i="2" l="1"/>
  <c r="AJ17" i="2" s="1"/>
  <c r="AK17" i="2" s="1"/>
  <c r="AL17" i="2" s="1"/>
  <c r="AH9" i="2"/>
  <c r="AH11" i="2" s="1"/>
  <c r="AH13" i="2" s="1"/>
  <c r="AH15" i="2" s="1"/>
  <c r="AH35" i="2" s="1"/>
  <c r="BD61" i="1"/>
  <c r="AH30" i="3"/>
  <c r="AH109" i="3" s="1"/>
  <c r="AH114" i="3"/>
  <c r="AI18" i="2"/>
  <c r="AJ18" i="2" s="1"/>
  <c r="AW18" i="3"/>
  <c r="AX18" i="3" s="1"/>
  <c r="AY18" i="3" s="1"/>
  <c r="AU17" i="3"/>
  <c r="AV17" i="3" s="1"/>
  <c r="AK116" i="3"/>
  <c r="AK128" i="3"/>
  <c r="AL117" i="3"/>
  <c r="AL129" i="3"/>
  <c r="AJ115" i="3"/>
  <c r="AJ127" i="3"/>
  <c r="AU119" i="3"/>
  <c r="AU131" i="3"/>
  <c r="AF53" i="11"/>
  <c r="AF54" i="11"/>
  <c r="AF56" i="11"/>
  <c r="AF55" i="11"/>
  <c r="AJ9" i="3"/>
  <c r="AJ11" i="3" s="1"/>
  <c r="AJ13" i="3" s="1"/>
  <c r="AJ15" i="3" s="1"/>
  <c r="AJ35" i="3" s="1"/>
  <c r="AI73" i="3"/>
  <c r="AJ47" i="3"/>
  <c r="AF44" i="11"/>
  <c r="AF11" i="1"/>
  <c r="AF22" i="11" s="1"/>
  <c r="AI78" i="3"/>
  <c r="BC101" i="2"/>
  <c r="BB22" i="2"/>
  <c r="AZ22" i="1"/>
  <c r="BA125" i="2"/>
  <c r="BA113" i="2"/>
  <c r="AY97" i="1"/>
  <c r="AY121" i="1"/>
  <c r="AY109" i="1"/>
  <c r="F35" i="7"/>
  <c r="AE12" i="1"/>
  <c r="G35" i="7" s="1"/>
  <c r="AE15" i="1"/>
  <c r="BF33" i="1"/>
  <c r="BD73" i="1"/>
  <c r="BD85" i="1" s="1"/>
  <c r="AF113" i="1"/>
  <c r="AF125" i="1"/>
  <c r="AF101" i="1"/>
  <c r="AF76" i="1"/>
  <c r="AF88" i="1" s="1"/>
  <c r="AE97" i="2"/>
  <c r="J34" i="7"/>
  <c r="AD45" i="1"/>
  <c r="K34" i="7" s="1"/>
  <c r="AQ28" i="2"/>
  <c r="AP79" i="1"/>
  <c r="AP91" i="1" s="1"/>
  <c r="AI114" i="1"/>
  <c r="AI126" i="1"/>
  <c r="AI102" i="1"/>
  <c r="AJ78" i="1"/>
  <c r="AJ90" i="1" s="1"/>
  <c r="AK27" i="2"/>
  <c r="AE114" i="2"/>
  <c r="AE126" i="2"/>
  <c r="AH26" i="2"/>
  <c r="AG77" i="1"/>
  <c r="AG89" i="1" s="1"/>
  <c r="AO103" i="1"/>
  <c r="AO115" i="1"/>
  <c r="AO127" i="1"/>
  <c r="AZ18" i="3" l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AL37" i="3"/>
  <c r="AH133" i="3"/>
  <c r="AH121" i="3"/>
  <c r="AW17" i="3"/>
  <c r="AX17" i="3" s="1"/>
  <c r="AY17" i="3" s="1"/>
  <c r="AK18" i="2"/>
  <c r="AG9" i="1"/>
  <c r="AG44" i="11" s="1"/>
  <c r="AN38" i="3"/>
  <c r="AV40" i="3"/>
  <c r="AV59" i="3" s="1"/>
  <c r="AV83" i="3" s="1"/>
  <c r="AV28" i="3" s="1"/>
  <c r="AQ39" i="3"/>
  <c r="AI23" i="3"/>
  <c r="AI85" i="3"/>
  <c r="AI97" i="3" s="1"/>
  <c r="AJ42" i="3"/>
  <c r="AK47" i="3" s="1"/>
  <c r="AM57" i="3"/>
  <c r="AM81" i="3" s="1"/>
  <c r="AM26" i="3" s="1"/>
  <c r="AK36" i="3"/>
  <c r="AK55" i="3" s="1"/>
  <c r="AK79" i="3" s="1"/>
  <c r="AK24" i="3" s="1"/>
  <c r="AJ54" i="3"/>
  <c r="AJ61" i="3" s="1"/>
  <c r="AK7" i="3"/>
  <c r="AK10" i="3" s="1"/>
  <c r="AL56" i="3"/>
  <c r="AL80" i="3" s="1"/>
  <c r="AL25" i="3" s="1"/>
  <c r="L36" i="7"/>
  <c r="BA22" i="1"/>
  <c r="BB125" i="2"/>
  <c r="BB113" i="2"/>
  <c r="AZ121" i="1"/>
  <c r="AZ97" i="1"/>
  <c r="AZ109" i="1"/>
  <c r="BD101" i="2"/>
  <c r="BC22" i="2"/>
  <c r="AF38" i="11"/>
  <c r="AL58" i="3"/>
  <c r="AL82" i="3" s="1"/>
  <c r="AL27" i="3" s="1"/>
  <c r="AE34" i="1"/>
  <c r="AE41" i="1" s="1"/>
  <c r="AF15" i="1"/>
  <c r="AF13" i="1"/>
  <c r="E35" i="7"/>
  <c r="AE14" i="1"/>
  <c r="H35" i="7" s="1"/>
  <c r="BG33" i="1"/>
  <c r="AE109" i="2"/>
  <c r="AE133" i="2"/>
  <c r="AE121" i="2"/>
  <c r="AG10" i="1"/>
  <c r="AG58" i="11" s="1"/>
  <c r="AG7" i="1"/>
  <c r="AK118" i="2"/>
  <c r="AJ27" i="1"/>
  <c r="AK130" i="2"/>
  <c r="AQ119" i="2"/>
  <c r="AP28" i="1"/>
  <c r="AQ131" i="2"/>
  <c r="AF127" i="2"/>
  <c r="AF115" i="2"/>
  <c r="AH117" i="2"/>
  <c r="AH129" i="2"/>
  <c r="AG26" i="1"/>
  <c r="AF25" i="1"/>
  <c r="AG116" i="2"/>
  <c r="AG128" i="2"/>
  <c r="BK18" i="3" l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AZ17" i="3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AM17" i="2"/>
  <c r="AL18" i="2"/>
  <c r="AM117" i="3"/>
  <c r="AM129" i="3"/>
  <c r="AL118" i="3"/>
  <c r="AL130" i="3"/>
  <c r="AL116" i="3"/>
  <c r="AL128" i="3"/>
  <c r="AI30" i="3"/>
  <c r="AI133" i="3" s="1"/>
  <c r="AI126" i="3"/>
  <c r="AV119" i="3"/>
  <c r="AV131" i="3"/>
  <c r="AK115" i="3"/>
  <c r="AK127" i="3"/>
  <c r="AI114" i="3"/>
  <c r="AK9" i="3"/>
  <c r="AK11" i="3" s="1"/>
  <c r="AK13" i="3" s="1"/>
  <c r="AK15" i="3" s="1"/>
  <c r="AK35" i="3" s="1"/>
  <c r="AJ78" i="3"/>
  <c r="AJ85" i="3" s="1"/>
  <c r="AJ97" i="3" s="1"/>
  <c r="AJ73" i="3"/>
  <c r="AJ48" i="3"/>
  <c r="AG47" i="2"/>
  <c r="AF43" i="1" s="1"/>
  <c r="C36" i="7" s="1"/>
  <c r="BE101" i="2"/>
  <c r="BD22" i="2"/>
  <c r="BC113" i="2"/>
  <c r="BB22" i="1"/>
  <c r="BC125" i="2"/>
  <c r="BA97" i="1"/>
  <c r="BA109" i="1"/>
  <c r="BA121" i="1"/>
  <c r="AG38" i="11"/>
  <c r="AG41" i="11" s="1"/>
  <c r="AG56" i="11"/>
  <c r="AG55" i="11"/>
  <c r="AG54" i="11"/>
  <c r="AG53" i="11"/>
  <c r="AG57" i="11"/>
  <c r="AF42" i="11"/>
  <c r="AF40" i="11"/>
  <c r="AF41" i="11"/>
  <c r="AF43" i="11"/>
  <c r="AG36" i="1"/>
  <c r="AH56" i="2"/>
  <c r="I35" i="7"/>
  <c r="F36" i="7"/>
  <c r="AF12" i="1"/>
  <c r="G36" i="7" s="1"/>
  <c r="AQ39" i="1"/>
  <c r="AR59" i="2"/>
  <c r="AF35" i="1"/>
  <c r="AK38" i="1"/>
  <c r="AL58" i="2"/>
  <c r="AI57" i="2"/>
  <c r="AH37" i="1"/>
  <c r="AF73" i="2"/>
  <c r="AN57" i="3"/>
  <c r="AN81" i="3" s="1"/>
  <c r="AN26" i="3" s="1"/>
  <c r="BH33" i="1"/>
  <c r="AI7" i="2"/>
  <c r="AF112" i="1"/>
  <c r="AF100" i="1"/>
  <c r="AF124" i="1"/>
  <c r="AG11" i="1"/>
  <c r="AG22" i="11" s="1"/>
  <c r="AP103" i="1"/>
  <c r="AP127" i="1"/>
  <c r="AP115" i="1"/>
  <c r="AG125" i="1"/>
  <c r="AG101" i="1"/>
  <c r="AG113" i="1"/>
  <c r="AJ114" i="1"/>
  <c r="AJ102" i="1"/>
  <c r="AJ126" i="1"/>
  <c r="AF14" i="1"/>
  <c r="H36" i="7" s="1"/>
  <c r="E36" i="7"/>
  <c r="BW18" i="3" l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AK42" i="3"/>
  <c r="BK17" i="3"/>
  <c r="AJ23" i="3"/>
  <c r="AJ114" i="3" s="1"/>
  <c r="AI121" i="3"/>
  <c r="AL36" i="3"/>
  <c r="AL55" i="3" s="1"/>
  <c r="AL79" i="3" s="1"/>
  <c r="AL24" i="3" s="1"/>
  <c r="AL127" i="3" s="1"/>
  <c r="AL7" i="3"/>
  <c r="AL9" i="3" s="1"/>
  <c r="AK54" i="3"/>
  <c r="AK61" i="3" s="1"/>
  <c r="AK73" i="3" s="1"/>
  <c r="AN17" i="2"/>
  <c r="AM18" i="2"/>
  <c r="AI109" i="3"/>
  <c r="AN117" i="3"/>
  <c r="AN129" i="3"/>
  <c r="AR39" i="3"/>
  <c r="AW40" i="3"/>
  <c r="AW59" i="3" s="1"/>
  <c r="AW83" i="3" s="1"/>
  <c r="AW28" i="3" s="1"/>
  <c r="AO38" i="3"/>
  <c r="AM37" i="3"/>
  <c r="AM56" i="3" s="1"/>
  <c r="AM80" i="3" s="1"/>
  <c r="AM25" i="3" s="1"/>
  <c r="AI9" i="2"/>
  <c r="AH9" i="1" s="1"/>
  <c r="AH44" i="11" s="1"/>
  <c r="BD125" i="2"/>
  <c r="BC22" i="1"/>
  <c r="BD113" i="2"/>
  <c r="BB121" i="1"/>
  <c r="BB97" i="1"/>
  <c r="BB109" i="1"/>
  <c r="BF101" i="2"/>
  <c r="BE22" i="2"/>
  <c r="AG40" i="11"/>
  <c r="AG42" i="11"/>
  <c r="AG43" i="11"/>
  <c r="AS59" i="2"/>
  <c r="AH55" i="2"/>
  <c r="AM58" i="2"/>
  <c r="AJ57" i="2"/>
  <c r="AH36" i="1"/>
  <c r="AF34" i="1"/>
  <c r="AF41" i="1" s="1"/>
  <c r="AR83" i="2"/>
  <c r="AQ55" i="1"/>
  <c r="AQ67" i="1" s="1"/>
  <c r="AI81" i="2"/>
  <c r="AH53" i="1"/>
  <c r="AH65" i="1" s="1"/>
  <c r="M35" i="7"/>
  <c r="AL82" i="2"/>
  <c r="AK54" i="1"/>
  <c r="AK66" i="1" s="1"/>
  <c r="AH80" i="2"/>
  <c r="AG52" i="1"/>
  <c r="AG64" i="1" s="1"/>
  <c r="AF97" i="2"/>
  <c r="AF51" i="1"/>
  <c r="AF63" i="1" s="1"/>
  <c r="AK48" i="3"/>
  <c r="AL47" i="3"/>
  <c r="BI33" i="1"/>
  <c r="L37" i="7"/>
  <c r="AH7" i="1"/>
  <c r="AI10" i="2"/>
  <c r="AH10" i="1" s="1"/>
  <c r="AH58" i="11" s="1"/>
  <c r="CI18" i="3" l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BL17" i="3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AJ30" i="3"/>
  <c r="AJ133" i="3" s="1"/>
  <c r="AL10" i="3"/>
  <c r="AJ126" i="3"/>
  <c r="AK78" i="3"/>
  <c r="AK85" i="3" s="1"/>
  <c r="AK97" i="3" s="1"/>
  <c r="AL115" i="3"/>
  <c r="AL11" i="3"/>
  <c r="AL13" i="3" s="1"/>
  <c r="AL15" i="3" s="1"/>
  <c r="AO39" i="2"/>
  <c r="AJ37" i="2"/>
  <c r="AH42" i="2"/>
  <c r="AH48" i="2" s="1"/>
  <c r="AT40" i="2"/>
  <c r="AI36" i="2"/>
  <c r="AO17" i="2"/>
  <c r="AP17" i="2" s="1"/>
  <c r="AN18" i="2"/>
  <c r="AO18" i="2" s="1"/>
  <c r="AM116" i="3"/>
  <c r="AM128" i="3"/>
  <c r="AW119" i="3"/>
  <c r="AW131" i="3"/>
  <c r="AI11" i="2"/>
  <c r="AR39" i="1"/>
  <c r="AL38" i="1"/>
  <c r="BE113" i="2"/>
  <c r="BE125" i="2"/>
  <c r="BD22" i="1"/>
  <c r="BG101" i="2"/>
  <c r="AF50" i="1"/>
  <c r="AF57" i="1" s="1"/>
  <c r="BC109" i="1"/>
  <c r="BC97" i="1"/>
  <c r="BC121" i="1"/>
  <c r="AG73" i="2"/>
  <c r="AH47" i="2"/>
  <c r="AG43" i="1" s="1"/>
  <c r="C37" i="7" s="1"/>
  <c r="AI56" i="2"/>
  <c r="AI80" i="2" s="1"/>
  <c r="AG35" i="1"/>
  <c r="AM58" i="3"/>
  <c r="AM82" i="3" s="1"/>
  <c r="AM27" i="3" s="1"/>
  <c r="AI37" i="1"/>
  <c r="I36" i="7"/>
  <c r="AH56" i="11"/>
  <c r="AH55" i="11"/>
  <c r="AH54" i="11"/>
  <c r="AH57" i="11"/>
  <c r="AH53" i="11"/>
  <c r="AF126" i="2"/>
  <c r="AF114" i="2"/>
  <c r="AL27" i="2"/>
  <c r="AK78" i="1"/>
  <c r="AK90" i="1" s="1"/>
  <c r="AH77" i="1"/>
  <c r="AH89" i="1" s="1"/>
  <c r="AI26" i="2"/>
  <c r="AG15" i="1"/>
  <c r="AG13" i="1"/>
  <c r="AF75" i="1"/>
  <c r="AF87" i="1" s="1"/>
  <c r="AH25" i="2"/>
  <c r="AG76" i="1"/>
  <c r="AG88" i="1" s="1"/>
  <c r="J35" i="7"/>
  <c r="AE45" i="1"/>
  <c r="K35" i="7" s="1"/>
  <c r="AR28" i="2"/>
  <c r="AQ79" i="1"/>
  <c r="AQ91" i="1" s="1"/>
  <c r="AK23" i="3"/>
  <c r="AJ121" i="3"/>
  <c r="AJ109" i="3"/>
  <c r="BK53" i="2"/>
  <c r="BJ33" i="1"/>
  <c r="AH11" i="1"/>
  <c r="AH22" i="11" s="1"/>
  <c r="AH23" i="11" s="1"/>
  <c r="AM82" i="2"/>
  <c r="AH79" i="2"/>
  <c r="AG51" i="1"/>
  <c r="AR55" i="1"/>
  <c r="AS83" i="2"/>
  <c r="AI53" i="1"/>
  <c r="AJ81" i="2"/>
  <c r="AF74" i="1"/>
  <c r="M36" i="7"/>
  <c r="BW17" i="3" l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AG44" i="1"/>
  <c r="AM7" i="3"/>
  <c r="AM9" i="3" s="1"/>
  <c r="AQ17" i="2"/>
  <c r="AR17" i="2" s="1"/>
  <c r="AP18" i="2"/>
  <c r="AM118" i="3"/>
  <c r="AM130" i="3"/>
  <c r="AK30" i="3"/>
  <c r="AK133" i="3" s="1"/>
  <c r="AK126" i="3"/>
  <c r="AL35" i="3"/>
  <c r="AR67" i="1"/>
  <c r="AO57" i="3"/>
  <c r="AO81" i="3" s="1"/>
  <c r="AO26" i="3" s="1"/>
  <c r="AF62" i="1"/>
  <c r="AF86" i="1"/>
  <c r="BD109" i="1"/>
  <c r="BD97" i="1"/>
  <c r="BD121" i="1"/>
  <c r="BH101" i="2"/>
  <c r="AH52" i="1"/>
  <c r="AH64" i="1" s="1"/>
  <c r="AG63" i="1"/>
  <c r="AL54" i="1"/>
  <c r="AL66" i="1" s="1"/>
  <c r="AI65" i="1"/>
  <c r="E37" i="7"/>
  <c r="AH38" i="11"/>
  <c r="AG14" i="1"/>
  <c r="H37" i="7" s="1"/>
  <c r="AR119" i="2"/>
  <c r="AQ28" i="1"/>
  <c r="AR131" i="2"/>
  <c r="AH116" i="2"/>
  <c r="AH128" i="2"/>
  <c r="AG25" i="1"/>
  <c r="AL118" i="2"/>
  <c r="AK27" i="1"/>
  <c r="AL130" i="2"/>
  <c r="AG127" i="2"/>
  <c r="AG115" i="2"/>
  <c r="AF24" i="1"/>
  <c r="AI117" i="2"/>
  <c r="AI129" i="2"/>
  <c r="AH26" i="1"/>
  <c r="AF109" i="2"/>
  <c r="AF121" i="2"/>
  <c r="AF133" i="2"/>
  <c r="F37" i="7"/>
  <c r="AG12" i="1"/>
  <c r="G37" i="7" s="1"/>
  <c r="AK114" i="3"/>
  <c r="L38" i="7"/>
  <c r="BL53" i="2"/>
  <c r="BK33" i="1"/>
  <c r="BK77" i="2"/>
  <c r="BJ49" i="1"/>
  <c r="AI77" i="1"/>
  <c r="AI89" i="1" s="1"/>
  <c r="AJ26" i="2"/>
  <c r="AL78" i="1"/>
  <c r="AM27" i="2"/>
  <c r="AF23" i="1"/>
  <c r="AG126" i="2"/>
  <c r="AG114" i="2"/>
  <c r="N36" i="7"/>
  <c r="AF69" i="1"/>
  <c r="O36" i="7" s="1"/>
  <c r="J36" i="7"/>
  <c r="AF45" i="1"/>
  <c r="K36" i="7" s="1"/>
  <c r="AR79" i="1"/>
  <c r="AR91" i="1" s="1"/>
  <c r="AS28" i="2"/>
  <c r="AF81" i="1"/>
  <c r="AG97" i="2"/>
  <c r="AJ7" i="2"/>
  <c r="AJ9" i="2" s="1"/>
  <c r="AI9" i="1" s="1"/>
  <c r="AI44" i="11" s="1"/>
  <c r="AI13" i="2"/>
  <c r="AI15" i="2" s="1"/>
  <c r="AG75" i="1"/>
  <c r="AG87" i="1" s="1"/>
  <c r="AH24" i="2"/>
  <c r="AH76" i="1"/>
  <c r="AI25" i="2"/>
  <c r="CI17" i="3" l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BJ61" i="1"/>
  <c r="AM10" i="3"/>
  <c r="AM11" i="3" s="1"/>
  <c r="AM13" i="3" s="1"/>
  <c r="AM15" i="3" s="1"/>
  <c r="AM35" i="3" s="1"/>
  <c r="AS17" i="2"/>
  <c r="AQ18" i="2"/>
  <c r="AO117" i="3"/>
  <c r="AO129" i="3"/>
  <c r="AF30" i="1"/>
  <c r="AN37" i="3"/>
  <c r="AN56" i="3" s="1"/>
  <c r="AN80" i="3" s="1"/>
  <c r="AN25" i="3" s="1"/>
  <c r="AS39" i="3"/>
  <c r="AX40" i="3"/>
  <c r="AX59" i="3" s="1"/>
  <c r="AX83" i="3" s="1"/>
  <c r="AX28" i="3" s="1"/>
  <c r="AL42" i="3"/>
  <c r="AM47" i="3" s="1"/>
  <c r="AP38" i="3"/>
  <c r="AM36" i="3"/>
  <c r="AM55" i="3" s="1"/>
  <c r="AM79" i="3" s="1"/>
  <c r="AM24" i="3" s="1"/>
  <c r="AL54" i="3"/>
  <c r="AL61" i="3" s="1"/>
  <c r="AL38" i="2"/>
  <c r="AH88" i="1"/>
  <c r="BI101" i="2"/>
  <c r="AL90" i="1"/>
  <c r="AS39" i="1"/>
  <c r="AH43" i="11"/>
  <c r="AH42" i="11"/>
  <c r="AH41" i="11"/>
  <c r="AH40" i="11"/>
  <c r="AH54" i="2"/>
  <c r="AJ56" i="2"/>
  <c r="AI52" i="1" s="1"/>
  <c r="AG34" i="1"/>
  <c r="AG41" i="1" s="1"/>
  <c r="AN58" i="3"/>
  <c r="AN82" i="3" s="1"/>
  <c r="AN27" i="3" s="1"/>
  <c r="AF123" i="1"/>
  <c r="AF99" i="1"/>
  <c r="AF111" i="1"/>
  <c r="AK126" i="1"/>
  <c r="AK102" i="1"/>
  <c r="AK114" i="1"/>
  <c r="AH113" i="1"/>
  <c r="AH125" i="1"/>
  <c r="AH101" i="1"/>
  <c r="AI35" i="2"/>
  <c r="AH13" i="1"/>
  <c r="AG112" i="1"/>
  <c r="AG100" i="1"/>
  <c r="AG124" i="1"/>
  <c r="AQ127" i="1"/>
  <c r="AQ103" i="1"/>
  <c r="AQ115" i="1"/>
  <c r="AK121" i="3"/>
  <c r="AK109" i="3"/>
  <c r="BJ73" i="1"/>
  <c r="BJ85" i="1" s="1"/>
  <c r="BM53" i="2"/>
  <c r="BL33" i="1"/>
  <c r="BL77" i="2"/>
  <c r="BK49" i="1"/>
  <c r="AJ10" i="2"/>
  <c r="AI10" i="1" s="1"/>
  <c r="AI58" i="11" s="1"/>
  <c r="AI7" i="1"/>
  <c r="AI128" i="2"/>
  <c r="AI116" i="2"/>
  <c r="AH25" i="1"/>
  <c r="AG109" i="2"/>
  <c r="AG133" i="2"/>
  <c r="AG121" i="2"/>
  <c r="AH127" i="2"/>
  <c r="AG24" i="1"/>
  <c r="AH115" i="2"/>
  <c r="AF93" i="1"/>
  <c r="P36" i="7" s="1"/>
  <c r="Q36" i="7"/>
  <c r="AJ117" i="2"/>
  <c r="AJ129" i="2"/>
  <c r="AI26" i="1"/>
  <c r="AM130" i="2"/>
  <c r="AM118" i="2"/>
  <c r="AL27" i="1"/>
  <c r="AR28" i="1"/>
  <c r="AS119" i="2"/>
  <c r="AS131" i="2"/>
  <c r="AF98" i="1"/>
  <c r="AF122" i="1"/>
  <c r="AF110" i="1"/>
  <c r="AO37" i="3" l="1"/>
  <c r="AY40" i="3"/>
  <c r="AY59" i="3" s="1"/>
  <c r="AY83" i="3" s="1"/>
  <c r="AY28" i="3" s="1"/>
  <c r="BK61" i="1"/>
  <c r="AN7" i="3"/>
  <c r="AN9" i="3" s="1"/>
  <c r="AR18" i="2"/>
  <c r="AT17" i="2"/>
  <c r="AU17" i="2" s="1"/>
  <c r="AV17" i="2" s="1"/>
  <c r="AN118" i="3"/>
  <c r="AN130" i="3"/>
  <c r="AN116" i="3"/>
  <c r="AN128" i="3"/>
  <c r="AM115" i="3"/>
  <c r="AM127" i="3"/>
  <c r="AX119" i="3"/>
  <c r="AX131" i="3"/>
  <c r="AL73" i="3"/>
  <c r="AL48" i="3"/>
  <c r="AL78" i="3"/>
  <c r="AJ36" i="2"/>
  <c r="AK37" i="2"/>
  <c r="AH78" i="2"/>
  <c r="AH85" i="2" s="1"/>
  <c r="AH61" i="2"/>
  <c r="AH73" i="2" s="1"/>
  <c r="AP39" i="2"/>
  <c r="AM38" i="2"/>
  <c r="AU40" i="2"/>
  <c r="AI42" i="2"/>
  <c r="AT39" i="3"/>
  <c r="AQ38" i="3"/>
  <c r="AM42" i="3"/>
  <c r="AN47" i="3" s="1"/>
  <c r="AG50" i="1"/>
  <c r="AG62" i="1" s="1"/>
  <c r="BJ101" i="2"/>
  <c r="AI56" i="11"/>
  <c r="AI57" i="11"/>
  <c r="AI54" i="11"/>
  <c r="AI53" i="11"/>
  <c r="AI55" i="11"/>
  <c r="AI36" i="1"/>
  <c r="AI64" i="1" s="1"/>
  <c r="AI47" i="2"/>
  <c r="AH43" i="1" s="1"/>
  <c r="C38" i="7" s="1"/>
  <c r="AH15" i="1"/>
  <c r="AT59" i="2"/>
  <c r="AS55" i="1" s="1"/>
  <c r="AS67" i="1" s="1"/>
  <c r="AJ80" i="2"/>
  <c r="AJ25" i="2" s="1"/>
  <c r="AJ37" i="1"/>
  <c r="AK57" i="2"/>
  <c r="I37" i="7"/>
  <c r="AN58" i="2"/>
  <c r="AM38" i="1"/>
  <c r="AI55" i="2"/>
  <c r="AH35" i="1"/>
  <c r="F38" i="7"/>
  <c r="AH12" i="1"/>
  <c r="G38" i="7" s="1"/>
  <c r="AN36" i="3"/>
  <c r="AN55" i="3" s="1"/>
  <c r="AN79" i="3" s="1"/>
  <c r="AN24" i="3" s="1"/>
  <c r="AP57" i="3"/>
  <c r="AP81" i="3" s="1"/>
  <c r="AP26" i="3" s="1"/>
  <c r="AO56" i="3"/>
  <c r="AO80" i="3" s="1"/>
  <c r="AO25" i="3" s="1"/>
  <c r="AM54" i="3"/>
  <c r="AM61" i="3" s="1"/>
  <c r="AJ11" i="2"/>
  <c r="AJ13" i="2" s="1"/>
  <c r="BN53" i="2"/>
  <c r="BM33" i="1"/>
  <c r="BK73" i="1"/>
  <c r="BK85" i="1" s="1"/>
  <c r="BM77" i="2"/>
  <c r="BL49" i="1"/>
  <c r="AI11" i="1"/>
  <c r="AH124" i="1"/>
  <c r="AH100" i="1"/>
  <c r="AH112" i="1"/>
  <c r="AL126" i="1"/>
  <c r="AL114" i="1"/>
  <c r="AL102" i="1"/>
  <c r="AR127" i="1"/>
  <c r="AR103" i="1"/>
  <c r="AR115" i="1"/>
  <c r="AI54" i="2"/>
  <c r="AH34" i="1"/>
  <c r="AI113" i="1"/>
  <c r="AI101" i="1"/>
  <c r="AI125" i="1"/>
  <c r="AF129" i="1"/>
  <c r="U36" i="7" s="1"/>
  <c r="S36" i="7"/>
  <c r="AF117" i="1"/>
  <c r="T36" i="7" s="1"/>
  <c r="AF105" i="1"/>
  <c r="R36" i="7" s="1"/>
  <c r="AG99" i="1"/>
  <c r="AG111" i="1"/>
  <c r="AG123" i="1"/>
  <c r="AH23" i="2" l="1"/>
  <c r="AN10" i="3"/>
  <c r="BL61" i="1"/>
  <c r="AH41" i="1"/>
  <c r="AW17" i="2"/>
  <c r="AX17" i="2" s="1"/>
  <c r="AY17" i="2" s="1"/>
  <c r="AS18" i="2"/>
  <c r="AN115" i="3"/>
  <c r="AN127" i="3"/>
  <c r="AY119" i="3"/>
  <c r="AY131" i="3"/>
  <c r="AO116" i="3"/>
  <c r="AO128" i="3"/>
  <c r="AP117" i="3"/>
  <c r="AP129" i="3"/>
  <c r="AH97" i="2"/>
  <c r="AL85" i="3"/>
  <c r="AL97" i="3" s="1"/>
  <c r="AL23" i="3"/>
  <c r="AL126" i="3" s="1"/>
  <c r="AG23" i="1"/>
  <c r="AG110" i="1" s="1"/>
  <c r="BK101" i="2"/>
  <c r="AG81" i="1"/>
  <c r="AG74" i="1"/>
  <c r="AG86" i="1" s="1"/>
  <c r="AH126" i="2"/>
  <c r="AH114" i="2"/>
  <c r="AH14" i="1"/>
  <c r="H38" i="7" s="1"/>
  <c r="AI38" i="11"/>
  <c r="L39" i="7"/>
  <c r="AI22" i="11"/>
  <c r="AI76" i="1"/>
  <c r="AI88" i="1" s="1"/>
  <c r="AT83" i="2"/>
  <c r="AS79" i="1" s="1"/>
  <c r="AS91" i="1" s="1"/>
  <c r="E38" i="7"/>
  <c r="AJ53" i="1"/>
  <c r="AJ65" i="1" s="1"/>
  <c r="AK81" i="2"/>
  <c r="AN82" i="2"/>
  <c r="AM54" i="1"/>
  <c r="AM66" i="1" s="1"/>
  <c r="M37" i="7"/>
  <c r="AI79" i="2"/>
  <c r="AH51" i="1"/>
  <c r="AH63" i="1" s="1"/>
  <c r="AJ15" i="2"/>
  <c r="AJ35" i="2" s="1"/>
  <c r="AI13" i="1"/>
  <c r="F39" i="7" s="1"/>
  <c r="AN11" i="3"/>
  <c r="AN13" i="3" s="1"/>
  <c r="AN15" i="3" s="1"/>
  <c r="AN35" i="3" s="1"/>
  <c r="AM48" i="3"/>
  <c r="AM78" i="3"/>
  <c r="AM85" i="3" s="1"/>
  <c r="AM73" i="3"/>
  <c r="AK7" i="2"/>
  <c r="AO58" i="3"/>
  <c r="AO82" i="3" s="1"/>
  <c r="AO27" i="3" s="1"/>
  <c r="BN77" i="2"/>
  <c r="BM49" i="1"/>
  <c r="BL73" i="1"/>
  <c r="BL85" i="1" s="1"/>
  <c r="BO53" i="2"/>
  <c r="BN33" i="1"/>
  <c r="AK37" i="1"/>
  <c r="AL57" i="2"/>
  <c r="AU59" i="2"/>
  <c r="AT39" i="1"/>
  <c r="AH50" i="1"/>
  <c r="AI78" i="2"/>
  <c r="AO58" i="2"/>
  <c r="AN38" i="1"/>
  <c r="AI48" i="2"/>
  <c r="AH44" i="1" s="1"/>
  <c r="AJ47" i="2"/>
  <c r="AI43" i="1" s="1"/>
  <c r="C39" i="7" s="1"/>
  <c r="AJ128" i="2"/>
  <c r="AJ116" i="2"/>
  <c r="AI25" i="1"/>
  <c r="AJ36" i="1"/>
  <c r="AK56" i="2"/>
  <c r="I38" i="7"/>
  <c r="AJ55" i="2"/>
  <c r="AI35" i="1"/>
  <c r="AP37" i="3" l="1"/>
  <c r="AZ40" i="3"/>
  <c r="AZ59" i="3" s="1"/>
  <c r="AZ83" i="3" s="1"/>
  <c r="AZ28" i="3" s="1"/>
  <c r="AL37" i="2"/>
  <c r="AZ17" i="2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M61" i="1"/>
  <c r="AT18" i="2"/>
  <c r="AU18" i="2" s="1"/>
  <c r="AO118" i="3"/>
  <c r="AO130" i="3"/>
  <c r="AG122" i="1"/>
  <c r="AL30" i="3"/>
  <c r="AL133" i="3" s="1"/>
  <c r="AL114" i="3"/>
  <c r="AJ42" i="2"/>
  <c r="AQ39" i="2"/>
  <c r="AN38" i="2"/>
  <c r="AV40" i="2"/>
  <c r="AU39" i="3"/>
  <c r="AN42" i="3"/>
  <c r="AR38" i="3"/>
  <c r="AK10" i="2"/>
  <c r="AJ10" i="1" s="1"/>
  <c r="AJ58" i="11" s="1"/>
  <c r="AJ56" i="11" s="1"/>
  <c r="Q37" i="7"/>
  <c r="BL101" i="2"/>
  <c r="BK22" i="2"/>
  <c r="AG98" i="1"/>
  <c r="AI42" i="11"/>
  <c r="AI41" i="11"/>
  <c r="AI40" i="11"/>
  <c r="AI43" i="11"/>
  <c r="AT28" i="2"/>
  <c r="AT131" i="2" s="1"/>
  <c r="AK26" i="2"/>
  <c r="AJ77" i="1"/>
  <c r="AJ89" i="1" s="1"/>
  <c r="AG45" i="1"/>
  <c r="K37" i="7" s="1"/>
  <c r="J37" i="7"/>
  <c r="AI15" i="1"/>
  <c r="AI12" i="1"/>
  <c r="G39" i="7" s="1"/>
  <c r="AH75" i="1"/>
  <c r="AH87" i="1" s="1"/>
  <c r="AI24" i="2"/>
  <c r="AN27" i="2"/>
  <c r="AM78" i="1"/>
  <c r="AM90" i="1" s="1"/>
  <c r="AO7" i="3"/>
  <c r="AO10" i="3" s="1"/>
  <c r="AM23" i="3"/>
  <c r="AM97" i="3"/>
  <c r="AQ57" i="3"/>
  <c r="AQ81" i="3" s="1"/>
  <c r="AQ26" i="3" s="1"/>
  <c r="AP56" i="3"/>
  <c r="AP80" i="3" s="1"/>
  <c r="AP25" i="3" s="1"/>
  <c r="AO36" i="3"/>
  <c r="AO55" i="3" s="1"/>
  <c r="AO79" i="3" s="1"/>
  <c r="AO24" i="3" s="1"/>
  <c r="AN54" i="3"/>
  <c r="AN61" i="3" s="1"/>
  <c r="AJ7" i="1"/>
  <c r="AK9" i="2"/>
  <c r="AJ9" i="1" s="1"/>
  <c r="AJ44" i="11" s="1"/>
  <c r="BP53" i="2"/>
  <c r="BO33" i="1"/>
  <c r="BO77" i="2"/>
  <c r="BN49" i="1"/>
  <c r="BM73" i="1"/>
  <c r="BM85" i="1" s="1"/>
  <c r="M38" i="7"/>
  <c r="AK80" i="2"/>
  <c r="AJ52" i="1"/>
  <c r="AJ64" i="1" s="1"/>
  <c r="AN54" i="1"/>
  <c r="AN66" i="1" s="1"/>
  <c r="AO82" i="2"/>
  <c r="AI23" i="2"/>
  <c r="AH74" i="1"/>
  <c r="AH86" i="1" s="1"/>
  <c r="AJ54" i="2"/>
  <c r="AK36" i="2"/>
  <c r="AI34" i="1"/>
  <c r="AI41" i="1" s="1"/>
  <c r="AT55" i="1"/>
  <c r="AT67" i="1" s="1"/>
  <c r="AU83" i="2"/>
  <c r="AH62" i="1"/>
  <c r="AI51" i="1"/>
  <c r="AI63" i="1" s="1"/>
  <c r="AJ79" i="2"/>
  <c r="AI112" i="1"/>
  <c r="AI100" i="1"/>
  <c r="AI124" i="1"/>
  <c r="AL81" i="2"/>
  <c r="AK53" i="1"/>
  <c r="AK65" i="1" s="1"/>
  <c r="BK17" i="2" l="1"/>
  <c r="BL17" i="2" s="1"/>
  <c r="BN61" i="1"/>
  <c r="AV18" i="2"/>
  <c r="AW18" i="2" s="1"/>
  <c r="AO115" i="3"/>
  <c r="AO127" i="3"/>
  <c r="AM30" i="3"/>
  <c r="AM133" i="3" s="1"/>
  <c r="AM126" i="3"/>
  <c r="AP116" i="3"/>
  <c r="AP128" i="3"/>
  <c r="AZ119" i="3"/>
  <c r="AZ131" i="3"/>
  <c r="AQ117" i="3"/>
  <c r="AQ129" i="3"/>
  <c r="AL109" i="3"/>
  <c r="AL121" i="3"/>
  <c r="AJ57" i="11"/>
  <c r="AJ54" i="11"/>
  <c r="AJ53" i="11"/>
  <c r="AJ55" i="11"/>
  <c r="AK11" i="2"/>
  <c r="BM101" i="2"/>
  <c r="BL22" i="2"/>
  <c r="BK125" i="2"/>
  <c r="BK113" i="2"/>
  <c r="BJ22" i="1"/>
  <c r="E39" i="7"/>
  <c r="AJ38" i="11"/>
  <c r="AJ42" i="11" s="1"/>
  <c r="AS28" i="1"/>
  <c r="AS115" i="1" s="1"/>
  <c r="AT119" i="2"/>
  <c r="AI14" i="1"/>
  <c r="H39" i="7" s="1"/>
  <c r="AJ26" i="1"/>
  <c r="AK129" i="2"/>
  <c r="AK117" i="2"/>
  <c r="AN130" i="2"/>
  <c r="AN118" i="2"/>
  <c r="AM27" i="1"/>
  <c r="AH24" i="1"/>
  <c r="AI115" i="2"/>
  <c r="AI127" i="2"/>
  <c r="AJ11" i="1"/>
  <c r="AO9" i="3"/>
  <c r="AO11" i="3" s="1"/>
  <c r="AP7" i="3" s="1"/>
  <c r="AP10" i="3" s="1"/>
  <c r="AM114" i="3"/>
  <c r="AN78" i="3"/>
  <c r="AN85" i="3" s="1"/>
  <c r="AN73" i="3"/>
  <c r="AO47" i="3"/>
  <c r="AN48" i="3"/>
  <c r="AP58" i="3"/>
  <c r="AP82" i="3" s="1"/>
  <c r="AP27" i="3" s="1"/>
  <c r="BN73" i="1"/>
  <c r="BN85" i="1" s="1"/>
  <c r="BQ53" i="2"/>
  <c r="BP33" i="1"/>
  <c r="BP77" i="2"/>
  <c r="BO49" i="1"/>
  <c r="AJ24" i="2"/>
  <c r="AI75" i="1"/>
  <c r="AI87" i="1" s="1"/>
  <c r="AK77" i="1"/>
  <c r="AK89" i="1" s="1"/>
  <c r="AL26" i="2"/>
  <c r="AU28" i="2"/>
  <c r="AT79" i="1"/>
  <c r="AT91" i="1" s="1"/>
  <c r="AM57" i="2"/>
  <c r="AL37" i="1"/>
  <c r="AL56" i="2"/>
  <c r="AK36" i="1"/>
  <c r="AO27" i="2"/>
  <c r="AN78" i="1"/>
  <c r="AN90" i="1" s="1"/>
  <c r="M39" i="7"/>
  <c r="I39" i="7"/>
  <c r="AH23" i="1"/>
  <c r="AI114" i="2"/>
  <c r="AI126" i="2"/>
  <c r="AP58" i="2"/>
  <c r="AO38" i="1"/>
  <c r="AK55" i="2"/>
  <c r="AJ35" i="1"/>
  <c r="J38" i="7"/>
  <c r="AH45" i="1"/>
  <c r="K38" i="7" s="1"/>
  <c r="AU39" i="1"/>
  <c r="AV59" i="2"/>
  <c r="AK25" i="2"/>
  <c r="AJ76" i="1"/>
  <c r="AJ88" i="1" s="1"/>
  <c r="AJ48" i="2"/>
  <c r="AI44" i="1" s="1"/>
  <c r="AK47" i="2"/>
  <c r="AJ43" i="1" s="1"/>
  <c r="C40" i="7" s="1"/>
  <c r="AI50" i="1"/>
  <c r="AJ78" i="2"/>
  <c r="BM17" i="2" l="1"/>
  <c r="BN17" i="2" s="1"/>
  <c r="BO17" i="2" s="1"/>
  <c r="BP17" i="2" s="1"/>
  <c r="BQ17" i="2" s="1"/>
  <c r="BR17" i="2" s="1"/>
  <c r="BS17" i="2" s="1"/>
  <c r="BT17" i="2" s="1"/>
  <c r="BU17" i="2" s="1"/>
  <c r="BV17" i="2" s="1"/>
  <c r="BO61" i="1"/>
  <c r="AX18" i="2"/>
  <c r="AY18" i="2" s="1"/>
  <c r="AM109" i="3"/>
  <c r="AP118" i="3"/>
  <c r="AP130" i="3"/>
  <c r="BK22" i="1"/>
  <c r="BL113" i="2"/>
  <c r="BL125" i="2"/>
  <c r="BJ97" i="1"/>
  <c r="BJ109" i="1"/>
  <c r="BJ121" i="1"/>
  <c r="BN101" i="2"/>
  <c r="BM22" i="2"/>
  <c r="AJ43" i="11"/>
  <c r="L40" i="7"/>
  <c r="AJ22" i="11"/>
  <c r="AJ41" i="11"/>
  <c r="AJ40" i="11"/>
  <c r="AS103" i="1"/>
  <c r="AS127" i="1"/>
  <c r="AJ125" i="1"/>
  <c r="AJ101" i="1"/>
  <c r="AJ113" i="1"/>
  <c r="AM126" i="1"/>
  <c r="AM114" i="1"/>
  <c r="AM102" i="1"/>
  <c r="AH111" i="1"/>
  <c r="AH123" i="1"/>
  <c r="AH99" i="1"/>
  <c r="AP9" i="3"/>
  <c r="AP11" i="3" s="1"/>
  <c r="AO13" i="3"/>
  <c r="AO15" i="3" s="1"/>
  <c r="AO35" i="3" s="1"/>
  <c r="AK13" i="2"/>
  <c r="AL7" i="2"/>
  <c r="AL9" i="2" s="1"/>
  <c r="AM121" i="3"/>
  <c r="AN97" i="3"/>
  <c r="AN23" i="3"/>
  <c r="AI45" i="1"/>
  <c r="K39" i="7" s="1"/>
  <c r="BQ33" i="1"/>
  <c r="BO73" i="1"/>
  <c r="BO85" i="1" s="1"/>
  <c r="BQ77" i="2"/>
  <c r="BP49" i="1"/>
  <c r="AO118" i="2"/>
  <c r="AN27" i="1"/>
  <c r="AO130" i="2"/>
  <c r="AL53" i="1"/>
  <c r="AL65" i="1" s="1"/>
  <c r="AM81" i="2"/>
  <c r="AL117" i="2"/>
  <c r="AK26" i="1"/>
  <c r="AL129" i="2"/>
  <c r="AO54" i="1"/>
  <c r="AO66" i="1" s="1"/>
  <c r="AP82" i="2"/>
  <c r="AU131" i="2"/>
  <c r="AU119" i="2"/>
  <c r="AT28" i="1"/>
  <c r="AI62" i="1"/>
  <c r="AJ25" i="1"/>
  <c r="AK116" i="2"/>
  <c r="AK128" i="2"/>
  <c r="AJ51" i="1"/>
  <c r="AJ63" i="1" s="1"/>
  <c r="AK79" i="2"/>
  <c r="AJ23" i="2"/>
  <c r="AI74" i="1"/>
  <c r="AI86" i="1" s="1"/>
  <c r="AV83" i="2"/>
  <c r="AU55" i="1"/>
  <c r="AU67" i="1" s="1"/>
  <c r="AH110" i="1"/>
  <c r="AH98" i="1"/>
  <c r="AH122" i="1"/>
  <c r="AK52" i="1"/>
  <c r="AK64" i="1" s="1"/>
  <c r="AL80" i="2"/>
  <c r="AJ127" i="2"/>
  <c r="AJ115" i="2"/>
  <c r="AI24" i="1"/>
  <c r="BW17" i="2" l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Q37" i="3"/>
  <c r="BA40" i="3"/>
  <c r="BA59" i="3" s="1"/>
  <c r="BA83" i="3" s="1"/>
  <c r="BA28" i="3" s="1"/>
  <c r="AZ18" i="2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P61" i="1"/>
  <c r="AN30" i="3"/>
  <c r="AN133" i="3" s="1"/>
  <c r="AN126" i="3"/>
  <c r="AV39" i="3"/>
  <c r="AO42" i="3"/>
  <c r="AP47" i="3" s="1"/>
  <c r="AS38" i="3"/>
  <c r="BM113" i="2"/>
  <c r="BL22" i="1"/>
  <c r="BM125" i="2"/>
  <c r="BO101" i="2"/>
  <c r="BN22" i="2"/>
  <c r="BK97" i="1"/>
  <c r="BK121" i="1"/>
  <c r="BK109" i="1"/>
  <c r="AK15" i="2"/>
  <c r="AK35" i="2" s="1"/>
  <c r="AJ13" i="1"/>
  <c r="AP13" i="3"/>
  <c r="AP15" i="3" s="1"/>
  <c r="AP35" i="3" s="1"/>
  <c r="AQ7" i="3"/>
  <c r="AQ10" i="3" s="1"/>
  <c r="AP36" i="3"/>
  <c r="AP55" i="3" s="1"/>
  <c r="AP79" i="3" s="1"/>
  <c r="AP24" i="3" s="1"/>
  <c r="AQ56" i="3"/>
  <c r="AQ80" i="3" s="1"/>
  <c r="AQ25" i="3" s="1"/>
  <c r="AO54" i="3"/>
  <c r="AO61" i="3" s="1"/>
  <c r="AR57" i="3"/>
  <c r="AR81" i="3" s="1"/>
  <c r="AR26" i="3" s="1"/>
  <c r="AK7" i="1"/>
  <c r="AL10" i="2"/>
  <c r="AK10" i="1" s="1"/>
  <c r="AK58" i="11" s="1"/>
  <c r="AN114" i="3"/>
  <c r="J39" i="7"/>
  <c r="BP73" i="1"/>
  <c r="BP85" i="1" s="1"/>
  <c r="BR33" i="1"/>
  <c r="AJ124" i="1"/>
  <c r="AJ112" i="1"/>
  <c r="AJ100" i="1"/>
  <c r="AI99" i="1"/>
  <c r="AI123" i="1"/>
  <c r="AI111" i="1"/>
  <c r="AV28" i="2"/>
  <c r="AU79" i="1"/>
  <c r="AU91" i="1" s="1"/>
  <c r="AJ75" i="1"/>
  <c r="AJ87" i="1" s="1"/>
  <c r="AK24" i="2"/>
  <c r="AO78" i="1"/>
  <c r="AO90" i="1" s="1"/>
  <c r="AP27" i="2"/>
  <c r="AK125" i="1"/>
  <c r="AK101" i="1"/>
  <c r="AK113" i="1"/>
  <c r="AM26" i="2"/>
  <c r="AL77" i="1"/>
  <c r="AL89" i="1" s="1"/>
  <c r="AK76" i="1"/>
  <c r="AK88" i="1" s="1"/>
  <c r="AL25" i="2"/>
  <c r="AJ114" i="2"/>
  <c r="AJ126" i="2"/>
  <c r="AI23" i="1"/>
  <c r="AT115" i="1"/>
  <c r="AT127" i="1"/>
  <c r="AT103" i="1"/>
  <c r="AN126" i="1"/>
  <c r="AN114" i="1"/>
  <c r="AN102" i="1"/>
  <c r="CI17" i="2" l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BK18" i="2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AR37" i="3"/>
  <c r="AR56" i="3" s="1"/>
  <c r="AR80" i="3" s="1"/>
  <c r="AR25" i="3" s="1"/>
  <c r="BB40" i="3"/>
  <c r="AN109" i="3"/>
  <c r="AQ116" i="3"/>
  <c r="AQ128" i="3"/>
  <c r="AR117" i="3"/>
  <c r="AR129" i="3"/>
  <c r="AP115" i="3"/>
  <c r="AP127" i="3"/>
  <c r="BA119" i="3"/>
  <c r="BA131" i="3"/>
  <c r="AL36" i="2"/>
  <c r="AM37" i="2"/>
  <c r="AK42" i="2"/>
  <c r="AO38" i="2"/>
  <c r="AR39" i="2"/>
  <c r="AW40" i="2"/>
  <c r="AW39" i="3"/>
  <c r="AP42" i="3"/>
  <c r="AQ47" i="3" s="1"/>
  <c r="AT38" i="3"/>
  <c r="BL109" i="1"/>
  <c r="BL121" i="1"/>
  <c r="BL97" i="1"/>
  <c r="BP101" i="2"/>
  <c r="BO22" i="2"/>
  <c r="BN125" i="2"/>
  <c r="BM22" i="1"/>
  <c r="BN113" i="2"/>
  <c r="AP54" i="3"/>
  <c r="AP61" i="3" s="1"/>
  <c r="BB59" i="3"/>
  <c r="BB83" i="3" s="1"/>
  <c r="BB28" i="3" s="1"/>
  <c r="AK57" i="11"/>
  <c r="AK53" i="11"/>
  <c r="AK56" i="11"/>
  <c r="AK55" i="11"/>
  <c r="AK54" i="11"/>
  <c r="AJ15" i="1"/>
  <c r="AQ36" i="3"/>
  <c r="AQ55" i="3" s="1"/>
  <c r="AQ79" i="3" s="1"/>
  <c r="AQ24" i="3" s="1"/>
  <c r="F40" i="7"/>
  <c r="AJ12" i="1"/>
  <c r="G40" i="7" s="1"/>
  <c r="AS57" i="3"/>
  <c r="AS81" i="3" s="1"/>
  <c r="AS26" i="3" s="1"/>
  <c r="AO78" i="3"/>
  <c r="AO85" i="3" s="1"/>
  <c r="AO73" i="3"/>
  <c r="AO48" i="3"/>
  <c r="AJ34" i="1"/>
  <c r="AJ41" i="1" s="1"/>
  <c r="AK54" i="2"/>
  <c r="AK9" i="1"/>
  <c r="AL11" i="2"/>
  <c r="AN121" i="3"/>
  <c r="BS33" i="1"/>
  <c r="AM117" i="2"/>
  <c r="AL26" i="1"/>
  <c r="AM129" i="2"/>
  <c r="AK115" i="2"/>
  <c r="AJ24" i="1"/>
  <c r="AK127" i="2"/>
  <c r="AI110" i="1"/>
  <c r="AI122" i="1"/>
  <c r="AI98" i="1"/>
  <c r="AK25" i="1"/>
  <c r="AL128" i="2"/>
  <c r="AL116" i="2"/>
  <c r="AP130" i="2"/>
  <c r="AO27" i="1"/>
  <c r="AP118" i="2"/>
  <c r="AV119" i="2"/>
  <c r="AV131" i="2"/>
  <c r="AU28" i="1"/>
  <c r="BW18" i="2" l="1"/>
  <c r="BB119" i="3"/>
  <c r="BB131" i="3"/>
  <c r="AR116" i="3"/>
  <c r="AR128" i="3"/>
  <c r="AQ115" i="3"/>
  <c r="AQ127" i="3"/>
  <c r="AS117" i="3"/>
  <c r="AS129" i="3"/>
  <c r="BM97" i="1"/>
  <c r="BM121" i="1"/>
  <c r="BM109" i="1"/>
  <c r="BO113" i="2"/>
  <c r="BN22" i="1"/>
  <c r="BO125" i="2"/>
  <c r="BQ101" i="2"/>
  <c r="BP22" i="2"/>
  <c r="AJ14" i="1"/>
  <c r="H40" i="7" s="1"/>
  <c r="AP78" i="3"/>
  <c r="AK11" i="1"/>
  <c r="AK22" i="11" s="1"/>
  <c r="AK23" i="11" s="1"/>
  <c r="AK44" i="11"/>
  <c r="E40" i="7"/>
  <c r="AK38" i="11"/>
  <c r="AP48" i="3"/>
  <c r="AO97" i="3"/>
  <c r="AO23" i="3"/>
  <c r="AO30" i="3" s="1"/>
  <c r="AJ50" i="1"/>
  <c r="AK78" i="2"/>
  <c r="AL47" i="2"/>
  <c r="AK43" i="1" s="1"/>
  <c r="C41" i="7" s="1"/>
  <c r="C42" i="7" s="1"/>
  <c r="C5" i="7" s="1"/>
  <c r="AK48" i="2"/>
  <c r="AJ44" i="1" s="1"/>
  <c r="AL36" i="1"/>
  <c r="AM56" i="2"/>
  <c r="AM7" i="2"/>
  <c r="AL13" i="2"/>
  <c r="AL15" i="2" s="1"/>
  <c r="AL35" i="2" s="1"/>
  <c r="AQ9" i="3"/>
  <c r="AQ11" i="3" s="1"/>
  <c r="AQ58" i="3"/>
  <c r="AQ82" i="3" s="1"/>
  <c r="AQ27" i="3" s="1"/>
  <c r="AL55" i="2"/>
  <c r="AK35" i="1"/>
  <c r="AW59" i="2"/>
  <c r="AV39" i="1"/>
  <c r="AQ58" i="2"/>
  <c r="AP38" i="1"/>
  <c r="AM37" i="1"/>
  <c r="AN57" i="2"/>
  <c r="I40" i="7"/>
  <c r="AP73" i="3"/>
  <c r="BT33" i="1"/>
  <c r="AL101" i="1"/>
  <c r="AL125" i="1"/>
  <c r="AL113" i="1"/>
  <c r="AK112" i="1"/>
  <c r="AK124" i="1"/>
  <c r="AK100" i="1"/>
  <c r="AO102" i="1"/>
  <c r="AO114" i="1"/>
  <c r="AO126" i="1"/>
  <c r="AU127" i="1"/>
  <c r="AU115" i="1"/>
  <c r="AU103" i="1"/>
  <c r="AJ123" i="1"/>
  <c r="AJ99" i="1"/>
  <c r="AJ111" i="1"/>
  <c r="AL42" i="2" l="1"/>
  <c r="BX18" i="2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AQ118" i="3"/>
  <c r="AQ130" i="3"/>
  <c r="AO133" i="3"/>
  <c r="AO126" i="3"/>
  <c r="AN37" i="2"/>
  <c r="AM36" i="2"/>
  <c r="AP85" i="3"/>
  <c r="AP97" i="3" s="1"/>
  <c r="BP113" i="2"/>
  <c r="BO22" i="1"/>
  <c r="BP125" i="2"/>
  <c r="BR101" i="2"/>
  <c r="BQ22" i="2"/>
  <c r="BN121" i="1"/>
  <c r="BN109" i="1"/>
  <c r="BN97" i="1"/>
  <c r="AP23" i="3"/>
  <c r="AP126" i="3" s="1"/>
  <c r="L41" i="7"/>
  <c r="L42" i="7" s="1"/>
  <c r="L5" i="7" s="1"/>
  <c r="E3" i="9" s="1"/>
  <c r="G8" i="8" s="1"/>
  <c r="AK43" i="11"/>
  <c r="AK40" i="11"/>
  <c r="AK42" i="11"/>
  <c r="AK41" i="11"/>
  <c r="AK13" i="1"/>
  <c r="AO114" i="3"/>
  <c r="M40" i="7"/>
  <c r="AL52" i="1"/>
  <c r="AL64" i="1" s="1"/>
  <c r="AM80" i="2"/>
  <c r="AR7" i="3"/>
  <c r="AR10" i="3" s="1"/>
  <c r="AQ13" i="3"/>
  <c r="AQ15" i="3" s="1"/>
  <c r="AQ35" i="3" s="1"/>
  <c r="AP54" i="1"/>
  <c r="AP66" i="1" s="1"/>
  <c r="AQ82" i="2"/>
  <c r="AK51" i="1"/>
  <c r="AK63" i="1" s="1"/>
  <c r="AL79" i="2"/>
  <c r="AK23" i="2"/>
  <c r="AJ74" i="1"/>
  <c r="AJ86" i="1" s="1"/>
  <c r="AW83" i="2"/>
  <c r="AV55" i="1"/>
  <c r="AV67" i="1" s="1"/>
  <c r="AM9" i="2"/>
  <c r="AM10" i="2"/>
  <c r="AL10" i="1" s="1"/>
  <c r="AL58" i="11" s="1"/>
  <c r="AL7" i="1"/>
  <c r="AN81" i="2"/>
  <c r="AM53" i="1"/>
  <c r="AM65" i="1" s="1"/>
  <c r="AJ62" i="1"/>
  <c r="BU33" i="1"/>
  <c r="BC40" i="3" l="1"/>
  <c r="CI18" i="2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AX39" i="3"/>
  <c r="AS37" i="3"/>
  <c r="AS56" i="3" s="1"/>
  <c r="AS80" i="3" s="1"/>
  <c r="AS25" i="3" s="1"/>
  <c r="AM47" i="2"/>
  <c r="AL43" i="1" s="1"/>
  <c r="C45" i="7" s="1"/>
  <c r="AX40" i="2"/>
  <c r="AS39" i="2"/>
  <c r="AP38" i="2"/>
  <c r="AQ42" i="3"/>
  <c r="AR47" i="3" s="1"/>
  <c r="AU38" i="3"/>
  <c r="AP30" i="3"/>
  <c r="AP121" i="3" s="1"/>
  <c r="AP114" i="3"/>
  <c r="AM11" i="2"/>
  <c r="BS101" i="2"/>
  <c r="BO109" i="1"/>
  <c r="BO97" i="1"/>
  <c r="BO121" i="1"/>
  <c r="BQ125" i="2"/>
  <c r="BQ113" i="2"/>
  <c r="BP22" i="1"/>
  <c r="BC59" i="3"/>
  <c r="BC83" i="3" s="1"/>
  <c r="BC28" i="3" s="1"/>
  <c r="AL57" i="11"/>
  <c r="AL53" i="11"/>
  <c r="AL56" i="11"/>
  <c r="AL55" i="11"/>
  <c r="AL54" i="11"/>
  <c r="AK15" i="1"/>
  <c r="F41" i="7"/>
  <c r="F42" i="7" s="1"/>
  <c r="AK12" i="1"/>
  <c r="G41" i="7" s="1"/>
  <c r="AO109" i="3"/>
  <c r="AO121" i="3"/>
  <c r="AV79" i="1"/>
  <c r="AV91" i="1" s="1"/>
  <c r="AW28" i="2"/>
  <c r="AL54" i="2"/>
  <c r="AK34" i="1"/>
  <c r="AK41" i="1" s="1"/>
  <c r="AL24" i="2"/>
  <c r="AK75" i="1"/>
  <c r="AK87" i="1" s="1"/>
  <c r="AL9" i="1"/>
  <c r="AJ23" i="1"/>
  <c r="AK114" i="2"/>
  <c r="AK126" i="2"/>
  <c r="AQ27" i="2"/>
  <c r="AP78" i="1"/>
  <c r="AP90" i="1" s="1"/>
  <c r="AM25" i="2"/>
  <c r="AL76" i="1"/>
  <c r="AL88" i="1" s="1"/>
  <c r="AR36" i="3"/>
  <c r="AR55" i="3" s="1"/>
  <c r="AR79" i="3" s="1"/>
  <c r="AR24" i="3" s="1"/>
  <c r="AQ54" i="3"/>
  <c r="AQ61" i="3" s="1"/>
  <c r="AT57" i="3"/>
  <c r="AT81" i="3" s="1"/>
  <c r="AT26" i="3" s="1"/>
  <c r="AM77" i="1"/>
  <c r="AM89" i="1" s="1"/>
  <c r="AN26" i="2"/>
  <c r="J40" i="7"/>
  <c r="AJ45" i="1"/>
  <c r="K40" i="7" s="1"/>
  <c r="BW53" i="2"/>
  <c r="BV33" i="1"/>
  <c r="AS116" i="3" l="1"/>
  <c r="AS128" i="3"/>
  <c r="BC119" i="3"/>
  <c r="BC131" i="3"/>
  <c r="AR115" i="3"/>
  <c r="AR127" i="3"/>
  <c r="AT117" i="3"/>
  <c r="AT129" i="3"/>
  <c r="AP109" i="3"/>
  <c r="AP133" i="3"/>
  <c r="BP97" i="1"/>
  <c r="BP121" i="1"/>
  <c r="BP109" i="1"/>
  <c r="BT101" i="2"/>
  <c r="AL11" i="1"/>
  <c r="AL22" i="11" s="1"/>
  <c r="AL44" i="11"/>
  <c r="AK14" i="1"/>
  <c r="H41" i="7" s="1"/>
  <c r="AL38" i="11"/>
  <c r="E41" i="7"/>
  <c r="F5" i="7"/>
  <c r="G42" i="7"/>
  <c r="G5" i="7" s="1"/>
  <c r="E4" i="9" s="1"/>
  <c r="G9" i="8" s="1"/>
  <c r="AQ130" i="2"/>
  <c r="AQ118" i="2"/>
  <c r="AP27" i="1"/>
  <c r="AL115" i="2"/>
  <c r="AL127" i="2"/>
  <c r="AK24" i="1"/>
  <c r="AN37" i="1"/>
  <c r="AO57" i="2"/>
  <c r="AM13" i="2"/>
  <c r="AN7" i="2"/>
  <c r="AW39" i="1"/>
  <c r="AX59" i="2"/>
  <c r="AK50" i="1"/>
  <c r="AL78" i="2"/>
  <c r="AW131" i="2"/>
  <c r="AW119" i="2"/>
  <c r="AV28" i="1"/>
  <c r="AN56" i="2"/>
  <c r="AM36" i="1"/>
  <c r="AM26" i="1"/>
  <c r="AN129" i="2"/>
  <c r="AN117" i="2"/>
  <c r="AL48" i="2"/>
  <c r="AK44" i="1" s="1"/>
  <c r="AQ78" i="3"/>
  <c r="AQ85" i="3" s="1"/>
  <c r="AQ73" i="3"/>
  <c r="AM128" i="2"/>
  <c r="AM116" i="2"/>
  <c r="AL25" i="1"/>
  <c r="AL35" i="1"/>
  <c r="AM55" i="2"/>
  <c r="AR9" i="3"/>
  <c r="AR11" i="3" s="1"/>
  <c r="AR58" i="3"/>
  <c r="AR82" i="3" s="1"/>
  <c r="AR27" i="3" s="1"/>
  <c r="AJ122" i="1"/>
  <c r="AJ98" i="1"/>
  <c r="AJ110" i="1"/>
  <c r="I41" i="7"/>
  <c r="I42" i="7" s="1"/>
  <c r="I5" i="7" s="1"/>
  <c r="E6" i="9" s="1"/>
  <c r="G12" i="8" s="1"/>
  <c r="AQ38" i="1"/>
  <c r="AR58" i="2"/>
  <c r="AQ48" i="3"/>
  <c r="BX53" i="2"/>
  <c r="BW33" i="1"/>
  <c r="BW77" i="2"/>
  <c r="BV49" i="1"/>
  <c r="BV61" i="1" l="1"/>
  <c r="AR118" i="3"/>
  <c r="AR130" i="3"/>
  <c r="BU101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L51" i="1"/>
  <c r="AL63" i="1" s="1"/>
  <c r="AM79" i="2"/>
  <c r="AQ97" i="3"/>
  <c r="AQ23" i="3"/>
  <c r="AM125" i="1"/>
  <c r="AM113" i="1"/>
  <c r="AM101" i="1"/>
  <c r="AK62" i="1"/>
  <c r="AN9" i="2"/>
  <c r="AM9" i="1" s="1"/>
  <c r="AM44" i="11" s="1"/>
  <c r="AM7" i="1"/>
  <c r="AN10" i="2"/>
  <c r="AM10" i="1" s="1"/>
  <c r="AM58" i="11" s="1"/>
  <c r="AV127" i="1"/>
  <c r="AV103" i="1"/>
  <c r="AV115" i="1"/>
  <c r="AQ54" i="1"/>
  <c r="AQ66" i="1" s="1"/>
  <c r="AR82" i="2"/>
  <c r="AM52" i="1"/>
  <c r="AM64" i="1" s="1"/>
  <c r="AN80" i="2"/>
  <c r="AX83" i="2"/>
  <c r="AW55" i="1"/>
  <c r="AW67" i="1" s="1"/>
  <c r="AN53" i="1"/>
  <c r="AN65" i="1" s="1"/>
  <c r="AO81" i="2"/>
  <c r="AL112" i="1"/>
  <c r="AL100" i="1"/>
  <c r="AL124" i="1"/>
  <c r="AK123" i="1"/>
  <c r="AK99" i="1"/>
  <c r="AK111" i="1"/>
  <c r="AR13" i="3"/>
  <c r="AR15" i="3" s="1"/>
  <c r="AR35" i="3" s="1"/>
  <c r="AS7" i="3"/>
  <c r="AS10" i="3" s="1"/>
  <c r="AK74" i="1"/>
  <c r="AK86" i="1" s="1"/>
  <c r="AL23" i="2"/>
  <c r="AP126" i="1"/>
  <c r="AP114" i="1"/>
  <c r="AP102" i="1"/>
  <c r="BY53" i="2"/>
  <c r="BX33" i="1"/>
  <c r="BX77" i="2"/>
  <c r="BW49" i="1"/>
  <c r="BV73" i="1"/>
  <c r="BV85" i="1" s="1"/>
  <c r="AT37" i="3" l="1"/>
  <c r="BD40" i="3"/>
  <c r="BD59" i="3" s="1"/>
  <c r="BD83" i="3" s="1"/>
  <c r="BD28" i="3" s="1"/>
  <c r="AY39" i="3"/>
  <c r="BW61" i="1"/>
  <c r="AQ30" i="3"/>
  <c r="AQ133" i="3" s="1"/>
  <c r="AQ126" i="3"/>
  <c r="AR42" i="3"/>
  <c r="AV38" i="3"/>
  <c r="AM35" i="2"/>
  <c r="BV101" i="2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9" i="1"/>
  <c r="AW91" i="1" s="1"/>
  <c r="AL14" i="1"/>
  <c r="H45" i="7" s="1"/>
  <c r="E45" i="7"/>
  <c r="AM24" i="2"/>
  <c r="AL75" i="1"/>
  <c r="AL87" i="1" s="1"/>
  <c r="AL114" i="2"/>
  <c r="AL126" i="2"/>
  <c r="AK23" i="1"/>
  <c r="AS36" i="3"/>
  <c r="AS55" i="3" s="1"/>
  <c r="AS79" i="3" s="1"/>
  <c r="AS24" i="3" s="1"/>
  <c r="AR54" i="3"/>
  <c r="AR61" i="3" s="1"/>
  <c r="AT56" i="3"/>
  <c r="AT80" i="3" s="1"/>
  <c r="AT25" i="3" s="1"/>
  <c r="AU57" i="3"/>
  <c r="AU81" i="3" s="1"/>
  <c r="AU26" i="3" s="1"/>
  <c r="AO26" i="2"/>
  <c r="AN77" i="1"/>
  <c r="AN89" i="1" s="1"/>
  <c r="AN25" i="2"/>
  <c r="AM76" i="1"/>
  <c r="AM88" i="1" s="1"/>
  <c r="AN11" i="2"/>
  <c r="AM11" i="1"/>
  <c r="AM22" i="11" s="1"/>
  <c r="AQ114" i="3"/>
  <c r="AK45" i="1"/>
  <c r="K41" i="7" s="1"/>
  <c r="J41" i="7"/>
  <c r="AR27" i="2"/>
  <c r="AQ78" i="1"/>
  <c r="AQ90" i="1" s="1"/>
  <c r="E7" i="9"/>
  <c r="G13" i="8" s="1"/>
  <c r="X5" i="7"/>
  <c r="BW73" i="1"/>
  <c r="BW85" i="1" s="1"/>
  <c r="BY77" i="2"/>
  <c r="BX49" i="1"/>
  <c r="BZ53" i="2"/>
  <c r="BY33" i="1"/>
  <c r="AN36" i="2" l="1"/>
  <c r="AY40" i="2"/>
  <c r="AX39" i="1" s="1"/>
  <c r="BX61" i="1"/>
  <c r="AQ109" i="3"/>
  <c r="AL34" i="1"/>
  <c r="AL41" i="1" s="1"/>
  <c r="BD119" i="3"/>
  <c r="BD131" i="3"/>
  <c r="AS115" i="3"/>
  <c r="AS127" i="3"/>
  <c r="AU117" i="3"/>
  <c r="AU129" i="3"/>
  <c r="AT116" i="3"/>
  <c r="AT128" i="3"/>
  <c r="AM54" i="2"/>
  <c r="AL50" i="1" s="1"/>
  <c r="AL57" i="1" s="1"/>
  <c r="AO37" i="2"/>
  <c r="AN36" i="1" s="1"/>
  <c r="AT39" i="2"/>
  <c r="AQ38" i="2"/>
  <c r="AM42" i="2"/>
  <c r="AN47" i="2" s="1"/>
  <c r="AM43" i="1" s="1"/>
  <c r="C46" i="7" s="1"/>
  <c r="BW101" i="2"/>
  <c r="G14" i="8"/>
  <c r="G4" i="8"/>
  <c r="E5" i="9"/>
  <c r="G10" i="8" s="1"/>
  <c r="AM43" i="11"/>
  <c r="AM41" i="11"/>
  <c r="AM40" i="11"/>
  <c r="L46" i="7"/>
  <c r="AR38" i="1"/>
  <c r="AS58" i="2"/>
  <c r="AO7" i="2"/>
  <c r="AN13" i="2"/>
  <c r="AO37" i="1"/>
  <c r="AP57" i="2"/>
  <c r="AS47" i="3"/>
  <c r="AR48" i="3"/>
  <c r="AK98" i="1"/>
  <c r="AK110" i="1"/>
  <c r="AK122" i="1"/>
  <c r="J42" i="7"/>
  <c r="J5" i="7" s="1"/>
  <c r="K42" i="7"/>
  <c r="K5" i="7" s="1"/>
  <c r="AN116" i="2"/>
  <c r="AM25" i="1"/>
  <c r="AN128" i="2"/>
  <c r="AM35" i="1"/>
  <c r="AN55" i="2"/>
  <c r="AS9" i="3"/>
  <c r="AS11" i="3" s="1"/>
  <c r="AS58" i="3"/>
  <c r="AS82" i="3" s="1"/>
  <c r="AS27" i="3" s="1"/>
  <c r="AN26" i="1"/>
  <c r="AO117" i="2"/>
  <c r="AO129" i="2"/>
  <c r="AR118" i="2"/>
  <c r="AQ27" i="1"/>
  <c r="AR130" i="2"/>
  <c r="AQ121" i="3"/>
  <c r="AR73" i="3"/>
  <c r="AR78" i="3"/>
  <c r="AR85" i="3" s="1"/>
  <c r="AM115" i="2"/>
  <c r="AM127" i="2"/>
  <c r="AL24" i="1"/>
  <c r="AX119" i="2"/>
  <c r="AX131" i="2"/>
  <c r="AW28" i="1"/>
  <c r="CA53" i="2"/>
  <c r="BZ33" i="1"/>
  <c r="BZ77" i="2"/>
  <c r="BY49" i="1"/>
  <c r="BX73" i="1"/>
  <c r="BX85" i="1" s="1"/>
  <c r="BY61" i="1" l="1"/>
  <c r="I45" i="7"/>
  <c r="AY59" i="2"/>
  <c r="AO56" i="2"/>
  <c r="AO80" i="2" s="1"/>
  <c r="AS118" i="3"/>
  <c r="AS130" i="3"/>
  <c r="AM61" i="2"/>
  <c r="AM73" i="2" s="1"/>
  <c r="AM78" i="2"/>
  <c r="AM23" i="2" s="1"/>
  <c r="AM30" i="2" s="1"/>
  <c r="AM48" i="2"/>
  <c r="AL44" i="1" s="1"/>
  <c r="BX101" i="2"/>
  <c r="BW22" i="2"/>
  <c r="AN15" i="2"/>
  <c r="AN35" i="2" s="1"/>
  <c r="AM13" i="1"/>
  <c r="AL123" i="1"/>
  <c r="AL111" i="1"/>
  <c r="AL99" i="1"/>
  <c r="M45" i="7"/>
  <c r="AN79" i="2"/>
  <c r="AM51" i="1"/>
  <c r="AM63" i="1" s="1"/>
  <c r="AO9" i="2"/>
  <c r="AO10" i="2"/>
  <c r="AN10" i="1" s="1"/>
  <c r="AN58" i="11" s="1"/>
  <c r="AN7" i="1"/>
  <c r="F33" i="9"/>
  <c r="AW103" i="1"/>
  <c r="AW115" i="1"/>
  <c r="AW127" i="1"/>
  <c r="AQ114" i="1"/>
  <c r="AQ102" i="1"/>
  <c r="AQ126" i="1"/>
  <c r="AN125" i="1"/>
  <c r="AN113" i="1"/>
  <c r="AN101" i="1"/>
  <c r="AM124" i="1"/>
  <c r="AM112" i="1"/>
  <c r="AM100" i="1"/>
  <c r="AN52" i="1"/>
  <c r="AN64" i="1" s="1"/>
  <c r="AS82" i="2"/>
  <c r="AR54" i="1"/>
  <c r="AR66" i="1" s="1"/>
  <c r="AR97" i="3"/>
  <c r="AR23" i="3"/>
  <c r="AX55" i="1"/>
  <c r="AX67" i="1" s="1"/>
  <c r="AY83" i="2"/>
  <c r="AS13" i="3"/>
  <c r="AS15" i="3" s="1"/>
  <c r="AT7" i="3"/>
  <c r="AT10" i="3" s="1"/>
  <c r="AP81" i="2"/>
  <c r="AO53" i="1"/>
  <c r="AO65" i="1" s="1"/>
  <c r="AL62" i="1"/>
  <c r="CB53" i="2"/>
  <c r="CA33" i="1"/>
  <c r="CA77" i="2"/>
  <c r="BZ49" i="1"/>
  <c r="BY73" i="1"/>
  <c r="BY85" i="1" s="1"/>
  <c r="AP37" i="2" l="1"/>
  <c r="AZ40" i="2"/>
  <c r="BZ61" i="1"/>
  <c r="AL74" i="1"/>
  <c r="AL86" i="1" s="1"/>
  <c r="AM15" i="1"/>
  <c r="E46" i="7" s="1"/>
  <c r="AM85" i="2"/>
  <c r="AM97" i="2" s="1"/>
  <c r="AR30" i="3"/>
  <c r="AR133" i="3" s="1"/>
  <c r="AR126" i="3"/>
  <c r="AS35" i="3"/>
  <c r="AU39" i="2"/>
  <c r="AN42" i="2"/>
  <c r="AR38" i="2"/>
  <c r="BW113" i="2"/>
  <c r="BV22" i="1"/>
  <c r="BW125" i="2"/>
  <c r="BY101" i="2"/>
  <c r="BX22" i="2"/>
  <c r="AN54" i="11"/>
  <c r="AN53" i="11"/>
  <c r="AN56" i="11"/>
  <c r="AN57" i="11"/>
  <c r="AN55" i="11"/>
  <c r="F46" i="7"/>
  <c r="AM12" i="1"/>
  <c r="G46" i="7" s="1"/>
  <c r="AO36" i="2"/>
  <c r="AN54" i="2"/>
  <c r="AN61" i="2" s="1"/>
  <c r="AM34" i="1"/>
  <c r="AM41" i="1" s="1"/>
  <c r="AR114" i="3"/>
  <c r="AL45" i="1"/>
  <c r="K45" i="7" s="1"/>
  <c r="J45" i="7"/>
  <c r="AV57" i="3"/>
  <c r="AV81" i="3" s="1"/>
  <c r="AV26" i="3" s="1"/>
  <c r="AO25" i="2"/>
  <c r="AN76" i="1"/>
  <c r="AN88" i="1" s="1"/>
  <c r="AM126" i="2"/>
  <c r="AL23" i="1"/>
  <c r="AL30" i="1" s="1"/>
  <c r="AM114" i="2"/>
  <c r="AL69" i="1"/>
  <c r="O45" i="7" s="1"/>
  <c r="N45" i="7"/>
  <c r="AY28" i="2"/>
  <c r="AX79" i="1"/>
  <c r="AX91" i="1" s="1"/>
  <c r="AN24" i="2"/>
  <c r="AM75" i="1"/>
  <c r="AM87" i="1" s="1"/>
  <c r="AN9" i="1"/>
  <c r="AO11" i="2"/>
  <c r="AO77" i="1"/>
  <c r="AO89" i="1" s="1"/>
  <c r="AP26" i="2"/>
  <c r="AS27" i="2"/>
  <c r="AR78" i="1"/>
  <c r="AR90" i="1" s="1"/>
  <c r="BZ73" i="1"/>
  <c r="BZ85" i="1" s="1"/>
  <c r="CC53" i="2"/>
  <c r="CB33" i="1"/>
  <c r="CB77" i="2"/>
  <c r="CA49" i="1"/>
  <c r="AT36" i="3" l="1"/>
  <c r="AT55" i="3" s="1"/>
  <c r="AT79" i="3" s="1"/>
  <c r="AT24" i="3" s="1"/>
  <c r="AT127" i="3" s="1"/>
  <c r="BE40" i="3"/>
  <c r="BE59" i="3" s="1"/>
  <c r="BE83" i="3" s="1"/>
  <c r="BE28" i="3" s="1"/>
  <c r="BE131" i="3" s="1"/>
  <c r="AZ39" i="3"/>
  <c r="CA61" i="1"/>
  <c r="AL81" i="1"/>
  <c r="AL93" i="1" s="1"/>
  <c r="AN38" i="11"/>
  <c r="AM14" i="1"/>
  <c r="H46" i="7" s="1"/>
  <c r="AR109" i="3"/>
  <c r="AS54" i="3"/>
  <c r="AS61" i="3" s="1"/>
  <c r="AU37" i="3"/>
  <c r="AU56" i="3" s="1"/>
  <c r="AU80" i="3" s="1"/>
  <c r="AU25" i="3" s="1"/>
  <c r="AU116" i="3" s="1"/>
  <c r="AW38" i="3"/>
  <c r="AS42" i="3"/>
  <c r="AT47" i="3" s="1"/>
  <c r="AV117" i="3"/>
  <c r="AV129" i="3"/>
  <c r="AT115" i="3"/>
  <c r="BZ101" i="2"/>
  <c r="BY22" i="2"/>
  <c r="BV121" i="1"/>
  <c r="BV109" i="1"/>
  <c r="BV97" i="1"/>
  <c r="BW22" i="1"/>
  <c r="BX113" i="2"/>
  <c r="BX125" i="2"/>
  <c r="AN11" i="1"/>
  <c r="AN22" i="11" s="1"/>
  <c r="AN44" i="11"/>
  <c r="AO26" i="1"/>
  <c r="AP129" i="2"/>
  <c r="AP117" i="2"/>
  <c r="AY119" i="2"/>
  <c r="AX28" i="1"/>
  <c r="AY131" i="2"/>
  <c r="AL110" i="1"/>
  <c r="AL98" i="1"/>
  <c r="AL122" i="1"/>
  <c r="AT9" i="3"/>
  <c r="AT11" i="3" s="1"/>
  <c r="AT58" i="3"/>
  <c r="AT82" i="3" s="1"/>
  <c r="AT27" i="3" s="1"/>
  <c r="AO47" i="2"/>
  <c r="AN43" i="1" s="1"/>
  <c r="C47" i="7" s="1"/>
  <c r="AN48" i="2"/>
  <c r="AM44" i="1" s="1"/>
  <c r="AQ57" i="2"/>
  <c r="AP37" i="1"/>
  <c r="AN115" i="2"/>
  <c r="AM24" i="1"/>
  <c r="AN127" i="2"/>
  <c r="AM109" i="2"/>
  <c r="AM121" i="2"/>
  <c r="AM133" i="2"/>
  <c r="AN25" i="1"/>
  <c r="AO116" i="2"/>
  <c r="AO128" i="2"/>
  <c r="AR121" i="3"/>
  <c r="AZ59" i="2"/>
  <c r="AY39" i="1"/>
  <c r="AP56" i="2"/>
  <c r="AO36" i="1"/>
  <c r="AM50" i="1"/>
  <c r="AM57" i="1" s="1"/>
  <c r="AN73" i="2"/>
  <c r="AN78" i="2"/>
  <c r="AN85" i="2" s="1"/>
  <c r="AS118" i="2"/>
  <c r="AS130" i="2"/>
  <c r="AR27" i="1"/>
  <c r="AO13" i="2"/>
  <c r="AP7" i="2"/>
  <c r="P45" i="7"/>
  <c r="I46" i="7"/>
  <c r="AT58" i="2"/>
  <c r="AS38" i="1"/>
  <c r="AO55" i="2"/>
  <c r="AN35" i="1"/>
  <c r="CC77" i="2"/>
  <c r="CB49" i="1"/>
  <c r="CA73" i="1"/>
  <c r="CA85" i="1" s="1"/>
  <c r="CC33" i="1"/>
  <c r="CB61" i="1" l="1"/>
  <c r="Q45" i="7"/>
  <c r="AS48" i="3"/>
  <c r="AS73" i="3"/>
  <c r="AS78" i="3"/>
  <c r="AS85" i="3" s="1"/>
  <c r="AS97" i="3" s="1"/>
  <c r="BE119" i="3"/>
  <c r="AU128" i="3"/>
  <c r="AT118" i="3"/>
  <c r="AT130" i="3"/>
  <c r="BW121" i="1"/>
  <c r="BW109" i="1"/>
  <c r="BW97" i="1"/>
  <c r="BY113" i="2"/>
  <c r="BY125" i="2"/>
  <c r="BX22" i="1"/>
  <c r="CA101" i="2"/>
  <c r="BZ22" i="2"/>
  <c r="L47" i="7"/>
  <c r="AN41" i="11"/>
  <c r="AN40" i="11"/>
  <c r="AN43" i="11"/>
  <c r="AN42" i="11"/>
  <c r="AO15" i="2"/>
  <c r="AO35" i="2" s="1"/>
  <c r="AN13" i="1"/>
  <c r="AO79" i="2"/>
  <c r="AN51" i="1"/>
  <c r="AN63" i="1" s="1"/>
  <c r="M46" i="7"/>
  <c r="AM74" i="1"/>
  <c r="AM86" i="1" s="1"/>
  <c r="AN23" i="2"/>
  <c r="AN30" i="2" s="1"/>
  <c r="AR126" i="1"/>
  <c r="AR102" i="1"/>
  <c r="AR114" i="1"/>
  <c r="AN100" i="1"/>
  <c r="AN112" i="1"/>
  <c r="AN124" i="1"/>
  <c r="AP53" i="1"/>
  <c r="AP65" i="1" s="1"/>
  <c r="AQ81" i="2"/>
  <c r="AU7" i="3"/>
  <c r="AU10" i="3" s="1"/>
  <c r="AT13" i="3"/>
  <c r="AT15" i="3" s="1"/>
  <c r="AT35" i="3" s="1"/>
  <c r="AX127" i="1"/>
  <c r="AX115" i="1"/>
  <c r="AX103" i="1"/>
  <c r="AO113" i="1"/>
  <c r="AO101" i="1"/>
  <c r="AO125" i="1"/>
  <c r="AT82" i="2"/>
  <c r="AS54" i="1"/>
  <c r="AS66" i="1" s="1"/>
  <c r="AM62" i="1"/>
  <c r="AZ83" i="2"/>
  <c r="AY55" i="1"/>
  <c r="AY67" i="1" s="1"/>
  <c r="AM111" i="1"/>
  <c r="AM99" i="1"/>
  <c r="AM123" i="1"/>
  <c r="AO52" i="1"/>
  <c r="AO64" i="1" s="1"/>
  <c r="AP80" i="2"/>
  <c r="AP9" i="2"/>
  <c r="AO7" i="1"/>
  <c r="AP10" i="2"/>
  <c r="AO10" i="1" s="1"/>
  <c r="AO58" i="11" s="1"/>
  <c r="AL105" i="1"/>
  <c r="R45" i="7" s="1"/>
  <c r="AL117" i="1"/>
  <c r="T45" i="7" s="1"/>
  <c r="S45" i="7"/>
  <c r="AL129" i="1"/>
  <c r="U45" i="7" s="1"/>
  <c r="CD33" i="1"/>
  <c r="CB73" i="1"/>
  <c r="CB85" i="1" s="1"/>
  <c r="AV37" i="3" l="1"/>
  <c r="AV56" i="3" s="1"/>
  <c r="AV80" i="3" s="1"/>
  <c r="AV25" i="3" s="1"/>
  <c r="BA39" i="3"/>
  <c r="BF40" i="3"/>
  <c r="BF59" i="3" s="1"/>
  <c r="BF83" i="3" s="1"/>
  <c r="BF28" i="3" s="1"/>
  <c r="AQ37" i="2"/>
  <c r="BA40" i="2"/>
  <c r="AS23" i="3"/>
  <c r="AS30" i="3" s="1"/>
  <c r="AS133" i="3" s="1"/>
  <c r="AN15" i="1"/>
  <c r="AN14" i="1" s="1"/>
  <c r="H47" i="7" s="1"/>
  <c r="AT42" i="3"/>
  <c r="AX38" i="3"/>
  <c r="AV39" i="2"/>
  <c r="AO42" i="2"/>
  <c r="AP47" i="2" s="1"/>
  <c r="AO43" i="1" s="1"/>
  <c r="C48" i="7" s="1"/>
  <c r="AS38" i="2"/>
  <c r="CB101" i="2"/>
  <c r="CA22" i="2"/>
  <c r="BZ113" i="2"/>
  <c r="BY22" i="1"/>
  <c r="BZ125" i="2"/>
  <c r="BX109" i="1"/>
  <c r="BX121" i="1"/>
  <c r="BX97" i="1"/>
  <c r="AO54" i="11"/>
  <c r="AO57" i="11"/>
  <c r="AO53" i="11"/>
  <c r="AO56" i="11"/>
  <c r="AO55" i="11"/>
  <c r="F47" i="7"/>
  <c r="AN12" i="1"/>
  <c r="G47" i="7" s="1"/>
  <c r="AY79" i="1"/>
  <c r="AY91" i="1" s="1"/>
  <c r="AZ28" i="2"/>
  <c r="AT27" i="2"/>
  <c r="AS78" i="1"/>
  <c r="AS90" i="1" s="1"/>
  <c r="AO9" i="1"/>
  <c r="AP11" i="2"/>
  <c r="N46" i="7"/>
  <c r="AM69" i="1"/>
  <c r="O46" i="7" s="1"/>
  <c r="AQ26" i="2"/>
  <c r="AP77" i="1"/>
  <c r="AP89" i="1" s="1"/>
  <c r="AM23" i="1"/>
  <c r="AM30" i="1" s="1"/>
  <c r="AN126" i="2"/>
  <c r="AN114" i="2"/>
  <c r="J46" i="7"/>
  <c r="AM45" i="1"/>
  <c r="K46" i="7" s="1"/>
  <c r="AO76" i="1"/>
  <c r="AO88" i="1" s="1"/>
  <c r="AP25" i="2"/>
  <c r="AN34" i="1"/>
  <c r="AN41" i="1" s="1"/>
  <c r="AO54" i="2"/>
  <c r="AO61" i="2" s="1"/>
  <c r="AP36" i="2"/>
  <c r="AU36" i="3"/>
  <c r="AU55" i="3" s="1"/>
  <c r="AU79" i="3" s="1"/>
  <c r="AU24" i="3" s="1"/>
  <c r="AW57" i="3"/>
  <c r="AW81" i="3" s="1"/>
  <c r="AW26" i="3" s="1"/>
  <c r="AT54" i="3"/>
  <c r="AT61" i="3" s="1"/>
  <c r="AM81" i="1"/>
  <c r="AN97" i="2"/>
  <c r="AO24" i="2"/>
  <c r="AN75" i="1"/>
  <c r="AN87" i="1" s="1"/>
  <c r="CE33" i="1"/>
  <c r="AS114" i="3" l="1"/>
  <c r="AS126" i="3"/>
  <c r="E47" i="7"/>
  <c r="AO38" i="11"/>
  <c r="AS109" i="3"/>
  <c r="AV116" i="3"/>
  <c r="AV128" i="3"/>
  <c r="AW117" i="3"/>
  <c r="AW129" i="3"/>
  <c r="AU115" i="3"/>
  <c r="AU127" i="3"/>
  <c r="BF119" i="3"/>
  <c r="BF131" i="3"/>
  <c r="BY121" i="1"/>
  <c r="BY109" i="1"/>
  <c r="BY97" i="1"/>
  <c r="CA125" i="2"/>
  <c r="CA113" i="2"/>
  <c r="BZ22" i="1"/>
  <c r="CC101" i="2"/>
  <c r="CB22" i="2"/>
  <c r="AO11" i="1"/>
  <c r="AO22" i="11" s="1"/>
  <c r="AO44" i="11"/>
  <c r="AO73" i="2"/>
  <c r="AO78" i="2"/>
  <c r="AO85" i="2" s="1"/>
  <c r="AN50" i="1"/>
  <c r="AN57" i="1" s="1"/>
  <c r="AS121" i="3"/>
  <c r="AN109" i="2"/>
  <c r="AN121" i="2"/>
  <c r="AN133" i="2"/>
  <c r="AQ7" i="2"/>
  <c r="AP13" i="2"/>
  <c r="AP15" i="2" s="1"/>
  <c r="AT130" i="2"/>
  <c r="AT118" i="2"/>
  <c r="AS27" i="1"/>
  <c r="AN24" i="1"/>
  <c r="AO115" i="2"/>
  <c r="AO127" i="2"/>
  <c r="AT73" i="3"/>
  <c r="AT78" i="3"/>
  <c r="AT85" i="3" s="1"/>
  <c r="AZ39" i="1"/>
  <c r="BA59" i="2"/>
  <c r="I47" i="7"/>
  <c r="AM122" i="1"/>
  <c r="AM98" i="1"/>
  <c r="AM110" i="1"/>
  <c r="AZ131" i="2"/>
  <c r="AY28" i="1"/>
  <c r="AZ119" i="2"/>
  <c r="AU58" i="2"/>
  <c r="AT38" i="1"/>
  <c r="AQ56" i="2"/>
  <c r="AP36" i="1"/>
  <c r="AO25" i="1"/>
  <c r="AP128" i="2"/>
  <c r="AP116" i="2"/>
  <c r="Q46" i="7"/>
  <c r="AM93" i="1"/>
  <c r="P46" i="7" s="1"/>
  <c r="AU47" i="3"/>
  <c r="AT48" i="3"/>
  <c r="AR57" i="2"/>
  <c r="AQ37" i="1"/>
  <c r="AO35" i="1"/>
  <c r="AP55" i="2"/>
  <c r="AU9" i="3"/>
  <c r="AU11" i="3" s="1"/>
  <c r="AU58" i="3"/>
  <c r="AU82" i="3" s="1"/>
  <c r="AU27" i="3" s="1"/>
  <c r="AQ117" i="2"/>
  <c r="AP26" i="1"/>
  <c r="AQ129" i="2"/>
  <c r="AO48" i="2"/>
  <c r="AN44" i="1" s="1"/>
  <c r="CF33" i="1"/>
  <c r="AO40" i="11" l="1"/>
  <c r="AU118" i="3"/>
  <c r="AU130" i="3"/>
  <c r="CA22" i="1"/>
  <c r="CB113" i="2"/>
  <c r="CB125" i="2"/>
  <c r="CD101" i="2"/>
  <c r="CC22" i="2"/>
  <c r="BZ109" i="1"/>
  <c r="BZ121" i="1"/>
  <c r="BZ97" i="1"/>
  <c r="L48" i="7"/>
  <c r="AO43" i="11"/>
  <c r="AO42" i="11"/>
  <c r="AO41" i="11"/>
  <c r="AP35" i="2"/>
  <c r="AO13" i="1"/>
  <c r="AU82" i="2"/>
  <c r="AT54" i="1"/>
  <c r="AT66" i="1" s="1"/>
  <c r="AZ55" i="1"/>
  <c r="AZ67" i="1" s="1"/>
  <c r="BA83" i="2"/>
  <c r="AV7" i="3"/>
  <c r="AV10" i="3" s="1"/>
  <c r="AU13" i="3"/>
  <c r="AU15" i="3" s="1"/>
  <c r="AU35" i="3" s="1"/>
  <c r="AQ53" i="1"/>
  <c r="AQ65" i="1" s="1"/>
  <c r="AR81" i="2"/>
  <c r="AM117" i="1"/>
  <c r="T46" i="7" s="1"/>
  <c r="AM129" i="1"/>
  <c r="U46" i="7" s="1"/>
  <c r="AM105" i="1"/>
  <c r="R46" i="7" s="1"/>
  <c r="S46" i="7"/>
  <c r="AN62" i="1"/>
  <c r="AY103" i="1"/>
  <c r="AY115" i="1"/>
  <c r="AY127" i="1"/>
  <c r="AP113" i="1"/>
  <c r="AP125" i="1"/>
  <c r="AP101" i="1"/>
  <c r="AP79" i="2"/>
  <c r="AO51" i="1"/>
  <c r="AO63" i="1" s="1"/>
  <c r="AQ80" i="2"/>
  <c r="AP52" i="1"/>
  <c r="AP64" i="1" s="1"/>
  <c r="M47" i="7"/>
  <c r="AT97" i="3"/>
  <c r="AT23" i="3"/>
  <c r="AN123" i="1"/>
  <c r="AN111" i="1"/>
  <c r="AN99" i="1"/>
  <c r="AN74" i="1"/>
  <c r="AN86" i="1" s="1"/>
  <c r="AO23" i="2"/>
  <c r="AO30" i="2" s="1"/>
  <c r="AO112" i="1"/>
  <c r="AO100" i="1"/>
  <c r="AO124" i="1"/>
  <c r="AS126" i="1"/>
  <c r="AS114" i="1"/>
  <c r="AS102" i="1"/>
  <c r="AQ9" i="2"/>
  <c r="AQ10" i="2"/>
  <c r="AP10" i="1" s="1"/>
  <c r="AP58" i="11" s="1"/>
  <c r="AP7" i="1"/>
  <c r="CG33" i="1"/>
  <c r="AU42" i="3" l="1"/>
  <c r="BG40" i="3"/>
  <c r="AY38" i="3"/>
  <c r="BB39" i="3"/>
  <c r="AR37" i="2"/>
  <c r="BB40" i="2"/>
  <c r="AT30" i="3"/>
  <c r="AT133" i="3" s="1"/>
  <c r="AT126" i="3"/>
  <c r="AW37" i="3"/>
  <c r="AW56" i="3" s="1"/>
  <c r="AW80" i="3" s="1"/>
  <c r="AW25" i="3" s="1"/>
  <c r="AW39" i="2"/>
  <c r="AP42" i="2"/>
  <c r="AQ47" i="2" s="1"/>
  <c r="AP43" i="1" s="1"/>
  <c r="C49" i="7" s="1"/>
  <c r="AT38" i="2"/>
  <c r="CE101" i="2"/>
  <c r="CC113" i="2"/>
  <c r="CB22" i="1"/>
  <c r="CC125" i="2"/>
  <c r="CA109" i="1"/>
  <c r="CA97" i="1"/>
  <c r="CA121" i="1"/>
  <c r="BG59" i="3"/>
  <c r="BG83" i="3" s="1"/>
  <c r="BG28" i="3" s="1"/>
  <c r="AP54" i="11"/>
  <c r="AP57" i="11"/>
  <c r="AP53" i="11"/>
  <c r="AP56" i="11"/>
  <c r="AP55" i="11"/>
  <c r="AO15" i="1"/>
  <c r="F48" i="7"/>
  <c r="AO12" i="1"/>
  <c r="G48" i="7" s="1"/>
  <c r="AO126" i="2"/>
  <c r="AN23" i="1"/>
  <c r="AN30" i="1" s="1"/>
  <c r="AO114" i="2"/>
  <c r="AT114" i="3"/>
  <c r="AR26" i="2"/>
  <c r="AQ77" i="1"/>
  <c r="AQ89" i="1" s="1"/>
  <c r="BA28" i="2"/>
  <c r="AZ79" i="1"/>
  <c r="AZ91" i="1" s="1"/>
  <c r="AP9" i="1"/>
  <c r="AQ11" i="2"/>
  <c r="AO97" i="2"/>
  <c r="AN81" i="1"/>
  <c r="AP76" i="1"/>
  <c r="AP88" i="1" s="1"/>
  <c r="AQ25" i="2"/>
  <c r="AN45" i="1"/>
  <c r="K47" i="7" s="1"/>
  <c r="J47" i="7"/>
  <c r="AV36" i="3"/>
  <c r="AV55" i="3" s="1"/>
  <c r="AV79" i="3" s="1"/>
  <c r="AV24" i="3" s="1"/>
  <c r="AU54" i="3"/>
  <c r="AU61" i="3" s="1"/>
  <c r="AX57" i="3"/>
  <c r="AX81" i="3" s="1"/>
  <c r="AX26" i="3" s="1"/>
  <c r="AP54" i="2"/>
  <c r="AP61" i="2" s="1"/>
  <c r="AO34" i="1"/>
  <c r="AO41" i="1" s="1"/>
  <c r="AQ36" i="2"/>
  <c r="AO75" i="1"/>
  <c r="AO87" i="1" s="1"/>
  <c r="AP24" i="2"/>
  <c r="AN69" i="1"/>
  <c r="O47" i="7" s="1"/>
  <c r="N47" i="7"/>
  <c r="AT78" i="1"/>
  <c r="AT90" i="1" s="1"/>
  <c r="AU27" i="2"/>
  <c r="CI53" i="2"/>
  <c r="CJ34" i="2"/>
  <c r="CH33" i="1"/>
  <c r="AT109" i="3" l="1"/>
  <c r="AW116" i="3"/>
  <c r="AW128" i="3"/>
  <c r="BG119" i="3"/>
  <c r="BG131" i="3"/>
  <c r="AX117" i="3"/>
  <c r="AX129" i="3"/>
  <c r="AV115" i="3"/>
  <c r="AV127" i="3"/>
  <c r="CB121" i="1"/>
  <c r="CB97" i="1"/>
  <c r="CB109" i="1"/>
  <c r="CF101" i="2"/>
  <c r="AP11" i="1"/>
  <c r="AP22" i="11" s="1"/>
  <c r="AP44" i="11"/>
  <c r="E48" i="7"/>
  <c r="AP38" i="11"/>
  <c r="AO14" i="1"/>
  <c r="H48" i="7" s="1"/>
  <c r="AR37" i="1"/>
  <c r="AS57" i="2"/>
  <c r="AO109" i="2"/>
  <c r="AO121" i="2"/>
  <c r="AO133" i="2"/>
  <c r="AU118" i="2"/>
  <c r="AU130" i="2"/>
  <c r="AT27" i="1"/>
  <c r="AO24" i="1"/>
  <c r="AP127" i="2"/>
  <c r="AP115" i="2"/>
  <c r="BA39" i="1"/>
  <c r="BB59" i="2"/>
  <c r="AU38" i="1"/>
  <c r="AV58" i="2"/>
  <c r="AZ28" i="1"/>
  <c r="BA119" i="2"/>
  <c r="BA131" i="2"/>
  <c r="AT121" i="3"/>
  <c r="AR56" i="2"/>
  <c r="AQ36" i="1"/>
  <c r="AN93" i="1"/>
  <c r="P47" i="7" s="1"/>
  <c r="Q47" i="7"/>
  <c r="AP35" i="1"/>
  <c r="AQ55" i="2"/>
  <c r="I48" i="7"/>
  <c r="AU78" i="3"/>
  <c r="AU85" i="3" s="1"/>
  <c r="AU73" i="3"/>
  <c r="AQ116" i="2"/>
  <c r="AP25" i="1"/>
  <c r="AQ128" i="2"/>
  <c r="AR7" i="2"/>
  <c r="AQ13" i="2"/>
  <c r="AV47" i="3"/>
  <c r="AU48" i="3"/>
  <c r="AV9" i="3"/>
  <c r="AV11" i="3" s="1"/>
  <c r="AV58" i="3"/>
  <c r="AV82" i="3" s="1"/>
  <c r="AV27" i="3" s="1"/>
  <c r="AO50" i="1"/>
  <c r="AO57" i="1" s="1"/>
  <c r="AP78" i="2"/>
  <c r="AP85" i="2" s="1"/>
  <c r="AP73" i="2"/>
  <c r="AR117" i="2"/>
  <c r="AR129" i="2"/>
  <c r="AQ26" i="1"/>
  <c r="AN122" i="1"/>
  <c r="AN110" i="1"/>
  <c r="AN98" i="1"/>
  <c r="AP48" i="2"/>
  <c r="AO44" i="1" s="1"/>
  <c r="CJ53" i="2"/>
  <c r="CK34" i="2"/>
  <c r="CI33" i="1"/>
  <c r="CI77" i="2"/>
  <c r="CH49" i="1"/>
  <c r="CH61" i="1" l="1"/>
  <c r="AV118" i="3"/>
  <c r="AV130" i="3"/>
  <c r="CG101" i="2"/>
  <c r="L49" i="7"/>
  <c r="AP42" i="11"/>
  <c r="AP41" i="11"/>
  <c r="AP40" i="11"/>
  <c r="AP43" i="11"/>
  <c r="AQ15" i="2"/>
  <c r="AP15" i="1" s="1"/>
  <c r="AP13" i="1"/>
  <c r="AQ79" i="2"/>
  <c r="AP51" i="1"/>
  <c r="AP63" i="1" s="1"/>
  <c r="AS81" i="2"/>
  <c r="AR53" i="1"/>
  <c r="AR65" i="1" s="1"/>
  <c r="AQ101" i="1"/>
  <c r="AQ113" i="1"/>
  <c r="AQ125" i="1"/>
  <c r="AP23" i="2"/>
  <c r="AP30" i="2" s="1"/>
  <c r="AO74" i="1"/>
  <c r="AO86" i="1" s="1"/>
  <c r="AU97" i="3"/>
  <c r="AU23" i="3"/>
  <c r="AR80" i="2"/>
  <c r="AQ52" i="1"/>
  <c r="AQ64" i="1" s="1"/>
  <c r="BA55" i="1"/>
  <c r="BA67" i="1" s="1"/>
  <c r="BB83" i="2"/>
  <c r="AO111" i="1"/>
  <c r="AO99" i="1"/>
  <c r="AO123" i="1"/>
  <c r="AR9" i="2"/>
  <c r="AR10" i="2"/>
  <c r="AQ10" i="1" s="1"/>
  <c r="AQ58" i="11" s="1"/>
  <c r="AQ7" i="1"/>
  <c r="AN129" i="1"/>
  <c r="U47" i="7" s="1"/>
  <c r="S47" i="7"/>
  <c r="AN105" i="1"/>
  <c r="R47" i="7" s="1"/>
  <c r="AN117" i="1"/>
  <c r="T47" i="7" s="1"/>
  <c r="AO62" i="1"/>
  <c r="AP124" i="1"/>
  <c r="AP100" i="1"/>
  <c r="AP112" i="1"/>
  <c r="AZ127" i="1"/>
  <c r="AZ115" i="1"/>
  <c r="AZ103" i="1"/>
  <c r="AT102" i="1"/>
  <c r="AT126" i="1"/>
  <c r="AT114" i="1"/>
  <c r="AV13" i="3"/>
  <c r="AV15" i="3" s="1"/>
  <c r="AV35" i="3" s="1"/>
  <c r="AW7" i="3"/>
  <c r="AW10" i="3" s="1"/>
  <c r="M48" i="7"/>
  <c r="AV82" i="2"/>
  <c r="AU54" i="1"/>
  <c r="AU66" i="1" s="1"/>
  <c r="CK53" i="2"/>
  <c r="CL34" i="2"/>
  <c r="CJ33" i="1"/>
  <c r="CH73" i="1"/>
  <c r="CH85" i="1" s="1"/>
  <c r="CJ77" i="2"/>
  <c r="CI49" i="1"/>
  <c r="BH40" i="3" l="1"/>
  <c r="BH59" i="3" s="1"/>
  <c r="BH83" i="3" s="1"/>
  <c r="BH28" i="3" s="1"/>
  <c r="BC39" i="3"/>
  <c r="AZ38" i="3"/>
  <c r="CI61" i="1"/>
  <c r="AU30" i="3"/>
  <c r="AU133" i="3" s="1"/>
  <c r="AU126" i="3"/>
  <c r="AV42" i="3"/>
  <c r="AX37" i="3"/>
  <c r="AX56" i="3" s="1"/>
  <c r="AX80" i="3" s="1"/>
  <c r="AX25" i="3" s="1"/>
  <c r="CH101" i="2"/>
  <c r="AQ55" i="11"/>
  <c r="AQ54" i="11"/>
  <c r="AQ53" i="11"/>
  <c r="AQ56" i="11"/>
  <c r="AQ57" i="11"/>
  <c r="AQ38" i="11"/>
  <c r="AQ35" i="2"/>
  <c r="F49" i="7"/>
  <c r="AP12" i="1"/>
  <c r="G49" i="7" s="1"/>
  <c r="AV27" i="2"/>
  <c r="AU78" i="1"/>
  <c r="AU90" i="1" s="1"/>
  <c r="BB28" i="2"/>
  <c r="BA79" i="1"/>
  <c r="BA91" i="1" s="1"/>
  <c r="AO45" i="1"/>
  <c r="K48" i="7" s="1"/>
  <c r="J48" i="7"/>
  <c r="AO69" i="1"/>
  <c r="O48" i="7" s="1"/>
  <c r="N48" i="7"/>
  <c r="AS26" i="2"/>
  <c r="AR77" i="1"/>
  <c r="AR89" i="1" s="1"/>
  <c r="AU114" i="3"/>
  <c r="AW47" i="3"/>
  <c r="AY57" i="3"/>
  <c r="AY81" i="3" s="1"/>
  <c r="AY26" i="3" s="1"/>
  <c r="AV54" i="3"/>
  <c r="AV61" i="3" s="1"/>
  <c r="AW36" i="3"/>
  <c r="AW55" i="3" s="1"/>
  <c r="AW79" i="3" s="1"/>
  <c r="AW24" i="3" s="1"/>
  <c r="AP97" i="2"/>
  <c r="AO81" i="1"/>
  <c r="AP14" i="1"/>
  <c r="H49" i="7" s="1"/>
  <c r="E49" i="7"/>
  <c r="AQ9" i="1"/>
  <c r="AR11" i="2"/>
  <c r="AP126" i="2"/>
  <c r="AO23" i="1"/>
  <c r="AO30" i="1" s="1"/>
  <c r="AP114" i="2"/>
  <c r="AQ76" i="1"/>
  <c r="AQ88" i="1" s="1"/>
  <c r="AR25" i="2"/>
  <c r="AP75" i="1"/>
  <c r="AP87" i="1" s="1"/>
  <c r="AQ24" i="2"/>
  <c r="CK77" i="2"/>
  <c r="CJ49" i="1"/>
  <c r="CI73" i="1"/>
  <c r="CI85" i="1" s="1"/>
  <c r="CL53" i="2"/>
  <c r="CM34" i="2"/>
  <c r="CK33" i="1"/>
  <c r="BC40" i="2" l="1"/>
  <c r="AX39" i="2"/>
  <c r="CJ61" i="1"/>
  <c r="AU109" i="3"/>
  <c r="AY117" i="3"/>
  <c r="AY129" i="3"/>
  <c r="AW115" i="3"/>
  <c r="AW127" i="3"/>
  <c r="BH119" i="3"/>
  <c r="BH131" i="3"/>
  <c r="AX116" i="3"/>
  <c r="AX128" i="3"/>
  <c r="AS37" i="2"/>
  <c r="AR36" i="1" s="1"/>
  <c r="AQ42" i="2"/>
  <c r="AR47" i="2" s="1"/>
  <c r="AQ43" i="1" s="1"/>
  <c r="C50" i="7" s="1"/>
  <c r="AU38" i="2"/>
  <c r="AP34" i="1"/>
  <c r="BC59" i="2"/>
  <c r="AQ11" i="1"/>
  <c r="AQ22" i="11" s="1"/>
  <c r="AQ44" i="11"/>
  <c r="AQ42" i="11" s="1"/>
  <c r="AS37" i="1"/>
  <c r="AW58" i="2"/>
  <c r="AR36" i="2"/>
  <c r="AQ35" i="1" s="1"/>
  <c r="AW9" i="3"/>
  <c r="AW11" i="3" s="1"/>
  <c r="AQ54" i="2"/>
  <c r="AQ61" i="2" s="1"/>
  <c r="AV48" i="3"/>
  <c r="AS7" i="2"/>
  <c r="AR13" i="2"/>
  <c r="AV78" i="3"/>
  <c r="AV85" i="3" s="1"/>
  <c r="AV73" i="3"/>
  <c r="AU121" i="3"/>
  <c r="AQ115" i="2"/>
  <c r="AP24" i="1"/>
  <c r="AQ127" i="2"/>
  <c r="AP109" i="2"/>
  <c r="AP133" i="2"/>
  <c r="AP121" i="2"/>
  <c r="BA28" i="1"/>
  <c r="BB119" i="2"/>
  <c r="BB131" i="2"/>
  <c r="AO98" i="1"/>
  <c r="AO110" i="1"/>
  <c r="AO122" i="1"/>
  <c r="AO93" i="1"/>
  <c r="P48" i="7" s="1"/>
  <c r="Q48" i="7"/>
  <c r="AR128" i="2"/>
  <c r="AR116" i="2"/>
  <c r="AQ25" i="1"/>
  <c r="AS117" i="2"/>
  <c r="AR26" i="1"/>
  <c r="AS129" i="2"/>
  <c r="AU27" i="1"/>
  <c r="AV130" i="2"/>
  <c r="AV118" i="2"/>
  <c r="CL77" i="2"/>
  <c r="CK49" i="1"/>
  <c r="CM53" i="2"/>
  <c r="CN34" i="2"/>
  <c r="CL33" i="1"/>
  <c r="CJ73" i="1"/>
  <c r="CJ85" i="1" s="1"/>
  <c r="CK61" i="1" l="1"/>
  <c r="AP41" i="1"/>
  <c r="CJ101" i="2"/>
  <c r="CI22" i="2"/>
  <c r="I49" i="7"/>
  <c r="L50" i="7"/>
  <c r="AQ41" i="11"/>
  <c r="AQ43" i="11"/>
  <c r="AQ40" i="11"/>
  <c r="AT57" i="2"/>
  <c r="AS53" i="1" s="1"/>
  <c r="AS65" i="1" s="1"/>
  <c r="AS56" i="2"/>
  <c r="AR52" i="1" s="1"/>
  <c r="AR64" i="1" s="1"/>
  <c r="AR55" i="2"/>
  <c r="AQ51" i="1" s="1"/>
  <c r="AQ63" i="1" s="1"/>
  <c r="AQ48" i="2"/>
  <c r="AP44" i="1" s="1"/>
  <c r="AQ73" i="2"/>
  <c r="BB39" i="1"/>
  <c r="AW58" i="3"/>
  <c r="AW82" i="3" s="1"/>
  <c r="AW27" i="3" s="1"/>
  <c r="AV38" i="1"/>
  <c r="AP50" i="1"/>
  <c r="AQ78" i="2"/>
  <c r="AQ85" i="2" s="1"/>
  <c r="AQ97" i="2" s="1"/>
  <c r="AR15" i="2"/>
  <c r="AQ15" i="1" s="1"/>
  <c r="AQ13" i="1"/>
  <c r="AX7" i="3"/>
  <c r="AX10" i="3" s="1"/>
  <c r="AW13" i="3"/>
  <c r="AW15" i="3" s="1"/>
  <c r="AW35" i="3" s="1"/>
  <c r="AP123" i="1"/>
  <c r="AP99" i="1"/>
  <c r="AP111" i="1"/>
  <c r="AR101" i="1"/>
  <c r="AR113" i="1"/>
  <c r="AR125" i="1"/>
  <c r="BA115" i="1"/>
  <c r="BA127" i="1"/>
  <c r="BA103" i="1"/>
  <c r="AW82" i="2"/>
  <c r="AV97" i="3"/>
  <c r="AV23" i="3"/>
  <c r="BC83" i="2"/>
  <c r="BB55" i="1"/>
  <c r="AU126" i="1"/>
  <c r="AU102" i="1"/>
  <c r="AU114" i="1"/>
  <c r="AQ100" i="1"/>
  <c r="AQ124" i="1"/>
  <c r="AQ112" i="1"/>
  <c r="AO117" i="1"/>
  <c r="T48" i="7" s="1"/>
  <c r="S48" i="7"/>
  <c r="AO105" i="1"/>
  <c r="R48" i="7" s="1"/>
  <c r="AO129" i="1"/>
  <c r="U48" i="7" s="1"/>
  <c r="AS9" i="2"/>
  <c r="AR7" i="1"/>
  <c r="AS10" i="2"/>
  <c r="AR10" i="1" s="1"/>
  <c r="AR58" i="11" s="1"/>
  <c r="CN53" i="2"/>
  <c r="CO34" i="2"/>
  <c r="CM33" i="1"/>
  <c r="CM77" i="2"/>
  <c r="CL49" i="1"/>
  <c r="CK73" i="1"/>
  <c r="CK85" i="1" s="1"/>
  <c r="AY37" i="3" l="1"/>
  <c r="BI40" i="3"/>
  <c r="BD39" i="3"/>
  <c r="BA38" i="3"/>
  <c r="CL61" i="1"/>
  <c r="AR79" i="2"/>
  <c r="AW42" i="3"/>
  <c r="AX36" i="3"/>
  <c r="AX55" i="3" s="1"/>
  <c r="AX79" i="3" s="1"/>
  <c r="AX24" i="3" s="1"/>
  <c r="AW118" i="3"/>
  <c r="AW130" i="3"/>
  <c r="AV30" i="3"/>
  <c r="AV133" i="3" s="1"/>
  <c r="AV126" i="3"/>
  <c r="M49" i="7"/>
  <c r="AP62" i="1"/>
  <c r="AP57" i="1"/>
  <c r="N49" i="7" s="1"/>
  <c r="CI125" i="2"/>
  <c r="CH22" i="1"/>
  <c r="CI113" i="2"/>
  <c r="CK101" i="2"/>
  <c r="CJ22" i="2"/>
  <c r="AT81" i="2"/>
  <c r="AS77" i="1" s="1"/>
  <c r="AS89" i="1" s="1"/>
  <c r="BI59" i="3"/>
  <c r="BI83" i="3" s="1"/>
  <c r="BI28" i="3" s="1"/>
  <c r="AR38" i="11"/>
  <c r="AR54" i="11"/>
  <c r="AR57" i="11"/>
  <c r="AR56" i="11"/>
  <c r="AR55" i="11"/>
  <c r="AR53" i="11"/>
  <c r="AS80" i="2"/>
  <c r="AR76" i="1" s="1"/>
  <c r="AR88" i="1" s="1"/>
  <c r="BB67" i="1"/>
  <c r="AQ23" i="2"/>
  <c r="AV54" i="1"/>
  <c r="AV66" i="1" s="1"/>
  <c r="AP74" i="1"/>
  <c r="AP86" i="1" s="1"/>
  <c r="AR35" i="2"/>
  <c r="F50" i="7"/>
  <c r="AQ12" i="1"/>
  <c r="G50" i="7" s="1"/>
  <c r="AR9" i="1"/>
  <c r="AS11" i="2"/>
  <c r="AP81" i="1"/>
  <c r="AW27" i="2"/>
  <c r="AV78" i="1"/>
  <c r="J49" i="7"/>
  <c r="AP45" i="1"/>
  <c r="K49" i="7" s="1"/>
  <c r="AR24" i="2"/>
  <c r="AQ75" i="1"/>
  <c r="AQ87" i="1" s="1"/>
  <c r="AQ14" i="1"/>
  <c r="H50" i="7" s="1"/>
  <c r="E50" i="7"/>
  <c r="AY56" i="3"/>
  <c r="AY80" i="3" s="1"/>
  <c r="AY25" i="3" s="1"/>
  <c r="AW54" i="3"/>
  <c r="AW61" i="3" s="1"/>
  <c r="AZ57" i="3"/>
  <c r="AZ81" i="3" s="1"/>
  <c r="AZ26" i="3" s="1"/>
  <c r="BC28" i="2"/>
  <c r="BB79" i="1"/>
  <c r="BB91" i="1" s="1"/>
  <c r="AV114" i="3"/>
  <c r="CL73" i="1"/>
  <c r="CL85" i="1" s="1"/>
  <c r="CO53" i="2"/>
  <c r="CP34" i="2"/>
  <c r="CN33" i="1"/>
  <c r="CN77" i="2"/>
  <c r="CM49" i="1"/>
  <c r="AT37" i="2" l="1"/>
  <c r="BD40" i="2"/>
  <c r="BD59" i="2" s="1"/>
  <c r="AY39" i="2"/>
  <c r="CM61" i="1"/>
  <c r="AV109" i="3"/>
  <c r="AZ117" i="3"/>
  <c r="AZ129" i="3"/>
  <c r="AY116" i="3"/>
  <c r="AY128" i="3"/>
  <c r="AX115" i="3"/>
  <c r="AX127" i="3"/>
  <c r="BI119" i="3"/>
  <c r="BI131" i="3"/>
  <c r="AR42" i="2"/>
  <c r="AS47" i="2" s="1"/>
  <c r="AR43" i="1" s="1"/>
  <c r="C51" i="7" s="1"/>
  <c r="AV38" i="2"/>
  <c r="AQ126" i="2"/>
  <c r="AQ30" i="2"/>
  <c r="AQ133" i="2" s="1"/>
  <c r="CL101" i="2"/>
  <c r="CK22" i="2"/>
  <c r="CH97" i="1"/>
  <c r="CH109" i="1"/>
  <c r="CH121" i="1"/>
  <c r="CJ125" i="2"/>
  <c r="CJ113" i="2"/>
  <c r="CI22" i="1"/>
  <c r="AT26" i="2"/>
  <c r="AS26" i="1" s="1"/>
  <c r="AR11" i="1"/>
  <c r="AR22" i="11" s="1"/>
  <c r="AR44" i="11"/>
  <c r="AR42" i="11" s="1"/>
  <c r="AS25" i="2"/>
  <c r="AS116" i="2" s="1"/>
  <c r="AV90" i="1"/>
  <c r="AQ114" i="2"/>
  <c r="AP23" i="1"/>
  <c r="AP69" i="1"/>
  <c r="O49" i="7" s="1"/>
  <c r="AX58" i="2"/>
  <c r="AS36" i="1"/>
  <c r="AQ34" i="1"/>
  <c r="AU57" i="2"/>
  <c r="AR54" i="2"/>
  <c r="AS36" i="2"/>
  <c r="AS55" i="2" s="1"/>
  <c r="AX9" i="3"/>
  <c r="AX11" i="3" s="1"/>
  <c r="AS13" i="2"/>
  <c r="AT7" i="2"/>
  <c r="AW73" i="3"/>
  <c r="AW78" i="3"/>
  <c r="AW85" i="3" s="1"/>
  <c r="AR115" i="2"/>
  <c r="AR127" i="2"/>
  <c r="AQ24" i="1"/>
  <c r="AW118" i="2"/>
  <c r="AW130" i="2"/>
  <c r="AV27" i="1"/>
  <c r="AV121" i="3"/>
  <c r="BB28" i="1"/>
  <c r="BC119" i="2"/>
  <c r="BC131" i="2"/>
  <c r="AW48" i="3"/>
  <c r="AX47" i="3"/>
  <c r="Q49" i="7"/>
  <c r="AP93" i="1"/>
  <c r="P49" i="7" s="1"/>
  <c r="CM73" i="1"/>
  <c r="CM85" i="1" s="1"/>
  <c r="CQ34" i="2"/>
  <c r="CO33" i="1"/>
  <c r="CO77" i="2"/>
  <c r="CN49" i="1"/>
  <c r="CN61" i="1" l="1"/>
  <c r="AQ41" i="1"/>
  <c r="M50" i="7" s="1"/>
  <c r="AP98" i="1"/>
  <c r="AP30" i="1"/>
  <c r="AP105" i="1" s="1"/>
  <c r="R49" i="7" s="1"/>
  <c r="AR78" i="2"/>
  <c r="AR85" i="2" s="1"/>
  <c r="AR61" i="2"/>
  <c r="AR73" i="2" s="1"/>
  <c r="BC39" i="1"/>
  <c r="AT117" i="2"/>
  <c r="AT129" i="2"/>
  <c r="CK113" i="2"/>
  <c r="CJ22" i="1"/>
  <c r="CK125" i="2"/>
  <c r="CI121" i="1"/>
  <c r="CI109" i="1"/>
  <c r="CI97" i="1"/>
  <c r="CM101" i="2"/>
  <c r="CL22" i="2"/>
  <c r="AS128" i="2"/>
  <c r="AQ121" i="2"/>
  <c r="AR25" i="1"/>
  <c r="AR112" i="1" s="1"/>
  <c r="L51" i="7"/>
  <c r="AR41" i="11"/>
  <c r="AR40" i="11"/>
  <c r="AR43" i="11"/>
  <c r="AQ109" i="2"/>
  <c r="AP110" i="1"/>
  <c r="AP122" i="1"/>
  <c r="AT56" i="2"/>
  <c r="AT80" i="2" s="1"/>
  <c r="AR35" i="1"/>
  <c r="AQ50" i="1"/>
  <c r="AQ57" i="1" s="1"/>
  <c r="AT37" i="1"/>
  <c r="AR48" i="2"/>
  <c r="AQ44" i="1" s="1"/>
  <c r="AQ45" i="1" s="1"/>
  <c r="K50" i="7" s="1"/>
  <c r="AX58" i="3"/>
  <c r="AX82" i="3" s="1"/>
  <c r="AX27" i="3" s="1"/>
  <c r="I50" i="7"/>
  <c r="AW38" i="1"/>
  <c r="AS15" i="2"/>
  <c r="AR15" i="1" s="1"/>
  <c r="AR13" i="1"/>
  <c r="AY7" i="3"/>
  <c r="AY10" i="3" s="1"/>
  <c r="AX13" i="3"/>
  <c r="AX15" i="3" s="1"/>
  <c r="AX35" i="3" s="1"/>
  <c r="BC55" i="1"/>
  <c r="BD83" i="2"/>
  <c r="BB103" i="1"/>
  <c r="BB127" i="1"/>
  <c r="BB115" i="1"/>
  <c r="AW97" i="3"/>
  <c r="AW23" i="3"/>
  <c r="AV126" i="1"/>
  <c r="AV114" i="1"/>
  <c r="AV102" i="1"/>
  <c r="AX82" i="2"/>
  <c r="AU81" i="2"/>
  <c r="AT53" i="1"/>
  <c r="AS101" i="1"/>
  <c r="AS113" i="1"/>
  <c r="AS125" i="1"/>
  <c r="AQ99" i="1"/>
  <c r="AQ111" i="1"/>
  <c r="AQ123" i="1"/>
  <c r="AT9" i="2"/>
  <c r="AS7" i="1"/>
  <c r="AT10" i="2"/>
  <c r="AS10" i="1" s="1"/>
  <c r="AS58" i="11" s="1"/>
  <c r="AS79" i="2"/>
  <c r="AR51" i="1"/>
  <c r="CR34" i="2"/>
  <c r="CP33" i="1"/>
  <c r="CN73" i="1"/>
  <c r="CN85" i="1" s="1"/>
  <c r="AX42" i="3" l="1"/>
  <c r="AY36" i="3"/>
  <c r="AZ37" i="3"/>
  <c r="AZ56" i="3" s="1"/>
  <c r="AZ80" i="3" s="1"/>
  <c r="AZ25" i="3" s="1"/>
  <c r="BJ40" i="3"/>
  <c r="BJ59" i="3" s="1"/>
  <c r="BJ83" i="3" s="1"/>
  <c r="BJ28" i="3" s="1"/>
  <c r="BE39" i="3"/>
  <c r="BB38" i="3"/>
  <c r="BC67" i="1"/>
  <c r="AX118" i="3"/>
  <c r="AX130" i="3"/>
  <c r="AW30" i="3"/>
  <c r="AW133" i="3" s="1"/>
  <c r="AW126" i="3"/>
  <c r="AR23" i="2"/>
  <c r="AR30" i="2" s="1"/>
  <c r="AQ74" i="1"/>
  <c r="AQ86" i="1" s="1"/>
  <c r="CK22" i="1"/>
  <c r="CL125" i="2"/>
  <c r="CL113" i="2"/>
  <c r="CN101" i="2"/>
  <c r="CM22" i="2"/>
  <c r="CJ97" i="1"/>
  <c r="CJ109" i="1"/>
  <c r="CJ121" i="1"/>
  <c r="AR100" i="1"/>
  <c r="AR124" i="1"/>
  <c r="AP117" i="1"/>
  <c r="T49" i="7" s="1"/>
  <c r="AT65" i="1"/>
  <c r="AS38" i="11"/>
  <c r="AS55" i="11"/>
  <c r="AS54" i="11"/>
  <c r="AS57" i="11"/>
  <c r="AS53" i="11"/>
  <c r="AS56" i="11"/>
  <c r="S49" i="7"/>
  <c r="AP129" i="1"/>
  <c r="U49" i="7" s="1"/>
  <c r="AR63" i="1"/>
  <c r="AQ62" i="1"/>
  <c r="AS52" i="1"/>
  <c r="AS64" i="1" s="1"/>
  <c r="AW54" i="1"/>
  <c r="AW66" i="1" s="1"/>
  <c r="AS35" i="2"/>
  <c r="F51" i="7"/>
  <c r="AR12" i="1"/>
  <c r="G51" i="7" s="1"/>
  <c r="J50" i="7"/>
  <c r="AT25" i="2"/>
  <c r="AS76" i="1"/>
  <c r="AW114" i="3"/>
  <c r="E51" i="7"/>
  <c r="AR14" i="1"/>
  <c r="H51" i="7" s="1"/>
  <c r="AS9" i="1"/>
  <c r="AT11" i="2"/>
  <c r="AU26" i="2"/>
  <c r="AT77" i="1"/>
  <c r="AT89" i="1" s="1"/>
  <c r="BC79" i="1"/>
  <c r="BC91" i="1" s="1"/>
  <c r="BD28" i="2"/>
  <c r="AX54" i="3"/>
  <c r="AX61" i="3" s="1"/>
  <c r="AY55" i="3"/>
  <c r="AY79" i="3" s="1"/>
  <c r="AY24" i="3" s="1"/>
  <c r="BA57" i="3"/>
  <c r="BA81" i="3" s="1"/>
  <c r="BA26" i="3" s="1"/>
  <c r="AQ69" i="1"/>
  <c r="O50" i="7" s="1"/>
  <c r="N50" i="7"/>
  <c r="AR75" i="1"/>
  <c r="AR87" i="1" s="1"/>
  <c r="AS24" i="2"/>
  <c r="AR97" i="2"/>
  <c r="AQ81" i="1"/>
  <c r="AX27" i="2"/>
  <c r="AW78" i="1"/>
  <c r="CS34" i="2"/>
  <c r="CQ33" i="1"/>
  <c r="AR114" i="2" l="1"/>
  <c r="AU37" i="2"/>
  <c r="BE40" i="2"/>
  <c r="BD39" i="1" s="1"/>
  <c r="AZ39" i="2"/>
  <c r="AQ23" i="1"/>
  <c r="AQ30" i="1" s="1"/>
  <c r="AR126" i="2"/>
  <c r="AW109" i="3"/>
  <c r="AZ116" i="3"/>
  <c r="AZ128" i="3"/>
  <c r="BA117" i="3"/>
  <c r="BA129" i="3"/>
  <c r="AY115" i="3"/>
  <c r="AY127" i="3"/>
  <c r="BJ119" i="3"/>
  <c r="BJ131" i="3"/>
  <c r="AS42" i="2"/>
  <c r="AT47" i="2" s="1"/>
  <c r="AS43" i="1" s="1"/>
  <c r="C52" i="7" s="1"/>
  <c r="AW38" i="2"/>
  <c r="AS88" i="1"/>
  <c r="CO101" i="2"/>
  <c r="CN22" i="2"/>
  <c r="CM125" i="2"/>
  <c r="CM113" i="2"/>
  <c r="CL22" i="1"/>
  <c r="CK97" i="1"/>
  <c r="CK121" i="1"/>
  <c r="CK109" i="1"/>
  <c r="AY9" i="3"/>
  <c r="AY11" i="3" s="1"/>
  <c r="AS11" i="1"/>
  <c r="AS22" i="11" s="1"/>
  <c r="AS44" i="11"/>
  <c r="AS43" i="11" s="1"/>
  <c r="AW90" i="1"/>
  <c r="AU37" i="1"/>
  <c r="AR34" i="1"/>
  <c r="AS54" i="2"/>
  <c r="AT36" i="2"/>
  <c r="AT55" i="2" s="1"/>
  <c r="AU56" i="2"/>
  <c r="AW27" i="1"/>
  <c r="AX118" i="2"/>
  <c r="AX130" i="2"/>
  <c r="Q50" i="7"/>
  <c r="AQ93" i="1"/>
  <c r="P50" i="7" s="1"/>
  <c r="BD119" i="2"/>
  <c r="BD131" i="2"/>
  <c r="BC28" i="1"/>
  <c r="AU7" i="2"/>
  <c r="AT13" i="2"/>
  <c r="AU117" i="2"/>
  <c r="AT26" i="1"/>
  <c r="AU129" i="2"/>
  <c r="AX73" i="3"/>
  <c r="AX78" i="3"/>
  <c r="AX85" i="3" s="1"/>
  <c r="AR133" i="2"/>
  <c r="AR109" i="2"/>
  <c r="AR121" i="2"/>
  <c r="AW121" i="3"/>
  <c r="AX48" i="3"/>
  <c r="AY47" i="3"/>
  <c r="AR24" i="1"/>
  <c r="AS115" i="2"/>
  <c r="AS127" i="2"/>
  <c r="AT128" i="2"/>
  <c r="AS25" i="1"/>
  <c r="AT116" i="2"/>
  <c r="CT34" i="2"/>
  <c r="CR33" i="1"/>
  <c r="AQ110" i="1" l="1"/>
  <c r="AQ98" i="1"/>
  <c r="AQ122" i="1"/>
  <c r="I51" i="7"/>
  <c r="AR41" i="1"/>
  <c r="M51" i="7" s="1"/>
  <c r="AR50" i="1"/>
  <c r="AS61" i="2"/>
  <c r="AS73" i="2" s="1"/>
  <c r="L52" i="7"/>
  <c r="CM22" i="1"/>
  <c r="CN113" i="2"/>
  <c r="CN125" i="2"/>
  <c r="CL97" i="1"/>
  <c r="CL121" i="1"/>
  <c r="CL109" i="1"/>
  <c r="CP101" i="2"/>
  <c r="CO22" i="2"/>
  <c r="AY58" i="3"/>
  <c r="AY82" i="3" s="1"/>
  <c r="AY27" i="3" s="1"/>
  <c r="AX38" i="1"/>
  <c r="AY58" i="2"/>
  <c r="AY82" i="2" s="1"/>
  <c r="AS40" i="11"/>
  <c r="AS41" i="11"/>
  <c r="AS42" i="11"/>
  <c r="BE59" i="2"/>
  <c r="BD55" i="1" s="1"/>
  <c r="BD67" i="1" s="1"/>
  <c r="AV57" i="2"/>
  <c r="AV81" i="2" s="1"/>
  <c r="AS48" i="2"/>
  <c r="AR44" i="1" s="1"/>
  <c r="AS78" i="2"/>
  <c r="AS85" i="2" s="1"/>
  <c r="AS35" i="1"/>
  <c r="AT36" i="1"/>
  <c r="AT15" i="2"/>
  <c r="AS15" i="1" s="1"/>
  <c r="AS13" i="1"/>
  <c r="AS124" i="1"/>
  <c r="AS112" i="1"/>
  <c r="AS100" i="1"/>
  <c r="AR111" i="1"/>
  <c r="AR123" i="1"/>
  <c r="AR99" i="1"/>
  <c r="AU80" i="2"/>
  <c r="AT52" i="1"/>
  <c r="AY13" i="3"/>
  <c r="AY15" i="3" s="1"/>
  <c r="AZ7" i="3"/>
  <c r="AZ10" i="3" s="1"/>
  <c r="AU9" i="2"/>
  <c r="AT7" i="1"/>
  <c r="AU10" i="2"/>
  <c r="AT10" i="1" s="1"/>
  <c r="AT58" i="11" s="1"/>
  <c r="F32" i="9"/>
  <c r="AW126" i="1"/>
  <c r="AW102" i="1"/>
  <c r="AW114" i="1"/>
  <c r="AQ105" i="1"/>
  <c r="R50" i="7" s="1"/>
  <c r="AQ129" i="1"/>
  <c r="U50" i="7" s="1"/>
  <c r="AQ117" i="1"/>
  <c r="T50" i="7" s="1"/>
  <c r="S50" i="7"/>
  <c r="BC127" i="1"/>
  <c r="BC103" i="1"/>
  <c r="BC115" i="1"/>
  <c r="AT79" i="2"/>
  <c r="AS51" i="1"/>
  <c r="AX23" i="3"/>
  <c r="AX97" i="3"/>
  <c r="AT125" i="1"/>
  <c r="AT101" i="1"/>
  <c r="AT113" i="1"/>
  <c r="CS33" i="1"/>
  <c r="AY35" i="3" l="1"/>
  <c r="AY118" i="3"/>
  <c r="AY130" i="3"/>
  <c r="AX30" i="3"/>
  <c r="AX133" i="3" s="1"/>
  <c r="AX126" i="3"/>
  <c r="AR62" i="1"/>
  <c r="AR57" i="1"/>
  <c r="N51" i="7" s="1"/>
  <c r="CO113" i="2"/>
  <c r="CO125" i="2"/>
  <c r="CN22" i="1"/>
  <c r="CQ101" i="2"/>
  <c r="CM121" i="1"/>
  <c r="CM109" i="1"/>
  <c r="CM97" i="1"/>
  <c r="AX54" i="1"/>
  <c r="AX66" i="1" s="1"/>
  <c r="AT38" i="11"/>
  <c r="AT55" i="11"/>
  <c r="AT54" i="11"/>
  <c r="AT57" i="11"/>
  <c r="AT53" i="11"/>
  <c r="AT56" i="11"/>
  <c r="AR45" i="1"/>
  <c r="K51" i="7" s="1"/>
  <c r="AT64" i="1"/>
  <c r="AU53" i="1"/>
  <c r="AU65" i="1" s="1"/>
  <c r="BE83" i="2"/>
  <c r="BD79" i="1" s="1"/>
  <c r="BD91" i="1" s="1"/>
  <c r="AS23" i="2"/>
  <c r="AR74" i="1"/>
  <c r="AR86" i="1" s="1"/>
  <c r="AS63" i="1"/>
  <c r="AT35" i="2"/>
  <c r="F52" i="7"/>
  <c r="AS12" i="1"/>
  <c r="G52" i="7" s="1"/>
  <c r="AS97" i="2"/>
  <c r="AR81" i="1"/>
  <c r="AT9" i="1"/>
  <c r="AU11" i="2"/>
  <c r="AU25" i="2"/>
  <c r="AT76" i="1"/>
  <c r="AT88" i="1" s="1"/>
  <c r="AU77" i="1"/>
  <c r="AV26" i="2"/>
  <c r="AX78" i="1"/>
  <c r="AY27" i="2"/>
  <c r="AX114" i="3"/>
  <c r="AT24" i="2"/>
  <c r="AS75" i="1"/>
  <c r="AS87" i="1" s="1"/>
  <c r="BB57" i="3"/>
  <c r="BB81" i="3" s="1"/>
  <c r="BB26" i="3" s="1"/>
  <c r="AZ36" i="3"/>
  <c r="AZ55" i="3" s="1"/>
  <c r="AZ79" i="3" s="1"/>
  <c r="AZ24" i="3" s="1"/>
  <c r="AY54" i="3"/>
  <c r="AY61" i="3" s="1"/>
  <c r="E52" i="7"/>
  <c r="AS14" i="1"/>
  <c r="H52" i="7" s="1"/>
  <c r="AY42" i="3" l="1"/>
  <c r="BK40" i="3"/>
  <c r="BK59" i="3" s="1"/>
  <c r="BK83" i="3" s="1"/>
  <c r="BK28" i="3" s="1"/>
  <c r="BK119" i="3" s="1"/>
  <c r="BF39" i="3"/>
  <c r="BA37" i="3"/>
  <c r="BA56" i="3" s="1"/>
  <c r="BA80" i="3" s="1"/>
  <c r="BA25" i="3" s="1"/>
  <c r="BA128" i="3" s="1"/>
  <c r="BC38" i="3"/>
  <c r="AV37" i="2"/>
  <c r="BF40" i="2"/>
  <c r="BE39" i="1" s="1"/>
  <c r="BA39" i="2"/>
  <c r="AR69" i="1"/>
  <c r="O51" i="7" s="1"/>
  <c r="AX90" i="1"/>
  <c r="AX109" i="3"/>
  <c r="BA116" i="3"/>
  <c r="AZ115" i="3"/>
  <c r="AZ127" i="3"/>
  <c r="BB117" i="3"/>
  <c r="BB129" i="3"/>
  <c r="AT42" i="2"/>
  <c r="AX38" i="2"/>
  <c r="AR23" i="1"/>
  <c r="AR30" i="1" s="1"/>
  <c r="AS30" i="2"/>
  <c r="AS133" i="2" s="1"/>
  <c r="CR101" i="2"/>
  <c r="CN97" i="1"/>
  <c r="CN109" i="1"/>
  <c r="CN121" i="1"/>
  <c r="AT11" i="1"/>
  <c r="AT22" i="11" s="1"/>
  <c r="AT44" i="11"/>
  <c r="AT43" i="11" s="1"/>
  <c r="AU89" i="1"/>
  <c r="J51" i="7"/>
  <c r="BE28" i="2"/>
  <c r="BE131" i="2" s="1"/>
  <c r="AS126" i="2"/>
  <c r="AS114" i="2"/>
  <c r="AU36" i="2"/>
  <c r="AU55" i="2" s="1"/>
  <c r="AS34" i="1"/>
  <c r="AZ9" i="3"/>
  <c r="AZ11" i="3" s="1"/>
  <c r="AZ58" i="2"/>
  <c r="AU47" i="2"/>
  <c r="AT43" i="1" s="1"/>
  <c r="C53" i="7" s="1"/>
  <c r="AV56" i="2"/>
  <c r="AV37" i="1"/>
  <c r="AT54" i="2"/>
  <c r="AY73" i="3"/>
  <c r="AY78" i="3"/>
  <c r="AY85" i="3" s="1"/>
  <c r="AX121" i="3"/>
  <c r="AU13" i="2"/>
  <c r="AV7" i="2"/>
  <c r="AZ47" i="3"/>
  <c r="AY48" i="3"/>
  <c r="AY130" i="2"/>
  <c r="AX27" i="1"/>
  <c r="AY118" i="2"/>
  <c r="AU116" i="2"/>
  <c r="AT25" i="1"/>
  <c r="AU128" i="2"/>
  <c r="AS24" i="1"/>
  <c r="AT127" i="2"/>
  <c r="AT115" i="2"/>
  <c r="AV129" i="2"/>
  <c r="AV117" i="2"/>
  <c r="AU26" i="1"/>
  <c r="Q51" i="7"/>
  <c r="AR93" i="1"/>
  <c r="P51" i="7" s="1"/>
  <c r="BK131" i="3" l="1"/>
  <c r="AR110" i="1"/>
  <c r="I52" i="7"/>
  <c r="AS41" i="1"/>
  <c r="M52" i="7" s="1"/>
  <c r="AR122" i="1"/>
  <c r="AR98" i="1"/>
  <c r="AS50" i="1"/>
  <c r="AS62" i="1" s="1"/>
  <c r="CS101" i="2"/>
  <c r="L53" i="7"/>
  <c r="AT42" i="11"/>
  <c r="AT41" i="11"/>
  <c r="AT40" i="11"/>
  <c r="BE119" i="2"/>
  <c r="BD28" i="1"/>
  <c r="BD115" i="1" s="1"/>
  <c r="AS109" i="2"/>
  <c r="AU36" i="1"/>
  <c r="AS121" i="2"/>
  <c r="AT48" i="2"/>
  <c r="AS44" i="1" s="1"/>
  <c r="AT35" i="1"/>
  <c r="BF59" i="2"/>
  <c r="BE55" i="1" s="1"/>
  <c r="BE67" i="1" s="1"/>
  <c r="AY38" i="1"/>
  <c r="AZ58" i="3"/>
  <c r="AZ82" i="3" s="1"/>
  <c r="AZ27" i="3" s="1"/>
  <c r="AW57" i="2"/>
  <c r="AW81" i="2" s="1"/>
  <c r="AT78" i="2"/>
  <c r="AU15" i="2"/>
  <c r="AT15" i="1" s="1"/>
  <c r="AT13" i="1"/>
  <c r="AZ82" i="2"/>
  <c r="AY23" i="3"/>
  <c r="AY97" i="3"/>
  <c r="AU125" i="1"/>
  <c r="AU101" i="1"/>
  <c r="AU113" i="1"/>
  <c r="AU52" i="1"/>
  <c r="AV80" i="2"/>
  <c r="AT100" i="1"/>
  <c r="AT112" i="1"/>
  <c r="AT124" i="1"/>
  <c r="AS99" i="1"/>
  <c r="AS111" i="1"/>
  <c r="AS123" i="1"/>
  <c r="AR129" i="1"/>
  <c r="U51" i="7" s="1"/>
  <c r="AR105" i="1"/>
  <c r="R51" i="7" s="1"/>
  <c r="S51" i="7"/>
  <c r="AR117" i="1"/>
  <c r="T51" i="7" s="1"/>
  <c r="AX102" i="1"/>
  <c r="AX114" i="1"/>
  <c r="AX126" i="1"/>
  <c r="AV9" i="2"/>
  <c r="AU7" i="1"/>
  <c r="AV10" i="2"/>
  <c r="AU10" i="1" s="1"/>
  <c r="AU58" i="11" s="1"/>
  <c r="AU79" i="2"/>
  <c r="AT51" i="1"/>
  <c r="AZ13" i="3"/>
  <c r="AZ15" i="3" s="1"/>
  <c r="AZ35" i="3" s="1"/>
  <c r="BA7" i="3"/>
  <c r="BA10" i="3" s="1"/>
  <c r="AZ42" i="3" l="1"/>
  <c r="BL40" i="3"/>
  <c r="BL59" i="3" s="1"/>
  <c r="BL83" i="3" s="1"/>
  <c r="BL28" i="3" s="1"/>
  <c r="AY126" i="3"/>
  <c r="AY30" i="3"/>
  <c r="BB37" i="3"/>
  <c r="BD38" i="3"/>
  <c r="BG39" i="3"/>
  <c r="AZ118" i="3"/>
  <c r="AZ130" i="3"/>
  <c r="CT101" i="2"/>
  <c r="BD127" i="1"/>
  <c r="AU38" i="11"/>
  <c r="AU56" i="11"/>
  <c r="AU55" i="11"/>
  <c r="AU54" i="11"/>
  <c r="AU53" i="11"/>
  <c r="AU57" i="11"/>
  <c r="AS45" i="1"/>
  <c r="K52" i="7" s="1"/>
  <c r="BD103" i="1"/>
  <c r="AU64" i="1"/>
  <c r="AT63" i="1"/>
  <c r="BF83" i="2"/>
  <c r="BF28" i="2" s="1"/>
  <c r="AV53" i="1"/>
  <c r="AV65" i="1" s="1"/>
  <c r="AY54" i="1"/>
  <c r="AY66" i="1" s="1"/>
  <c r="AT23" i="2"/>
  <c r="AS74" i="1"/>
  <c r="AS86" i="1" s="1"/>
  <c r="AU35" i="2"/>
  <c r="F53" i="7"/>
  <c r="AT12" i="1"/>
  <c r="G53" i="7" s="1"/>
  <c r="BE79" i="1"/>
  <c r="BE91" i="1" s="1"/>
  <c r="AZ54" i="3"/>
  <c r="AZ61" i="3" s="1"/>
  <c r="BB56" i="3"/>
  <c r="BB80" i="3" s="1"/>
  <c r="BB25" i="3" s="1"/>
  <c r="BC57" i="3"/>
  <c r="BC81" i="3" s="1"/>
  <c r="BC26" i="3" s="1"/>
  <c r="BA36" i="3"/>
  <c r="BA55" i="3" s="1"/>
  <c r="BA79" i="3" s="1"/>
  <c r="BA24" i="3" s="1"/>
  <c r="BA47" i="3"/>
  <c r="AU24" i="2"/>
  <c r="AT75" i="1"/>
  <c r="AT87" i="1" s="1"/>
  <c r="AU9" i="1"/>
  <c r="AV11" i="2"/>
  <c r="AU76" i="1"/>
  <c r="AU88" i="1" s="1"/>
  <c r="AV25" i="2"/>
  <c r="AY114" i="3"/>
  <c r="AT14" i="1"/>
  <c r="H53" i="7" s="1"/>
  <c r="E53" i="7"/>
  <c r="AW26" i="2"/>
  <c r="AV77" i="1"/>
  <c r="AZ27" i="2"/>
  <c r="AY78" i="1"/>
  <c r="BG40" i="2" l="1"/>
  <c r="BB39" i="2"/>
  <c r="AY38" i="2"/>
  <c r="BA115" i="3"/>
  <c r="BA127" i="3"/>
  <c r="BL119" i="3"/>
  <c r="BL131" i="3"/>
  <c r="BC117" i="3"/>
  <c r="BC129" i="3"/>
  <c r="BB116" i="3"/>
  <c r="BB128" i="3"/>
  <c r="AY109" i="3"/>
  <c r="AY133" i="3"/>
  <c r="AU42" i="2"/>
  <c r="AW37" i="2"/>
  <c r="AT114" i="2"/>
  <c r="BF39" i="1"/>
  <c r="AU11" i="1"/>
  <c r="AU22" i="11" s="1"/>
  <c r="AU44" i="11"/>
  <c r="J52" i="7"/>
  <c r="AY90" i="1"/>
  <c r="AT126" i="2"/>
  <c r="AU54" i="2"/>
  <c r="AV89" i="1"/>
  <c r="AS23" i="1"/>
  <c r="AU48" i="2"/>
  <c r="AT44" i="1" s="1"/>
  <c r="AV36" i="1"/>
  <c r="AX57" i="2"/>
  <c r="AV36" i="2"/>
  <c r="AV55" i="2" s="1"/>
  <c r="AT34" i="1"/>
  <c r="AT41" i="1" s="1"/>
  <c r="BA58" i="2"/>
  <c r="BA58" i="3"/>
  <c r="BA82" i="3" s="1"/>
  <c r="BA27" i="3" s="1"/>
  <c r="AZ48" i="3"/>
  <c r="AW117" i="2"/>
  <c r="AV26" i="1"/>
  <c r="AW129" i="2"/>
  <c r="AV116" i="2"/>
  <c r="AU25" i="1"/>
  <c r="AV128" i="2"/>
  <c r="AZ73" i="3"/>
  <c r="AZ78" i="3"/>
  <c r="AZ85" i="3" s="1"/>
  <c r="AZ118" i="2"/>
  <c r="AZ130" i="2"/>
  <c r="AY27" i="1"/>
  <c r="BE28" i="1"/>
  <c r="BF131" i="2"/>
  <c r="BF119" i="2"/>
  <c r="AY121" i="3"/>
  <c r="AW7" i="2"/>
  <c r="AV13" i="2"/>
  <c r="AT24" i="1"/>
  <c r="AU115" i="2"/>
  <c r="AU127" i="2"/>
  <c r="BA118" i="3" l="1"/>
  <c r="BA130" i="3"/>
  <c r="AU78" i="2"/>
  <c r="AU23" i="2" s="1"/>
  <c r="L54" i="7"/>
  <c r="AU41" i="11"/>
  <c r="AU43" i="11"/>
  <c r="AU40" i="11"/>
  <c r="AU42" i="11"/>
  <c r="AT50" i="1"/>
  <c r="AT62" i="1" s="1"/>
  <c r="I53" i="7"/>
  <c r="AW56" i="2"/>
  <c r="AV52" i="1" s="1"/>
  <c r="AV64" i="1" s="1"/>
  <c r="BG59" i="2"/>
  <c r="BF55" i="1" s="1"/>
  <c r="BF67" i="1" s="1"/>
  <c r="BA9" i="3"/>
  <c r="BA11" i="3" s="1"/>
  <c r="BA13" i="3" s="1"/>
  <c r="BA15" i="3" s="1"/>
  <c r="BA35" i="3" s="1"/>
  <c r="AS110" i="1"/>
  <c r="AS122" i="1"/>
  <c r="AS98" i="1"/>
  <c r="AV47" i="2"/>
  <c r="AU43" i="1" s="1"/>
  <c r="C54" i="7" s="1"/>
  <c r="AU35" i="1"/>
  <c r="AW37" i="1"/>
  <c r="AZ38" i="1"/>
  <c r="AV15" i="2"/>
  <c r="AU15" i="1" s="1"/>
  <c r="AU13" i="1"/>
  <c r="M53" i="7"/>
  <c r="AZ97" i="3"/>
  <c r="AZ23" i="3"/>
  <c r="AZ30" i="3" s="1"/>
  <c r="AV101" i="1"/>
  <c r="AV125" i="1"/>
  <c r="AV113" i="1"/>
  <c r="AW9" i="2"/>
  <c r="AV7" i="1"/>
  <c r="AW10" i="2"/>
  <c r="AV10" i="1" s="1"/>
  <c r="AV58" i="11" s="1"/>
  <c r="AU51" i="1"/>
  <c r="AV79" i="2"/>
  <c r="AZ54" i="1"/>
  <c r="BA82" i="2"/>
  <c r="BE103" i="1"/>
  <c r="BE115" i="1"/>
  <c r="BE127" i="1"/>
  <c r="AT99" i="1"/>
  <c r="AT111" i="1"/>
  <c r="AT123" i="1"/>
  <c r="AY126" i="1"/>
  <c r="AY114" i="1"/>
  <c r="AY102" i="1"/>
  <c r="AX81" i="2"/>
  <c r="AW53" i="1"/>
  <c r="AU124" i="1"/>
  <c r="AU100" i="1"/>
  <c r="AU112" i="1"/>
  <c r="BA42" i="3" l="1"/>
  <c r="BM40" i="3"/>
  <c r="BM59" i="3" s="1"/>
  <c r="BM83" i="3" s="1"/>
  <c r="BM28" i="3" s="1"/>
  <c r="AZ126" i="3"/>
  <c r="BC37" i="3"/>
  <c r="BC56" i="3" s="1"/>
  <c r="BC80" i="3" s="1"/>
  <c r="BC25" i="3" s="1"/>
  <c r="BE38" i="3"/>
  <c r="BH39" i="3"/>
  <c r="AT74" i="1"/>
  <c r="AT86" i="1" s="1"/>
  <c r="AV57" i="11"/>
  <c r="AV55" i="11"/>
  <c r="AV56" i="11"/>
  <c r="AV53" i="11"/>
  <c r="AV54" i="11"/>
  <c r="AV38" i="11"/>
  <c r="AW80" i="2"/>
  <c r="AW25" i="2" s="1"/>
  <c r="BG83" i="2"/>
  <c r="BF79" i="1" s="1"/>
  <c r="BF91" i="1" s="1"/>
  <c r="AU63" i="1"/>
  <c r="AZ66" i="1"/>
  <c r="BB7" i="3"/>
  <c r="BB10" i="3" s="1"/>
  <c r="AW65" i="1"/>
  <c r="AV35" i="2"/>
  <c r="F54" i="7"/>
  <c r="AU12" i="1"/>
  <c r="G54" i="7" s="1"/>
  <c r="AV9" i="1"/>
  <c r="AW11" i="2"/>
  <c r="AZ114" i="3"/>
  <c r="AX26" i="2"/>
  <c r="AW77" i="1"/>
  <c r="AW89" i="1" s="1"/>
  <c r="AZ78" i="1"/>
  <c r="AZ90" i="1" s="1"/>
  <c r="BA27" i="2"/>
  <c r="BA54" i="3"/>
  <c r="BA61" i="3" s="1"/>
  <c r="BB47" i="3"/>
  <c r="BD57" i="3"/>
  <c r="BD81" i="3" s="1"/>
  <c r="BD26" i="3" s="1"/>
  <c r="BB36" i="3"/>
  <c r="BB55" i="3" s="1"/>
  <c r="BB79" i="3" s="1"/>
  <c r="BB24" i="3" s="1"/>
  <c r="AU114" i="2"/>
  <c r="AT23" i="1"/>
  <c r="AU126" i="2"/>
  <c r="AT45" i="1"/>
  <c r="K53" i="7" s="1"/>
  <c r="J53" i="7"/>
  <c r="AU14" i="1"/>
  <c r="H54" i="7" s="1"/>
  <c r="E54" i="7"/>
  <c r="AV24" i="2"/>
  <c r="AU75" i="1"/>
  <c r="AU87" i="1" s="1"/>
  <c r="BH40" i="2" l="1"/>
  <c r="AZ38" i="2"/>
  <c r="BC39" i="2"/>
  <c r="AZ109" i="3"/>
  <c r="AZ133" i="3"/>
  <c r="BB115" i="3"/>
  <c r="BB127" i="3"/>
  <c r="BM119" i="3"/>
  <c r="BM131" i="3"/>
  <c r="BC116" i="3"/>
  <c r="BC128" i="3"/>
  <c r="BD117" i="3"/>
  <c r="BD129" i="3"/>
  <c r="AV42" i="2"/>
  <c r="AX37" i="2"/>
  <c r="AW36" i="1" s="1"/>
  <c r="AV54" i="2"/>
  <c r="BG39" i="1"/>
  <c r="AV11" i="1"/>
  <c r="AV22" i="11" s="1"/>
  <c r="AV44" i="11"/>
  <c r="AV42" i="11" s="1"/>
  <c r="BA48" i="3"/>
  <c r="BG28" i="2"/>
  <c r="BG119" i="2" s="1"/>
  <c r="AY57" i="2"/>
  <c r="AV76" i="1"/>
  <c r="AV88" i="1" s="1"/>
  <c r="BB58" i="2"/>
  <c r="BB58" i="3"/>
  <c r="BB82" i="3" s="1"/>
  <c r="BB27" i="3" s="1"/>
  <c r="AV48" i="2"/>
  <c r="AU44" i="1" s="1"/>
  <c r="AU34" i="1"/>
  <c r="AW36" i="2"/>
  <c r="AW55" i="2" s="1"/>
  <c r="AZ121" i="3"/>
  <c r="AU24" i="1"/>
  <c r="AV127" i="2"/>
  <c r="AV115" i="2"/>
  <c r="AW13" i="2"/>
  <c r="AX7" i="2"/>
  <c r="BA130" i="2"/>
  <c r="AZ27" i="1"/>
  <c r="BA118" i="2"/>
  <c r="AT110" i="1"/>
  <c r="AT98" i="1"/>
  <c r="AT122" i="1"/>
  <c r="BA73" i="3"/>
  <c r="BA78" i="3"/>
  <c r="BA85" i="3" s="1"/>
  <c r="AW128" i="2"/>
  <c r="AW116" i="2"/>
  <c r="AV25" i="1"/>
  <c r="AX117" i="2"/>
  <c r="AX129" i="2"/>
  <c r="AW26" i="1"/>
  <c r="BB118" i="3" l="1"/>
  <c r="BB130" i="3"/>
  <c r="I54" i="7"/>
  <c r="AU41" i="1"/>
  <c r="AV78" i="2"/>
  <c r="AV23" i="2" s="1"/>
  <c r="AU50" i="1"/>
  <c r="AU62" i="1" s="1"/>
  <c r="L55" i="7"/>
  <c r="AV43" i="11"/>
  <c r="AV41" i="11"/>
  <c r="AV40" i="11"/>
  <c r="BF28" i="1"/>
  <c r="BF127" i="1" s="1"/>
  <c r="BG131" i="2"/>
  <c r="AX37" i="1"/>
  <c r="BB9" i="3"/>
  <c r="BB11" i="3" s="1"/>
  <c r="BC7" i="3" s="1"/>
  <c r="BC10" i="3" s="1"/>
  <c r="AX56" i="2"/>
  <c r="AX80" i="2" s="1"/>
  <c r="AV35" i="1"/>
  <c r="AW47" i="2"/>
  <c r="AV43" i="1" s="1"/>
  <c r="C55" i="7" s="1"/>
  <c r="BH59" i="2"/>
  <c r="BG55" i="1" s="1"/>
  <c r="BG67" i="1" s="1"/>
  <c r="BA38" i="1"/>
  <c r="AW15" i="2"/>
  <c r="AV15" i="1" s="1"/>
  <c r="AV13" i="1"/>
  <c r="AU99" i="1"/>
  <c r="AU111" i="1"/>
  <c r="AU123" i="1"/>
  <c r="F31" i="9"/>
  <c r="AW125" i="1"/>
  <c r="AW113" i="1"/>
  <c r="AW101" i="1"/>
  <c r="AX9" i="2"/>
  <c r="AW7" i="1"/>
  <c r="AX10" i="2"/>
  <c r="AW10" i="1" s="1"/>
  <c r="AW58" i="11" s="1"/>
  <c r="AZ102" i="1"/>
  <c r="AZ126" i="1"/>
  <c r="AZ114" i="1"/>
  <c r="AY81" i="2"/>
  <c r="AX53" i="1"/>
  <c r="AV124" i="1"/>
  <c r="AV100" i="1"/>
  <c r="AV112" i="1"/>
  <c r="BB82" i="2"/>
  <c r="BA54" i="1"/>
  <c r="BA23" i="3"/>
  <c r="BA97" i="3"/>
  <c r="AW79" i="2"/>
  <c r="AV51" i="1"/>
  <c r="BA126" i="3" l="1"/>
  <c r="BA30" i="3"/>
  <c r="AU74" i="1"/>
  <c r="AU86" i="1" s="1"/>
  <c r="AW56" i="11"/>
  <c r="AW55" i="11"/>
  <c r="AW54" i="11"/>
  <c r="AW57" i="11"/>
  <c r="AW53" i="11"/>
  <c r="AW38" i="11"/>
  <c r="AW35" i="2"/>
  <c r="BF115" i="1"/>
  <c r="BF103" i="1"/>
  <c r="AW52" i="1"/>
  <c r="AW64" i="1" s="1"/>
  <c r="AX65" i="1"/>
  <c r="AV63" i="1"/>
  <c r="M54" i="7"/>
  <c r="BB13" i="3"/>
  <c r="BB15" i="3" s="1"/>
  <c r="BB35" i="3" s="1"/>
  <c r="BH83" i="2"/>
  <c r="BG79" i="1" s="1"/>
  <c r="BG91" i="1" s="1"/>
  <c r="BA66" i="1"/>
  <c r="F55" i="7"/>
  <c r="AV12" i="1"/>
  <c r="G55" i="7" s="1"/>
  <c r="BA78" i="1"/>
  <c r="BA90" i="1" s="1"/>
  <c r="BB27" i="2"/>
  <c r="AV114" i="2"/>
  <c r="AU23" i="1"/>
  <c r="AV126" i="2"/>
  <c r="J54" i="7"/>
  <c r="AU45" i="1"/>
  <c r="K54" i="7" s="1"/>
  <c r="AW76" i="1"/>
  <c r="AX25" i="2"/>
  <c r="AW9" i="1"/>
  <c r="AX11" i="2"/>
  <c r="E55" i="7"/>
  <c r="AV14" i="1"/>
  <c r="H55" i="7" s="1"/>
  <c r="AW24" i="2"/>
  <c r="AV75" i="1"/>
  <c r="AV87" i="1" s="1"/>
  <c r="BA114" i="3"/>
  <c r="AY26" i="2"/>
  <c r="AX77" i="1"/>
  <c r="AX89" i="1" s="1"/>
  <c r="BB42" i="3" l="1"/>
  <c r="BN40" i="3"/>
  <c r="AX36" i="2"/>
  <c r="AY37" i="2"/>
  <c r="AX36" i="1" s="1"/>
  <c r="BI40" i="2"/>
  <c r="BD39" i="2"/>
  <c r="BA38" i="2"/>
  <c r="BD37" i="3"/>
  <c r="BD56" i="3" s="1"/>
  <c r="BD80" i="3" s="1"/>
  <c r="BD25" i="3" s="1"/>
  <c r="BF38" i="3"/>
  <c r="BI39" i="3"/>
  <c r="BA109" i="3"/>
  <c r="BA133" i="3"/>
  <c r="AW42" i="2"/>
  <c r="AW48" i="2" s="1"/>
  <c r="AV44" i="1" s="1"/>
  <c r="AW54" i="2"/>
  <c r="BH39" i="1"/>
  <c r="BN59" i="3"/>
  <c r="BN83" i="3" s="1"/>
  <c r="BN28" i="3" s="1"/>
  <c r="AZ57" i="2"/>
  <c r="AW11" i="1"/>
  <c r="AW22" i="11" s="1"/>
  <c r="AW44" i="11"/>
  <c r="AW41" i="11" s="1"/>
  <c r="AX55" i="2"/>
  <c r="BC58" i="2"/>
  <c r="AV34" i="1"/>
  <c r="BC9" i="3"/>
  <c r="BC11" i="3" s="1"/>
  <c r="AW88" i="1"/>
  <c r="BB54" i="3"/>
  <c r="BC36" i="3"/>
  <c r="BC55" i="3" s="1"/>
  <c r="BC79" i="3" s="1"/>
  <c r="BC24" i="3" s="1"/>
  <c r="BE57" i="3"/>
  <c r="BE81" i="3" s="1"/>
  <c r="BE26" i="3" s="1"/>
  <c r="BC47" i="3"/>
  <c r="BH28" i="2"/>
  <c r="BH119" i="2" s="1"/>
  <c r="BA27" i="1"/>
  <c r="BB130" i="2"/>
  <c r="BB118" i="2"/>
  <c r="AY117" i="2"/>
  <c r="AX26" i="1"/>
  <c r="AY129" i="2"/>
  <c r="AW115" i="2"/>
  <c r="AV24" i="1"/>
  <c r="AW127" i="2"/>
  <c r="AX128" i="2"/>
  <c r="AX116" i="2"/>
  <c r="AW25" i="1"/>
  <c r="AU98" i="1"/>
  <c r="AU110" i="1"/>
  <c r="AU122" i="1"/>
  <c r="BA121" i="3"/>
  <c r="AX13" i="2"/>
  <c r="AY7" i="2"/>
  <c r="AY56" i="2" l="1"/>
  <c r="AY80" i="2" s="1"/>
  <c r="BE117" i="3"/>
  <c r="BE129" i="3"/>
  <c r="BN119" i="3"/>
  <c r="BN131" i="3"/>
  <c r="BC115" i="3"/>
  <c r="BC127" i="3"/>
  <c r="BD116" i="3"/>
  <c r="BD128" i="3"/>
  <c r="I55" i="7"/>
  <c r="AV41" i="1"/>
  <c r="M55" i="7" s="1"/>
  <c r="AV50" i="1"/>
  <c r="AV62" i="1" s="1"/>
  <c r="BB78" i="3"/>
  <c r="BB85" i="3" s="1"/>
  <c r="BB61" i="3"/>
  <c r="BB73" i="3" s="1"/>
  <c r="AW78" i="2"/>
  <c r="L56" i="7"/>
  <c r="L57" i="7" s="1"/>
  <c r="L6" i="7" s="1"/>
  <c r="F3" i="9" s="1"/>
  <c r="H8" i="8" s="1"/>
  <c r="AW35" i="1"/>
  <c r="AY37" i="1"/>
  <c r="BI59" i="2"/>
  <c r="BI83" i="2" s="1"/>
  <c r="AX47" i="2"/>
  <c r="AW43" i="1" s="1"/>
  <c r="C56" i="7" s="1"/>
  <c r="C57" i="7" s="1"/>
  <c r="C6" i="7" s="1"/>
  <c r="AW42" i="11"/>
  <c r="AW43" i="11"/>
  <c r="AW40" i="11"/>
  <c r="BB38" i="1"/>
  <c r="BG28" i="1"/>
  <c r="BG103" i="1" s="1"/>
  <c r="BC58" i="3"/>
  <c r="BC82" i="3" s="1"/>
  <c r="BC27" i="3" s="1"/>
  <c r="BB48" i="3"/>
  <c r="BH131" i="2"/>
  <c r="AX15" i="2"/>
  <c r="AW15" i="1" s="1"/>
  <c r="AW13" i="1"/>
  <c r="AW51" i="1"/>
  <c r="AX79" i="2"/>
  <c r="AZ81" i="2"/>
  <c r="AY53" i="1"/>
  <c r="AX52" i="1"/>
  <c r="AX64" i="1" s="1"/>
  <c r="BC82" i="2"/>
  <c r="AX113" i="1"/>
  <c r="AX101" i="1"/>
  <c r="AX125" i="1"/>
  <c r="BA114" i="1"/>
  <c r="BA102" i="1"/>
  <c r="BA126" i="1"/>
  <c r="AY9" i="2"/>
  <c r="AY10" i="2"/>
  <c r="AX10" i="1" s="1"/>
  <c r="AX58" i="11" s="1"/>
  <c r="AX7" i="1"/>
  <c r="BC13" i="3"/>
  <c r="BC15" i="3" s="1"/>
  <c r="BC35" i="3" s="1"/>
  <c r="BD7" i="3"/>
  <c r="BD10" i="3" s="1"/>
  <c r="F30" i="9"/>
  <c r="AW100" i="1"/>
  <c r="AW124" i="1"/>
  <c r="AW112" i="1"/>
  <c r="AV123" i="1"/>
  <c r="AV111" i="1"/>
  <c r="AV99" i="1"/>
  <c r="BC42" i="3" l="1"/>
  <c r="BO40" i="3"/>
  <c r="BO59" i="3" s="1"/>
  <c r="BO83" i="3" s="1"/>
  <c r="BO28" i="3" s="1"/>
  <c r="BB97" i="3"/>
  <c r="BJ39" i="3"/>
  <c r="BE37" i="3"/>
  <c r="BG38" i="3"/>
  <c r="BB23" i="3"/>
  <c r="BC118" i="3"/>
  <c r="BC130" i="3"/>
  <c r="AW23" i="2"/>
  <c r="AW114" i="2" s="1"/>
  <c r="AV74" i="1"/>
  <c r="AV86" i="1" s="1"/>
  <c r="AW63" i="1"/>
  <c r="AY65" i="1"/>
  <c r="BH55" i="1"/>
  <c r="BH67" i="1" s="1"/>
  <c r="AX56" i="11"/>
  <c r="AX55" i="11"/>
  <c r="AX54" i="11"/>
  <c r="AX57" i="11"/>
  <c r="AX53" i="11"/>
  <c r="AX38" i="11"/>
  <c r="BG115" i="1"/>
  <c r="J55" i="7"/>
  <c r="BG127" i="1"/>
  <c r="BB54" i="1"/>
  <c r="BB66" i="1" s="1"/>
  <c r="AX35" i="2"/>
  <c r="F56" i="7"/>
  <c r="AW12" i="1"/>
  <c r="G56" i="7" s="1"/>
  <c r="AX24" i="2"/>
  <c r="AW75" i="1"/>
  <c r="AW87" i="1" s="1"/>
  <c r="BE56" i="3"/>
  <c r="BE80" i="3" s="1"/>
  <c r="BE25" i="3" s="1"/>
  <c r="BF57" i="3"/>
  <c r="BF81" i="3" s="1"/>
  <c r="BF26" i="3" s="1"/>
  <c r="BD36" i="3"/>
  <c r="BD55" i="3" s="1"/>
  <c r="BD79" i="3" s="1"/>
  <c r="BD24" i="3" s="1"/>
  <c r="BC54" i="3"/>
  <c r="BC61" i="3" s="1"/>
  <c r="AX76" i="1"/>
  <c r="AX88" i="1" s="1"/>
  <c r="AY25" i="2"/>
  <c r="AY77" i="1"/>
  <c r="AY89" i="1" s="1"/>
  <c r="AZ26" i="2"/>
  <c r="AX9" i="1"/>
  <c r="AY11" i="2"/>
  <c r="E56" i="7"/>
  <c r="E57" i="7" s="1"/>
  <c r="AW14" i="1"/>
  <c r="H56" i="7" s="1"/>
  <c r="BH79" i="1"/>
  <c r="BI28" i="2"/>
  <c r="BB78" i="1"/>
  <c r="BC27" i="2"/>
  <c r="AX42" i="2" l="1"/>
  <c r="AY36" i="2"/>
  <c r="AZ37" i="2"/>
  <c r="AZ56" i="2" s="1"/>
  <c r="BJ40" i="2"/>
  <c r="BI39" i="1" s="1"/>
  <c r="BB38" i="2"/>
  <c r="BE39" i="2"/>
  <c r="BB126" i="3"/>
  <c r="BB30" i="3"/>
  <c r="BB109" i="3" s="1"/>
  <c r="BB114" i="3"/>
  <c r="AW126" i="2"/>
  <c r="BO119" i="3"/>
  <c r="BO131" i="3"/>
  <c r="BD115" i="3"/>
  <c r="BD127" i="3"/>
  <c r="BE116" i="3"/>
  <c r="BE128" i="3"/>
  <c r="BF117" i="3"/>
  <c r="BF129" i="3"/>
  <c r="AV23" i="1"/>
  <c r="AV98" i="1" s="1"/>
  <c r="BH91" i="1"/>
  <c r="AV45" i="1"/>
  <c r="K55" i="7" s="1"/>
  <c r="AX54" i="2"/>
  <c r="BB90" i="1"/>
  <c r="AX11" i="1"/>
  <c r="AX22" i="11" s="1"/>
  <c r="AX44" i="11"/>
  <c r="AX43" i="11" s="1"/>
  <c r="AY47" i="2"/>
  <c r="AX43" i="1" s="1"/>
  <c r="C60" i="7" s="1"/>
  <c r="BD58" i="2"/>
  <c r="AZ37" i="1"/>
  <c r="BD9" i="3"/>
  <c r="BD11" i="3" s="1"/>
  <c r="AX35" i="1"/>
  <c r="AW34" i="1"/>
  <c r="AW41" i="1" s="1"/>
  <c r="F57" i="7"/>
  <c r="F6" i="7" s="1"/>
  <c r="G57" i="7"/>
  <c r="G6" i="7" s="1"/>
  <c r="F4" i="9" s="1"/>
  <c r="H9" i="8" s="1"/>
  <c r="BC118" i="2"/>
  <c r="BC130" i="2"/>
  <c r="BB27" i="1"/>
  <c r="BC48" i="3"/>
  <c r="BD47" i="3"/>
  <c r="AY13" i="2"/>
  <c r="AZ7" i="2"/>
  <c r="BI131" i="2"/>
  <c r="BI119" i="2"/>
  <c r="BH28" i="1"/>
  <c r="AZ129" i="2"/>
  <c r="AZ117" i="2"/>
  <c r="AY26" i="1"/>
  <c r="AY128" i="2"/>
  <c r="AX25" i="1"/>
  <c r="AY116" i="2"/>
  <c r="BC73" i="3"/>
  <c r="BC78" i="3"/>
  <c r="BC85" i="3" s="1"/>
  <c r="E6" i="7"/>
  <c r="AW24" i="1"/>
  <c r="AX115" i="2"/>
  <c r="AX127" i="2"/>
  <c r="BB121" i="3" l="1"/>
  <c r="BB133" i="3"/>
  <c r="I56" i="7"/>
  <c r="I57" i="7" s="1"/>
  <c r="I6" i="7" s="1"/>
  <c r="F6" i="9" s="1"/>
  <c r="H12" i="8" s="1"/>
  <c r="AV110" i="1"/>
  <c r="AV122" i="1"/>
  <c r="AW50" i="1"/>
  <c r="AX78" i="2"/>
  <c r="L60" i="7"/>
  <c r="AX40" i="11"/>
  <c r="AX41" i="11"/>
  <c r="AX42" i="11"/>
  <c r="BJ59" i="2"/>
  <c r="BJ83" i="2" s="1"/>
  <c r="AY36" i="1"/>
  <c r="AX48" i="2"/>
  <c r="AW44" i="1" s="1"/>
  <c r="BA57" i="2"/>
  <c r="AZ53" i="1" s="1"/>
  <c r="AZ65" i="1" s="1"/>
  <c r="H57" i="7"/>
  <c r="H6" i="7" s="1"/>
  <c r="F5" i="9" s="1"/>
  <c r="H10" i="8" s="1"/>
  <c r="AY55" i="2"/>
  <c r="AX51" i="1" s="1"/>
  <c r="AX63" i="1" s="1"/>
  <c r="BC38" i="1"/>
  <c r="BD58" i="3"/>
  <c r="BD82" i="3" s="1"/>
  <c r="BD27" i="3" s="1"/>
  <c r="AY15" i="2"/>
  <c r="AY35" i="2" s="1"/>
  <c r="AX13" i="1"/>
  <c r="BB126" i="1"/>
  <c r="BB102" i="1"/>
  <c r="BB114" i="1"/>
  <c r="AZ80" i="2"/>
  <c r="AY52" i="1"/>
  <c r="AY101" i="1"/>
  <c r="AY125" i="1"/>
  <c r="AY113" i="1"/>
  <c r="AZ9" i="2"/>
  <c r="AY9" i="1" s="1"/>
  <c r="AY44" i="11" s="1"/>
  <c r="AZ10" i="2"/>
  <c r="AY10" i="1" s="1"/>
  <c r="AY58" i="11" s="1"/>
  <c r="AY7" i="1"/>
  <c r="AX100" i="1"/>
  <c r="AX124" i="1"/>
  <c r="AX112" i="1"/>
  <c r="BD82" i="2"/>
  <c r="BD13" i="3"/>
  <c r="BD15" i="3" s="1"/>
  <c r="BD35" i="3" s="1"/>
  <c r="BE7" i="3"/>
  <c r="BE10" i="3" s="1"/>
  <c r="F29" i="9"/>
  <c r="AW99" i="1"/>
  <c r="AW123" i="1"/>
  <c r="AW111" i="1"/>
  <c r="BC97" i="3"/>
  <c r="BC23" i="3"/>
  <c r="BH115" i="1"/>
  <c r="BH127" i="1"/>
  <c r="BH103" i="1"/>
  <c r="BD42" i="3" l="1"/>
  <c r="BP40" i="3"/>
  <c r="BP59" i="3" s="1"/>
  <c r="BP83" i="3" s="1"/>
  <c r="BP28" i="3" s="1"/>
  <c r="BK39" i="3"/>
  <c r="BK40" i="2"/>
  <c r="BC126" i="3"/>
  <c r="BC30" i="3"/>
  <c r="AY42" i="2"/>
  <c r="AZ36" i="2"/>
  <c r="BF37" i="3"/>
  <c r="BH38" i="3"/>
  <c r="BC38" i="2"/>
  <c r="BA37" i="2"/>
  <c r="BF39" i="2"/>
  <c r="BD118" i="3"/>
  <c r="BD130" i="3"/>
  <c r="AW74" i="1"/>
  <c r="AW86" i="1" s="1"/>
  <c r="AW62" i="1"/>
  <c r="AY79" i="2"/>
  <c r="AY24" i="2" s="1"/>
  <c r="AX23" i="2"/>
  <c r="AX30" i="2" s="1"/>
  <c r="AY64" i="1"/>
  <c r="AY54" i="11"/>
  <c r="AY57" i="11"/>
  <c r="AY53" i="11"/>
  <c r="AY55" i="11"/>
  <c r="AY56" i="11"/>
  <c r="BI55" i="1"/>
  <c r="BI67" i="1" s="1"/>
  <c r="BA81" i="2"/>
  <c r="BA26" i="2" s="1"/>
  <c r="M56" i="7"/>
  <c r="M57" i="7" s="1"/>
  <c r="M6" i="7" s="1"/>
  <c r="X6" i="7" s="1"/>
  <c r="BC54" i="1"/>
  <c r="BC66" i="1" s="1"/>
  <c r="AX15" i="1"/>
  <c r="F60" i="7"/>
  <c r="AX12" i="1"/>
  <c r="G60" i="7" s="1"/>
  <c r="BC114" i="3"/>
  <c r="BC78" i="1"/>
  <c r="BD27" i="2"/>
  <c r="AY11" i="1"/>
  <c r="AY22" i="11" s="1"/>
  <c r="AX34" i="1"/>
  <c r="AX41" i="1" s="1"/>
  <c r="AY54" i="2"/>
  <c r="AY61" i="2" s="1"/>
  <c r="AZ25" i="2"/>
  <c r="AY76" i="1"/>
  <c r="AY88" i="1" s="1"/>
  <c r="J56" i="7"/>
  <c r="AW45" i="1"/>
  <c r="K56" i="7" s="1"/>
  <c r="BI79" i="1"/>
  <c r="BJ28" i="2"/>
  <c r="BE36" i="3"/>
  <c r="BE55" i="3" s="1"/>
  <c r="BE79" i="3" s="1"/>
  <c r="BE24" i="3" s="1"/>
  <c r="BG57" i="3"/>
  <c r="BG81" i="3" s="1"/>
  <c r="BG26" i="3" s="1"/>
  <c r="BF56" i="3"/>
  <c r="BF80" i="3" s="1"/>
  <c r="BF25" i="3" s="1"/>
  <c r="BD54" i="3"/>
  <c r="BD61" i="3" s="1"/>
  <c r="AZ11" i="2"/>
  <c r="BP119" i="3" l="1"/>
  <c r="BP131" i="3"/>
  <c r="BC109" i="3"/>
  <c r="BC133" i="3"/>
  <c r="BE115" i="3"/>
  <c r="BE127" i="3"/>
  <c r="BG117" i="3"/>
  <c r="BG129" i="3"/>
  <c r="BF116" i="3"/>
  <c r="BF128" i="3"/>
  <c r="AW23" i="1"/>
  <c r="F28" i="9" s="1"/>
  <c r="AX114" i="2"/>
  <c r="AX126" i="2"/>
  <c r="AX75" i="1"/>
  <c r="AX87" i="1" s="1"/>
  <c r="E60" i="7"/>
  <c r="AY38" i="11"/>
  <c r="BI91" i="1"/>
  <c r="AZ77" i="1"/>
  <c r="AZ89" i="1" s="1"/>
  <c r="BC90" i="1"/>
  <c r="F7" i="9"/>
  <c r="H13" i="8" s="1"/>
  <c r="H14" i="8" s="1"/>
  <c r="AX14" i="1"/>
  <c r="H60" i="7" s="1"/>
  <c r="BA117" i="2"/>
  <c r="AZ26" i="1"/>
  <c r="BA129" i="2"/>
  <c r="BE9" i="3"/>
  <c r="BE11" i="3" s="1"/>
  <c r="BE58" i="3"/>
  <c r="BE82" i="3" s="1"/>
  <c r="BE27" i="3" s="1"/>
  <c r="BD130" i="2"/>
  <c r="BD118" i="2"/>
  <c r="BC27" i="1"/>
  <c r="BA7" i="2"/>
  <c r="AZ13" i="2"/>
  <c r="BD48" i="3"/>
  <c r="BE47" i="3"/>
  <c r="AZ128" i="2"/>
  <c r="AY25" i="1"/>
  <c r="AZ116" i="2"/>
  <c r="BB57" i="2"/>
  <c r="BA37" i="1"/>
  <c r="BD38" i="1"/>
  <c r="BE58" i="2"/>
  <c r="BD78" i="3"/>
  <c r="BD85" i="3" s="1"/>
  <c r="BD73" i="3"/>
  <c r="AY35" i="1"/>
  <c r="AZ55" i="2"/>
  <c r="I60" i="7"/>
  <c r="AZ47" i="2"/>
  <c r="AY43" i="1" s="1"/>
  <c r="C61" i="7" s="1"/>
  <c r="AY48" i="2"/>
  <c r="AX44" i="1" s="1"/>
  <c r="BJ119" i="2"/>
  <c r="BJ131" i="2"/>
  <c r="BI28" i="1"/>
  <c r="AY78" i="2"/>
  <c r="AY85" i="2" s="1"/>
  <c r="AX81" i="1" s="1"/>
  <c r="AX50" i="1"/>
  <c r="AX57" i="1" s="1"/>
  <c r="AY73" i="2"/>
  <c r="J57" i="7"/>
  <c r="J6" i="7" s="1"/>
  <c r="K57" i="7"/>
  <c r="K6" i="7" s="1"/>
  <c r="AY115" i="2"/>
  <c r="AY127" i="2"/>
  <c r="AX24" i="1"/>
  <c r="BJ39" i="1"/>
  <c r="BK59" i="2"/>
  <c r="BA56" i="2"/>
  <c r="AZ36" i="1"/>
  <c r="L61" i="7"/>
  <c r="BC121" i="3"/>
  <c r="AX93" i="1" l="1"/>
  <c r="AW122" i="1"/>
  <c r="AW98" i="1"/>
  <c r="BE118" i="3"/>
  <c r="BE130" i="3"/>
  <c r="AW110" i="1"/>
  <c r="AY41" i="11"/>
  <c r="AY43" i="11"/>
  <c r="AY42" i="11"/>
  <c r="AY40" i="11"/>
  <c r="AZ15" i="2"/>
  <c r="AY15" i="1" s="1"/>
  <c r="AY13" i="1"/>
  <c r="BK83" i="2"/>
  <c r="BJ55" i="1"/>
  <c r="BJ67" i="1" s="1"/>
  <c r="AY100" i="1"/>
  <c r="AY124" i="1"/>
  <c r="AY112" i="1"/>
  <c r="AX62" i="1"/>
  <c r="M60" i="7"/>
  <c r="BA9" i="2"/>
  <c r="AZ9" i="1" s="1"/>
  <c r="AZ44" i="11" s="1"/>
  <c r="BA10" i="2"/>
  <c r="AZ10" i="1" s="1"/>
  <c r="AZ58" i="11" s="1"/>
  <c r="AZ7" i="1"/>
  <c r="AX123" i="1"/>
  <c r="AX99" i="1"/>
  <c r="AX111" i="1"/>
  <c r="AX74" i="1"/>
  <c r="AX86" i="1" s="1"/>
  <c r="AY23" i="2"/>
  <c r="AY30" i="2" s="1"/>
  <c r="BD97" i="3"/>
  <c r="BD23" i="3"/>
  <c r="BB81" i="2"/>
  <c r="BA53" i="1"/>
  <c r="BA65" i="1" s="1"/>
  <c r="BC114" i="1"/>
  <c r="BC126" i="1"/>
  <c r="BC102" i="1"/>
  <c r="BE13" i="3"/>
  <c r="BE15" i="3" s="1"/>
  <c r="BE35" i="3" s="1"/>
  <c r="BF7" i="3"/>
  <c r="AZ125" i="1"/>
  <c r="AZ113" i="1"/>
  <c r="AZ101" i="1"/>
  <c r="BA80" i="2"/>
  <c r="AZ52" i="1"/>
  <c r="AZ64" i="1" s="1"/>
  <c r="G33" i="9"/>
  <c r="BI103" i="1"/>
  <c r="BI115" i="1"/>
  <c r="BI127" i="1"/>
  <c r="AZ79" i="2"/>
  <c r="AY51" i="1"/>
  <c r="AY63" i="1" s="1"/>
  <c r="BE82" i="2"/>
  <c r="BD54" i="1"/>
  <c r="BD66" i="1" s="1"/>
  <c r="BE42" i="3" l="1"/>
  <c r="BQ40" i="3"/>
  <c r="BQ59" i="3" s="1"/>
  <c r="BQ83" i="3" s="1"/>
  <c r="BQ28" i="3" s="1"/>
  <c r="BL39" i="3"/>
  <c r="BD126" i="3"/>
  <c r="BD30" i="3"/>
  <c r="BG37" i="3"/>
  <c r="BI38" i="3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8" i="1"/>
  <c r="BD90" i="1" s="1"/>
  <c r="BA25" i="2"/>
  <c r="AZ76" i="1"/>
  <c r="AZ88" i="1" s="1"/>
  <c r="BA77" i="1"/>
  <c r="BA89" i="1" s="1"/>
  <c r="BB26" i="2"/>
  <c r="AY97" i="2"/>
  <c r="BA11" i="2"/>
  <c r="BD114" i="3"/>
  <c r="AZ11" i="1"/>
  <c r="AZ22" i="11" s="1"/>
  <c r="J60" i="7"/>
  <c r="AX45" i="1"/>
  <c r="K60" i="7" s="1"/>
  <c r="BE54" i="3"/>
  <c r="BE61" i="3" s="1"/>
  <c r="BF47" i="3"/>
  <c r="BF36" i="3"/>
  <c r="BF55" i="3" s="1"/>
  <c r="BF79" i="3" s="1"/>
  <c r="BF24" i="3" s="1"/>
  <c r="BH57" i="3"/>
  <c r="BH81" i="3" s="1"/>
  <c r="BH26" i="3" s="1"/>
  <c r="BG56" i="3"/>
  <c r="BG80" i="3" s="1"/>
  <c r="BG25" i="3" s="1"/>
  <c r="AX69" i="1"/>
  <c r="O60" i="7" s="1"/>
  <c r="N60" i="7"/>
  <c r="AZ24" i="2"/>
  <c r="AY75" i="1"/>
  <c r="AY87" i="1" s="1"/>
  <c r="AY14" i="1"/>
  <c r="H61" i="7" s="1"/>
  <c r="E61" i="7"/>
  <c r="BF10" i="3"/>
  <c r="AX23" i="1"/>
  <c r="AX30" i="1" s="1"/>
  <c r="AY126" i="2"/>
  <c r="AY114" i="2"/>
  <c r="BJ79" i="1"/>
  <c r="BJ91" i="1" s="1"/>
  <c r="BK28" i="2"/>
  <c r="BL40" i="2" l="1"/>
  <c r="AX117" i="1"/>
  <c r="AX105" i="1"/>
  <c r="BA36" i="2"/>
  <c r="AZ42" i="2"/>
  <c r="AZ48" i="2" s="1"/>
  <c r="AY44" i="1" s="1"/>
  <c r="BB37" i="2"/>
  <c r="BB56" i="2" s="1"/>
  <c r="BD38" i="2"/>
  <c r="BG39" i="2"/>
  <c r="BD109" i="3"/>
  <c r="BD133" i="3"/>
  <c r="BQ119" i="3"/>
  <c r="BQ131" i="3"/>
  <c r="BG116" i="3"/>
  <c r="BG128" i="3"/>
  <c r="BH117" i="3"/>
  <c r="BH129" i="3"/>
  <c r="BF115" i="3"/>
  <c r="BF127" i="3"/>
  <c r="AY34" i="1"/>
  <c r="BL59" i="2"/>
  <c r="AZ43" i="11"/>
  <c r="AZ40" i="11"/>
  <c r="AZ41" i="11"/>
  <c r="AZ54" i="2"/>
  <c r="BF9" i="3"/>
  <c r="BF11" i="3" s="1"/>
  <c r="BC57" i="2"/>
  <c r="BF58" i="2"/>
  <c r="AZ35" i="1"/>
  <c r="BK119" i="2"/>
  <c r="BJ28" i="1"/>
  <c r="BK131" i="2"/>
  <c r="BA128" i="2"/>
  <c r="AZ25" i="1"/>
  <c r="BA116" i="2"/>
  <c r="AX98" i="1"/>
  <c r="AX122" i="1"/>
  <c r="AX110" i="1"/>
  <c r="BA36" i="1"/>
  <c r="BB117" i="2"/>
  <c r="BA26" i="1"/>
  <c r="BB129" i="2"/>
  <c r="AY133" i="2"/>
  <c r="AY121" i="2"/>
  <c r="AY109" i="2"/>
  <c r="L62" i="7"/>
  <c r="BA13" i="2"/>
  <c r="BB7" i="2"/>
  <c r="BE130" i="2"/>
  <c r="BD27" i="1"/>
  <c r="BE118" i="2"/>
  <c r="Q60" i="7"/>
  <c r="P60" i="7"/>
  <c r="AY24" i="1"/>
  <c r="AZ115" i="2"/>
  <c r="AZ127" i="2"/>
  <c r="BE73" i="3"/>
  <c r="BE78" i="3"/>
  <c r="BE85" i="3" s="1"/>
  <c r="BD121" i="3"/>
  <c r="BE48" i="3"/>
  <c r="AY41" i="1" l="1"/>
  <c r="M61" i="7" s="1"/>
  <c r="AY50" i="1"/>
  <c r="AY57" i="1" s="1"/>
  <c r="AZ61" i="2"/>
  <c r="I61" i="7"/>
  <c r="BA55" i="2"/>
  <c r="AZ51" i="1" s="1"/>
  <c r="AZ63" i="1" s="1"/>
  <c r="BK39" i="1"/>
  <c r="AZ78" i="2"/>
  <c r="AZ85" i="2" s="1"/>
  <c r="BA47" i="2"/>
  <c r="AZ43" i="1" s="1"/>
  <c r="C62" i="7" s="1"/>
  <c r="BB37" i="1"/>
  <c r="BF58" i="3"/>
  <c r="BF82" i="3" s="1"/>
  <c r="BF27" i="3" s="1"/>
  <c r="AZ73" i="2"/>
  <c r="BE38" i="1"/>
  <c r="BA15" i="2"/>
  <c r="AZ15" i="1" s="1"/>
  <c r="AZ13" i="1"/>
  <c r="J61" i="7"/>
  <c r="BC81" i="2"/>
  <c r="BB53" i="1"/>
  <c r="BE97" i="3"/>
  <c r="BE23" i="3"/>
  <c r="BA113" i="1"/>
  <c r="BA125" i="1"/>
  <c r="BA101" i="1"/>
  <c r="BF13" i="3"/>
  <c r="BF15" i="3" s="1"/>
  <c r="BF35" i="3" s="1"/>
  <c r="BG7" i="3"/>
  <c r="BD102" i="1"/>
  <c r="BD126" i="1"/>
  <c r="BD114" i="1"/>
  <c r="BA7" i="1"/>
  <c r="BB10" i="2"/>
  <c r="BA10" i="1" s="1"/>
  <c r="BA58" i="11" s="1"/>
  <c r="BB9" i="2"/>
  <c r="BA9" i="1" s="1"/>
  <c r="BA44" i="11" s="1"/>
  <c r="BA52" i="1"/>
  <c r="BA64" i="1" s="1"/>
  <c r="BB80" i="2"/>
  <c r="BJ127" i="1"/>
  <c r="BJ103" i="1"/>
  <c r="BJ115" i="1"/>
  <c r="AY123" i="1"/>
  <c r="AY99" i="1"/>
  <c r="AY111" i="1"/>
  <c r="BL83" i="2"/>
  <c r="BK55" i="1"/>
  <c r="BF82" i="2"/>
  <c r="AY62" i="1"/>
  <c r="S60" i="7"/>
  <c r="T60" i="7"/>
  <c r="R60" i="7"/>
  <c r="AX129" i="1"/>
  <c r="U60" i="7" s="1"/>
  <c r="AZ112" i="1"/>
  <c r="AZ100" i="1"/>
  <c r="AZ124" i="1"/>
  <c r="BF42" i="3" l="1"/>
  <c r="BR40" i="3"/>
  <c r="BR59" i="3" s="1"/>
  <c r="BR83" i="3" s="1"/>
  <c r="BR28" i="3" s="1"/>
  <c r="BM39" i="3"/>
  <c r="BE126" i="3"/>
  <c r="BE30" i="3"/>
  <c r="BH37" i="3"/>
  <c r="BH56" i="3" s="1"/>
  <c r="BH80" i="3" s="1"/>
  <c r="BH25" i="3" s="1"/>
  <c r="BJ38" i="3"/>
  <c r="BF118" i="3"/>
  <c r="BF130" i="3"/>
  <c r="AY74" i="1"/>
  <c r="AY86" i="1" s="1"/>
  <c r="BA57" i="11"/>
  <c r="BA53" i="11"/>
  <c r="BA56" i="11"/>
  <c r="BA55" i="11"/>
  <c r="BA54" i="11"/>
  <c r="BA38" i="11"/>
  <c r="BA41" i="11" s="1"/>
  <c r="BK67" i="1"/>
  <c r="BB65" i="1"/>
  <c r="BA79" i="2"/>
  <c r="AZ75" i="1" s="1"/>
  <c r="AZ87" i="1" s="1"/>
  <c r="AZ23" i="2"/>
  <c r="AZ30" i="2" s="1"/>
  <c r="BE54" i="1"/>
  <c r="BE66" i="1" s="1"/>
  <c r="BA35" i="2"/>
  <c r="F62" i="7"/>
  <c r="AZ12" i="1"/>
  <c r="G62" i="7" s="1"/>
  <c r="AY45" i="1"/>
  <c r="K61" i="7" s="1"/>
  <c r="BL28" i="2"/>
  <c r="BK79" i="1"/>
  <c r="BK91" i="1" s="1"/>
  <c r="BE114" i="3"/>
  <c r="AY69" i="1"/>
  <c r="O61" i="7" s="1"/>
  <c r="N61" i="7"/>
  <c r="BA76" i="1"/>
  <c r="BA88" i="1" s="1"/>
  <c r="BB25" i="2"/>
  <c r="BA11" i="1"/>
  <c r="BA22" i="11" s="1"/>
  <c r="AZ14" i="1"/>
  <c r="H62" i="7" s="1"/>
  <c r="E62" i="7"/>
  <c r="BG10" i="3"/>
  <c r="BF27" i="2"/>
  <c r="BE78" i="1"/>
  <c r="BB11" i="2"/>
  <c r="BI57" i="3"/>
  <c r="BI81" i="3" s="1"/>
  <c r="BI26" i="3" s="1"/>
  <c r="BG47" i="3"/>
  <c r="BG36" i="3"/>
  <c r="BG55" i="3" s="1"/>
  <c r="BG79" i="3" s="1"/>
  <c r="BG24" i="3" s="1"/>
  <c r="BF54" i="3"/>
  <c r="BF61" i="3" s="1"/>
  <c r="AY81" i="1"/>
  <c r="AZ97" i="2"/>
  <c r="BB77" i="1"/>
  <c r="BB89" i="1" s="1"/>
  <c r="BC26" i="2"/>
  <c r="BA42" i="2" l="1"/>
  <c r="BM40" i="2"/>
  <c r="BL39" i="1" s="1"/>
  <c r="BA24" i="2"/>
  <c r="BC37" i="2"/>
  <c r="BB36" i="1" s="1"/>
  <c r="BE38" i="2"/>
  <c r="BH39" i="2"/>
  <c r="BE109" i="3"/>
  <c r="BE133" i="3"/>
  <c r="BH116" i="3"/>
  <c r="BH128" i="3"/>
  <c r="BG115" i="3"/>
  <c r="BG127" i="3"/>
  <c r="BI117" i="3"/>
  <c r="BI129" i="3"/>
  <c r="BR119" i="3"/>
  <c r="BR131" i="3"/>
  <c r="BA40" i="11"/>
  <c r="BA43" i="11"/>
  <c r="BA42" i="11"/>
  <c r="AZ114" i="2"/>
  <c r="AZ126" i="2"/>
  <c r="BE90" i="1"/>
  <c r="AY23" i="1"/>
  <c r="AY30" i="1" s="1"/>
  <c r="BG58" i="2"/>
  <c r="BA54" i="2"/>
  <c r="BB47" i="2"/>
  <c r="BA43" i="1" s="1"/>
  <c r="C63" i="7" s="1"/>
  <c r="BB36" i="2"/>
  <c r="BB55" i="2" s="1"/>
  <c r="BG58" i="3"/>
  <c r="BG82" i="3" s="1"/>
  <c r="BG27" i="3" s="1"/>
  <c r="BC37" i="1"/>
  <c r="AZ34" i="1"/>
  <c r="BC7" i="2"/>
  <c r="BB13" i="2"/>
  <c r="BB26" i="1"/>
  <c r="BC117" i="2"/>
  <c r="BC129" i="2"/>
  <c r="BF48" i="3"/>
  <c r="AZ121" i="2"/>
  <c r="AZ133" i="2"/>
  <c r="AZ109" i="2"/>
  <c r="L63" i="7"/>
  <c r="BE121" i="3"/>
  <c r="BF78" i="3"/>
  <c r="BF85" i="3" s="1"/>
  <c r="BF73" i="3"/>
  <c r="BE27" i="1"/>
  <c r="BF130" i="2"/>
  <c r="BF118" i="2"/>
  <c r="BB116" i="2"/>
  <c r="BB128" i="2"/>
  <c r="BA25" i="1"/>
  <c r="Q61" i="7"/>
  <c r="AY93" i="1"/>
  <c r="P61" i="7" s="1"/>
  <c r="BA115" i="2"/>
  <c r="AZ24" i="1"/>
  <c r="BA127" i="2"/>
  <c r="BL131" i="2"/>
  <c r="BK28" i="1"/>
  <c r="BL119" i="2"/>
  <c r="I62" i="7" l="1"/>
  <c r="AZ41" i="1"/>
  <c r="M62" i="7" s="1"/>
  <c r="BG118" i="3"/>
  <c r="BG130" i="3"/>
  <c r="BA78" i="2"/>
  <c r="BA85" i="2" s="1"/>
  <c r="BA61" i="2"/>
  <c r="BA73" i="2" s="1"/>
  <c r="BM59" i="2"/>
  <c r="BL55" i="1" s="1"/>
  <c r="BL67" i="1" s="1"/>
  <c r="AY122" i="1"/>
  <c r="AY98" i="1"/>
  <c r="AY110" i="1"/>
  <c r="BC56" i="2"/>
  <c r="BC80" i="2" s="1"/>
  <c r="AZ50" i="1"/>
  <c r="AZ57" i="1" s="1"/>
  <c r="AZ69" i="1" s="1"/>
  <c r="BA35" i="1"/>
  <c r="BA48" i="2"/>
  <c r="AZ44" i="1" s="1"/>
  <c r="BF38" i="1"/>
  <c r="BG9" i="3"/>
  <c r="BG11" i="3" s="1"/>
  <c r="BG13" i="3" s="1"/>
  <c r="BG15" i="3" s="1"/>
  <c r="BG35" i="3" s="1"/>
  <c r="BD57" i="2"/>
  <c r="BC53" i="1" s="1"/>
  <c r="BC65" i="1" s="1"/>
  <c r="BB15" i="2"/>
  <c r="BB35" i="2" s="1"/>
  <c r="BA13" i="1"/>
  <c r="BA112" i="1"/>
  <c r="BA124" i="1"/>
  <c r="BA100" i="1"/>
  <c r="BK103" i="1"/>
  <c r="BK127" i="1"/>
  <c r="BK115" i="1"/>
  <c r="BE126" i="1"/>
  <c r="BE114" i="1"/>
  <c r="BE102" i="1"/>
  <c r="BB113" i="1"/>
  <c r="BB125" i="1"/>
  <c r="BB101" i="1"/>
  <c r="AY105" i="1"/>
  <c r="R61" i="7" s="1"/>
  <c r="AY117" i="1"/>
  <c r="T61" i="7" s="1"/>
  <c r="S61" i="7"/>
  <c r="AY129" i="1"/>
  <c r="U61" i="7" s="1"/>
  <c r="BA51" i="1"/>
  <c r="BB79" i="2"/>
  <c r="AZ99" i="1"/>
  <c r="AZ123" i="1"/>
  <c r="AZ111" i="1"/>
  <c r="BG82" i="2"/>
  <c r="BF54" i="1"/>
  <c r="BF23" i="3"/>
  <c r="BF97" i="3"/>
  <c r="BC9" i="2"/>
  <c r="BB9" i="1" s="1"/>
  <c r="BB44" i="11" s="1"/>
  <c r="BC10" i="2"/>
  <c r="BB10" i="1" s="1"/>
  <c r="BB58" i="11" s="1"/>
  <c r="BB7" i="1"/>
  <c r="BS40" i="3" l="1"/>
  <c r="BS59" i="3" s="1"/>
  <c r="BS83" i="3" s="1"/>
  <c r="BS28" i="3" s="1"/>
  <c r="BN39" i="3"/>
  <c r="BK38" i="3"/>
  <c r="BB42" i="2"/>
  <c r="BB48" i="2" s="1"/>
  <c r="BA44" i="1" s="1"/>
  <c r="BN40" i="2"/>
  <c r="BF126" i="3"/>
  <c r="BF30" i="3"/>
  <c r="BA97" i="2"/>
  <c r="BI37" i="3"/>
  <c r="BI56" i="3" s="1"/>
  <c r="BI80" i="3" s="1"/>
  <c r="BI25" i="3" s="1"/>
  <c r="BG42" i="3"/>
  <c r="BD37" i="2"/>
  <c r="BF38" i="2"/>
  <c r="BI39" i="2"/>
  <c r="BA23" i="2"/>
  <c r="AZ74" i="1"/>
  <c r="AZ86" i="1" s="1"/>
  <c r="BM83" i="2"/>
  <c r="BM28" i="2" s="1"/>
  <c r="BB57" i="11"/>
  <c r="BB53" i="11"/>
  <c r="BB56" i="11"/>
  <c r="BB55" i="11"/>
  <c r="BB54" i="11"/>
  <c r="BB52" i="1"/>
  <c r="BB64" i="1" s="1"/>
  <c r="AZ62" i="1"/>
  <c r="BA63" i="1"/>
  <c r="BD81" i="2"/>
  <c r="BD26" i="2" s="1"/>
  <c r="AZ45" i="1"/>
  <c r="K62" i="7" s="1"/>
  <c r="BH7" i="3"/>
  <c r="BH10" i="3" s="1"/>
  <c r="BA15" i="1"/>
  <c r="BF66" i="1"/>
  <c r="F63" i="7"/>
  <c r="BA12" i="1"/>
  <c r="G63" i="7" s="1"/>
  <c r="N62" i="7"/>
  <c r="O62" i="7"/>
  <c r="AZ81" i="1"/>
  <c r="BF78" i="1"/>
  <c r="BF90" i="1" s="1"/>
  <c r="BG27" i="2"/>
  <c r="BB24" i="2"/>
  <c r="BA75" i="1"/>
  <c r="BA87" i="1" s="1"/>
  <c r="BC36" i="2"/>
  <c r="BA34" i="1"/>
  <c r="BA41" i="1" s="1"/>
  <c r="BB54" i="2"/>
  <c r="BB61" i="2" s="1"/>
  <c r="BC11" i="2"/>
  <c r="BB76" i="1"/>
  <c r="BC25" i="2"/>
  <c r="BB11" i="1"/>
  <c r="BB22" i="11" s="1"/>
  <c r="BF114" i="3"/>
  <c r="BJ57" i="3"/>
  <c r="BJ81" i="3" s="1"/>
  <c r="BJ26" i="3" s="1"/>
  <c r="BG54" i="3"/>
  <c r="BG61" i="3" s="1"/>
  <c r="BH36" i="3"/>
  <c r="BH55" i="3" s="1"/>
  <c r="BH79" i="3" s="1"/>
  <c r="BH24" i="3" s="1"/>
  <c r="BH47" i="3"/>
  <c r="BA126" i="2" l="1"/>
  <c r="BA30" i="2"/>
  <c r="BA121" i="2" s="1"/>
  <c r="BA114" i="2"/>
  <c r="AZ23" i="1"/>
  <c r="BJ117" i="3"/>
  <c r="BJ129" i="3"/>
  <c r="BI116" i="3"/>
  <c r="BI128" i="3"/>
  <c r="BS119" i="3"/>
  <c r="BS131" i="3"/>
  <c r="BH115" i="3"/>
  <c r="BH127" i="3"/>
  <c r="BF109" i="3"/>
  <c r="BF133" i="3"/>
  <c r="BL79" i="1"/>
  <c r="BL91" i="1" s="1"/>
  <c r="BA14" i="1"/>
  <c r="H63" i="7" s="1"/>
  <c r="BB38" i="11"/>
  <c r="BB88" i="1"/>
  <c r="BC77" i="1"/>
  <c r="BC89" i="1" s="1"/>
  <c r="J62" i="7"/>
  <c r="E63" i="7"/>
  <c r="BA50" i="1"/>
  <c r="BA57" i="1" s="1"/>
  <c r="BB73" i="2"/>
  <c r="BB78" i="2"/>
  <c r="BB85" i="2" s="1"/>
  <c r="BC55" i="2"/>
  <c r="BB35" i="1"/>
  <c r="BG48" i="3"/>
  <c r="BG73" i="3"/>
  <c r="BG78" i="3"/>
  <c r="BG85" i="3" s="1"/>
  <c r="BD117" i="2"/>
  <c r="BC26" i="1"/>
  <c r="BD129" i="2"/>
  <c r="BF121" i="3"/>
  <c r="BH58" i="2"/>
  <c r="BG38" i="1"/>
  <c r="BM39" i="1"/>
  <c r="BN59" i="2"/>
  <c r="L64" i="7"/>
  <c r="BC47" i="2"/>
  <c r="BB43" i="1" s="1"/>
  <c r="C64" i="7" s="1"/>
  <c r="BH9" i="3"/>
  <c r="BH11" i="3" s="1"/>
  <c r="BH58" i="3"/>
  <c r="BH82" i="3" s="1"/>
  <c r="BH27" i="3" s="1"/>
  <c r="AZ93" i="1"/>
  <c r="P62" i="7" s="1"/>
  <c r="Q62" i="7"/>
  <c r="BG130" i="2"/>
  <c r="BF27" i="1"/>
  <c r="BG118" i="2"/>
  <c r="BM131" i="2"/>
  <c r="BL28" i="1"/>
  <c r="BM119" i="2"/>
  <c r="BB25" i="1"/>
  <c r="BC128" i="2"/>
  <c r="BC116" i="2"/>
  <c r="BC13" i="2"/>
  <c r="BD7" i="2"/>
  <c r="BE57" i="2"/>
  <c r="BD37" i="1"/>
  <c r="BD56" i="2"/>
  <c r="BC36" i="1"/>
  <c r="I63" i="7"/>
  <c r="BA24" i="1"/>
  <c r="BB127" i="2"/>
  <c r="BB115" i="2"/>
  <c r="BA109" i="2" l="1"/>
  <c r="AZ98" i="1"/>
  <c r="AZ30" i="1"/>
  <c r="AZ129" i="1" s="1"/>
  <c r="U62" i="7" s="1"/>
  <c r="AZ110" i="1"/>
  <c r="BA133" i="2"/>
  <c r="AZ122" i="1"/>
  <c r="BH118" i="3"/>
  <c r="BH130" i="3"/>
  <c r="BB43" i="11"/>
  <c r="BB42" i="11"/>
  <c r="BB40" i="11"/>
  <c r="BB41" i="11"/>
  <c r="BC15" i="2"/>
  <c r="BC35" i="2" s="1"/>
  <c r="BB13" i="1"/>
  <c r="BA45" i="1"/>
  <c r="K63" i="7" s="1"/>
  <c r="J63" i="7"/>
  <c r="BA62" i="1"/>
  <c r="BC52" i="1"/>
  <c r="BC64" i="1" s="1"/>
  <c r="BD80" i="2"/>
  <c r="BF102" i="1"/>
  <c r="BF114" i="1"/>
  <c r="BF126" i="1"/>
  <c r="BB112" i="1"/>
  <c r="BB100" i="1"/>
  <c r="BB124" i="1"/>
  <c r="BG97" i="3"/>
  <c r="BG23" i="3"/>
  <c r="M63" i="7"/>
  <c r="BL115" i="1"/>
  <c r="BL127" i="1"/>
  <c r="BL103" i="1"/>
  <c r="BI7" i="3"/>
  <c r="BI10" i="3" s="1"/>
  <c r="BH13" i="3"/>
  <c r="BH15" i="3" s="1"/>
  <c r="BH35" i="3" s="1"/>
  <c r="BH82" i="2"/>
  <c r="BG54" i="1"/>
  <c r="BG66" i="1" s="1"/>
  <c r="BC113" i="1"/>
  <c r="BC101" i="1"/>
  <c r="BC125" i="1"/>
  <c r="BA74" i="1"/>
  <c r="BA86" i="1" s="1"/>
  <c r="BB23" i="2"/>
  <c r="BB30" i="2" s="1"/>
  <c r="BA111" i="1"/>
  <c r="BA99" i="1"/>
  <c r="BA123" i="1"/>
  <c r="BC7" i="1"/>
  <c r="BD10" i="2"/>
  <c r="BC10" i="1" s="1"/>
  <c r="BC58" i="11" s="1"/>
  <c r="BD9" i="2"/>
  <c r="BC9" i="1" s="1"/>
  <c r="BC44" i="11" s="1"/>
  <c r="BC79" i="2"/>
  <c r="BB51" i="1"/>
  <c r="BB63" i="1" s="1"/>
  <c r="BE81" i="2"/>
  <c r="BD53" i="1"/>
  <c r="BD65" i="1" s="1"/>
  <c r="BN83" i="2"/>
  <c r="BM55" i="1"/>
  <c r="BM67" i="1" s="1"/>
  <c r="BT40" i="3" l="1"/>
  <c r="BO39" i="3"/>
  <c r="BL38" i="3"/>
  <c r="BC42" i="2"/>
  <c r="BO40" i="2"/>
  <c r="BG126" i="3"/>
  <c r="BG30" i="3"/>
  <c r="BJ37" i="3"/>
  <c r="BJ56" i="3" s="1"/>
  <c r="BJ80" i="3" s="1"/>
  <c r="BJ25" i="3" s="1"/>
  <c r="BH42" i="3"/>
  <c r="BI47" i="3" s="1"/>
  <c r="BJ39" i="2"/>
  <c r="BE37" i="2"/>
  <c r="BG38" i="2"/>
  <c r="S62" i="7"/>
  <c r="AZ117" i="1"/>
  <c r="T62" i="7" s="1"/>
  <c r="AZ105" i="1"/>
  <c r="R62" i="7" s="1"/>
  <c r="BT59" i="3"/>
  <c r="BT83" i="3" s="1"/>
  <c r="BT2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8" i="1"/>
  <c r="BG90" i="1" s="1"/>
  <c r="BG114" i="3"/>
  <c r="N63" i="7"/>
  <c r="BA69" i="1"/>
  <c r="O63" i="7" s="1"/>
  <c r="BN28" i="2"/>
  <c r="BM79" i="1"/>
  <c r="BM91" i="1" s="1"/>
  <c r="BC24" i="2"/>
  <c r="BB75" i="1"/>
  <c r="BB87" i="1" s="1"/>
  <c r="BC11" i="1"/>
  <c r="BC22" i="11" s="1"/>
  <c r="BB126" i="2"/>
  <c r="BB114" i="2"/>
  <c r="BA23" i="1"/>
  <c r="BA30" i="1" s="1"/>
  <c r="BK57" i="3"/>
  <c r="BK81" i="3" s="1"/>
  <c r="BK26" i="3" s="1"/>
  <c r="BH54" i="3"/>
  <c r="BH61" i="3" s="1"/>
  <c r="BI36" i="3"/>
  <c r="BI55" i="3" s="1"/>
  <c r="BI79" i="3" s="1"/>
  <c r="BI24" i="3" s="1"/>
  <c r="BA81" i="1"/>
  <c r="BB97" i="2"/>
  <c r="BD25" i="2"/>
  <c r="BC76" i="1"/>
  <c r="BC88" i="1" s="1"/>
  <c r="BC54" i="2"/>
  <c r="BC61" i="2" s="1"/>
  <c r="BB34" i="1"/>
  <c r="BB41" i="1" s="1"/>
  <c r="BD36" i="2"/>
  <c r="BE26" i="2"/>
  <c r="BD77" i="1"/>
  <c r="BD89" i="1" s="1"/>
  <c r="BK117" i="3" l="1"/>
  <c r="BK129" i="3"/>
  <c r="BJ116" i="3"/>
  <c r="BJ128" i="3"/>
  <c r="BI115" i="3"/>
  <c r="BI127" i="3"/>
  <c r="BG109" i="3"/>
  <c r="BG133" i="3"/>
  <c r="BT119" i="3"/>
  <c r="BT131" i="3"/>
  <c r="E64" i="7"/>
  <c r="BC38" i="11"/>
  <c r="BB14" i="1"/>
  <c r="H64" i="7" s="1"/>
  <c r="BD13" i="2"/>
  <c r="BH48" i="3"/>
  <c r="BI58" i="3"/>
  <c r="BI82" i="3" s="1"/>
  <c r="BI27" i="3" s="1"/>
  <c r="BI9" i="3"/>
  <c r="BI11" i="3" s="1"/>
  <c r="BG121" i="3"/>
  <c r="BI58" i="2"/>
  <c r="BH38" i="1"/>
  <c r="I64" i="7"/>
  <c r="BE9" i="2"/>
  <c r="BD9" i="1" s="1"/>
  <c r="BD44" i="11" s="1"/>
  <c r="BE10" i="2"/>
  <c r="BD10" i="1" s="1"/>
  <c r="BD58" i="11" s="1"/>
  <c r="BD7" i="1"/>
  <c r="BA93" i="1"/>
  <c r="P63" i="7" s="1"/>
  <c r="Q63" i="7"/>
  <c r="BD47" i="2"/>
  <c r="BC43" i="1" s="1"/>
  <c r="C65" i="7" s="1"/>
  <c r="BF57" i="2"/>
  <c r="BE37" i="1"/>
  <c r="BE56" i="2"/>
  <c r="BD36" i="1"/>
  <c r="BH73" i="3"/>
  <c r="BH78" i="3"/>
  <c r="BH85" i="3" s="1"/>
  <c r="BA110" i="1"/>
  <c r="BA98" i="1"/>
  <c r="BA122" i="1"/>
  <c r="L65" i="7"/>
  <c r="BG27" i="1"/>
  <c r="BH130" i="2"/>
  <c r="BH118" i="2"/>
  <c r="BE117" i="2"/>
  <c r="BD26" i="1"/>
  <c r="BE129" i="2"/>
  <c r="BO59" i="2"/>
  <c r="BN39" i="1"/>
  <c r="BC35" i="1"/>
  <c r="BD55" i="2"/>
  <c r="BB24" i="1"/>
  <c r="BC127" i="2"/>
  <c r="BC115" i="2"/>
  <c r="BC48" i="2"/>
  <c r="BB44" i="1" s="1"/>
  <c r="BC78" i="2"/>
  <c r="BC85" i="2" s="1"/>
  <c r="BB81" i="1" s="1"/>
  <c r="BB50" i="1"/>
  <c r="BB57" i="1" s="1"/>
  <c r="BC73" i="2"/>
  <c r="BD128" i="2"/>
  <c r="BC25" i="1"/>
  <c r="BD116" i="2"/>
  <c r="BB109" i="2"/>
  <c r="BB133" i="2"/>
  <c r="BB121" i="2"/>
  <c r="BN119" i="2"/>
  <c r="BM28" i="1"/>
  <c r="BN131" i="2"/>
  <c r="BI118" i="3" l="1"/>
  <c r="BI130" i="3"/>
  <c r="BD56" i="11"/>
  <c r="BD57" i="11"/>
  <c r="BD54" i="11"/>
  <c r="BD53" i="11"/>
  <c r="BD55" i="11"/>
  <c r="BC42" i="11"/>
  <c r="BC43" i="11"/>
  <c r="BC41" i="11"/>
  <c r="BC40" i="11"/>
  <c r="BD15" i="2"/>
  <c r="BC13" i="1"/>
  <c r="BB45" i="1"/>
  <c r="K64" i="7" s="1"/>
  <c r="J64" i="7"/>
  <c r="BD101" i="1"/>
  <c r="BD113" i="1"/>
  <c r="BD125" i="1"/>
  <c r="BC112" i="1"/>
  <c r="BC124" i="1"/>
  <c r="BC100" i="1"/>
  <c r="BB74" i="1"/>
  <c r="BB86" i="1" s="1"/>
  <c r="BC23" i="2"/>
  <c r="BC30" i="2" s="1"/>
  <c r="BB99" i="1"/>
  <c r="BB123" i="1"/>
  <c r="BB111" i="1"/>
  <c r="BE11" i="2"/>
  <c r="BI82" i="2"/>
  <c r="BH54" i="1"/>
  <c r="BH66" i="1" s="1"/>
  <c r="BB62" i="1"/>
  <c r="BN55" i="1"/>
  <c r="BN67" i="1" s="1"/>
  <c r="BO83" i="2"/>
  <c r="BD52" i="1"/>
  <c r="BD64" i="1" s="1"/>
  <c r="BE80" i="2"/>
  <c r="BD11" i="1"/>
  <c r="BD22" i="11" s="1"/>
  <c r="M64" i="7"/>
  <c r="BI13" i="3"/>
  <c r="BI15" i="3" s="1"/>
  <c r="BI35" i="3" s="1"/>
  <c r="BJ7" i="3"/>
  <c r="BG114" i="1"/>
  <c r="BG102" i="1"/>
  <c r="BG126" i="1"/>
  <c r="BF81" i="2"/>
  <c r="BF26" i="2" s="1"/>
  <c r="BE53" i="1"/>
  <c r="BE65" i="1" s="1"/>
  <c r="BM103" i="1"/>
  <c r="BM115" i="1"/>
  <c r="BM127" i="1"/>
  <c r="BD79" i="2"/>
  <c r="BC51" i="1"/>
  <c r="BC63" i="1" s="1"/>
  <c r="BA129" i="1"/>
  <c r="U63" i="7" s="1"/>
  <c r="BA117" i="1"/>
  <c r="T63" i="7" s="1"/>
  <c r="BA105" i="1"/>
  <c r="R63" i="7" s="1"/>
  <c r="S63" i="7"/>
  <c r="BH97" i="3"/>
  <c r="BH23" i="3"/>
  <c r="BI42" i="3" l="1"/>
  <c r="BK37" i="3"/>
  <c r="BU40" i="3"/>
  <c r="BU59" i="3" s="1"/>
  <c r="BU83" i="3" s="1"/>
  <c r="BU28" i="3" s="1"/>
  <c r="BP39" i="3"/>
  <c r="BM38" i="3"/>
  <c r="BH126" i="3"/>
  <c r="BH30" i="3"/>
  <c r="F65" i="7"/>
  <c r="BC12" i="1"/>
  <c r="G65" i="7" s="1"/>
  <c r="BC15" i="1"/>
  <c r="BD35" i="2"/>
  <c r="BH114" i="3"/>
  <c r="L66" i="7"/>
  <c r="BC126" i="2"/>
  <c r="BC114" i="2"/>
  <c r="BB23" i="1"/>
  <c r="BB30" i="1" s="1"/>
  <c r="BI54" i="3"/>
  <c r="BI61" i="3" s="1"/>
  <c r="BJ36" i="3"/>
  <c r="BJ55" i="3" s="1"/>
  <c r="BJ79" i="3" s="1"/>
  <c r="BJ24" i="3" s="1"/>
  <c r="BK56" i="3"/>
  <c r="BK80" i="3" s="1"/>
  <c r="BK25" i="3" s="1"/>
  <c r="BE25" i="2"/>
  <c r="BD76" i="1"/>
  <c r="BD88" i="1" s="1"/>
  <c r="N64" i="7"/>
  <c r="BB69" i="1"/>
  <c r="O64" i="7" s="1"/>
  <c r="BI27" i="2"/>
  <c r="BH78" i="1"/>
  <c r="BH90" i="1" s="1"/>
  <c r="BF7" i="2"/>
  <c r="BE13" i="2"/>
  <c r="BE77" i="1"/>
  <c r="BE89" i="1" s="1"/>
  <c r="BJ10" i="3"/>
  <c r="BC75" i="1"/>
  <c r="BC87" i="1" s="1"/>
  <c r="BD24" i="2"/>
  <c r="BO28" i="2"/>
  <c r="BN79" i="1"/>
  <c r="BN91" i="1" s="1"/>
  <c r="BC97" i="2"/>
  <c r="BD42" i="2" l="1"/>
  <c r="BP40" i="2"/>
  <c r="BK39" i="2"/>
  <c r="BF37" i="2"/>
  <c r="BH38" i="2"/>
  <c r="BK116" i="3"/>
  <c r="BK128" i="3"/>
  <c r="BH109" i="3"/>
  <c r="BH133" i="3"/>
  <c r="BJ115" i="3"/>
  <c r="BJ127" i="3"/>
  <c r="BU119" i="3"/>
  <c r="BU131" i="3"/>
  <c r="BD38" i="11"/>
  <c r="BE36" i="2"/>
  <c r="BD54" i="2"/>
  <c r="BD61" i="2" s="1"/>
  <c r="BC34" i="1"/>
  <c r="BC41" i="1" s="1"/>
  <c r="E65" i="7"/>
  <c r="BC14" i="1"/>
  <c r="H65" i="7" s="1"/>
  <c r="BE15" i="2"/>
  <c r="BE35" i="2" s="1"/>
  <c r="BD13" i="1"/>
  <c r="BI48" i="3"/>
  <c r="BJ47" i="3"/>
  <c r="BB93" i="1"/>
  <c r="P64" i="7" s="1"/>
  <c r="Q64" i="7"/>
  <c r="BO131" i="2"/>
  <c r="BO119" i="2"/>
  <c r="BN28" i="1"/>
  <c r="BF9" i="2"/>
  <c r="BE9" i="1" s="1"/>
  <c r="BE44" i="11" s="1"/>
  <c r="BF10" i="2"/>
  <c r="BE10" i="1" s="1"/>
  <c r="BE58" i="11" s="1"/>
  <c r="BE7" i="1"/>
  <c r="BI130" i="2"/>
  <c r="BH27" i="1"/>
  <c r="BI118" i="2"/>
  <c r="BB98" i="1"/>
  <c r="BB110" i="1"/>
  <c r="BB122" i="1"/>
  <c r="BC133" i="2"/>
  <c r="BC109" i="2"/>
  <c r="BC121" i="2"/>
  <c r="BD127" i="2"/>
  <c r="BC24" i="1"/>
  <c r="BD115" i="2"/>
  <c r="BE26" i="1"/>
  <c r="BF117" i="2"/>
  <c r="BF129" i="2"/>
  <c r="BH121" i="3"/>
  <c r="BL57" i="3"/>
  <c r="BL81" i="3" s="1"/>
  <c r="BL26" i="3" s="1"/>
  <c r="BE128" i="2"/>
  <c r="BD25" i="1"/>
  <c r="BE116" i="2"/>
  <c r="BI73" i="3"/>
  <c r="BI78" i="3"/>
  <c r="BI85" i="3" s="1"/>
  <c r="BL39" i="2" l="1"/>
  <c r="BQ40" i="2"/>
  <c r="BG37" i="2"/>
  <c r="BE42" i="2"/>
  <c r="BI38" i="2"/>
  <c r="BL117" i="3"/>
  <c r="BL129" i="3"/>
  <c r="BE54" i="11"/>
  <c r="BE57" i="11"/>
  <c r="BE53" i="11"/>
  <c r="BE56" i="11"/>
  <c r="BE55" i="11"/>
  <c r="BD42" i="11"/>
  <c r="BD43" i="11"/>
  <c r="BD41" i="11"/>
  <c r="BD40" i="11"/>
  <c r="BD15" i="1"/>
  <c r="I65" i="7"/>
  <c r="BE47" i="2"/>
  <c r="BD43" i="1" s="1"/>
  <c r="C66" i="7" s="1"/>
  <c r="BD48" i="2"/>
  <c r="BC44" i="1" s="1"/>
  <c r="BJ9" i="3"/>
  <c r="BJ11" i="3" s="1"/>
  <c r="BJ13" i="3" s="1"/>
  <c r="BJ15" i="3" s="1"/>
  <c r="BJ35" i="3" s="1"/>
  <c r="BJ58" i="3"/>
  <c r="BJ82" i="3" s="1"/>
  <c r="BJ27" i="3" s="1"/>
  <c r="BE36" i="1"/>
  <c r="BF56" i="2"/>
  <c r="BD73" i="2"/>
  <c r="BD78" i="2"/>
  <c r="BD85" i="2" s="1"/>
  <c r="BC50" i="1"/>
  <c r="BC57" i="1" s="1"/>
  <c r="BG57" i="2"/>
  <c r="BF37" i="1"/>
  <c r="F66" i="7"/>
  <c r="BD12" i="1"/>
  <c r="G66" i="7" s="1"/>
  <c r="BO39" i="1"/>
  <c r="BP59" i="2"/>
  <c r="BI38" i="1"/>
  <c r="BJ58" i="2"/>
  <c r="BD35" i="1"/>
  <c r="BE55" i="2"/>
  <c r="BE101" i="1"/>
  <c r="BE113" i="1"/>
  <c r="BE125" i="1"/>
  <c r="BI23" i="3"/>
  <c r="BI97" i="3"/>
  <c r="BF36" i="2"/>
  <c r="BE54" i="2"/>
  <c r="BD34" i="1"/>
  <c r="BC99" i="1"/>
  <c r="BC111" i="1"/>
  <c r="BC123" i="1"/>
  <c r="BF11" i="2"/>
  <c r="BN127" i="1"/>
  <c r="BN103" i="1"/>
  <c r="BN115" i="1"/>
  <c r="BD124" i="1"/>
  <c r="BD100" i="1"/>
  <c r="BD112" i="1"/>
  <c r="BH114" i="1"/>
  <c r="BH102" i="1"/>
  <c r="BH126" i="1"/>
  <c r="BB129" i="1"/>
  <c r="U64" i="7" s="1"/>
  <c r="BB105" i="1"/>
  <c r="R64" i="7" s="1"/>
  <c r="BB117" i="1"/>
  <c r="T64" i="7" s="1"/>
  <c r="S64" i="7"/>
  <c r="BE11" i="1"/>
  <c r="BE22" i="11" s="1"/>
  <c r="BJ42" i="3" l="1"/>
  <c r="BL37" i="3"/>
  <c r="BV40" i="3"/>
  <c r="BV59" i="3" s="1"/>
  <c r="BV83" i="3" s="1"/>
  <c r="BV28" i="3" s="1"/>
  <c r="BQ39" i="3"/>
  <c r="BN38" i="3"/>
  <c r="BD41" i="1"/>
  <c r="BI126" i="3"/>
  <c r="BI30" i="3"/>
  <c r="BE61" i="2"/>
  <c r="BE73" i="2" s="1"/>
  <c r="BJ118" i="3"/>
  <c r="BJ130" i="3"/>
  <c r="BK36" i="3"/>
  <c r="BK55" i="3" s="1"/>
  <c r="BK79" i="3" s="1"/>
  <c r="BK24" i="3" s="1"/>
  <c r="E66" i="7"/>
  <c r="BE38" i="11"/>
  <c r="BL56" i="3"/>
  <c r="BL80" i="3" s="1"/>
  <c r="BL25" i="3" s="1"/>
  <c r="BM57" i="3"/>
  <c r="BM81" i="3" s="1"/>
  <c r="BM26" i="3" s="1"/>
  <c r="BJ54" i="3"/>
  <c r="BJ48" i="3"/>
  <c r="BK7" i="3"/>
  <c r="BK10" i="3" s="1"/>
  <c r="BD14" i="1"/>
  <c r="H66" i="7" s="1"/>
  <c r="BG81" i="2"/>
  <c r="BF53" i="1"/>
  <c r="BF65" i="1" s="1"/>
  <c r="BF80" i="2"/>
  <c r="BE52" i="1"/>
  <c r="BE64" i="1" s="1"/>
  <c r="BI54" i="1"/>
  <c r="BI66" i="1" s="1"/>
  <c r="BJ82" i="2"/>
  <c r="BC62" i="1"/>
  <c r="BC74" i="1"/>
  <c r="BC86" i="1" s="1"/>
  <c r="BD23" i="2"/>
  <c r="BD30" i="2" s="1"/>
  <c r="BD51" i="1"/>
  <c r="BD63" i="1" s="1"/>
  <c r="BE79" i="2"/>
  <c r="BP83" i="2"/>
  <c r="BO55" i="1"/>
  <c r="BO67" i="1" s="1"/>
  <c r="M65" i="7"/>
  <c r="BJ38" i="1"/>
  <c r="BK58" i="2"/>
  <c r="BK58" i="3"/>
  <c r="BK82" i="3" s="1"/>
  <c r="BK27" i="3" s="1"/>
  <c r="I66" i="7"/>
  <c r="BF13" i="2"/>
  <c r="BG7" i="2"/>
  <c r="BP39" i="1"/>
  <c r="BQ59" i="2"/>
  <c r="BD50" i="1"/>
  <c r="BE78" i="2"/>
  <c r="BI114" i="3"/>
  <c r="L67" i="7"/>
  <c r="BF47" i="2"/>
  <c r="BE43" i="1" s="1"/>
  <c r="C67" i="7" s="1"/>
  <c r="BF36" i="1"/>
  <c r="BG56" i="2"/>
  <c r="BE48" i="2"/>
  <c r="BD44" i="1" s="1"/>
  <c r="BH57" i="2"/>
  <c r="BG37" i="1"/>
  <c r="BF55" i="2"/>
  <c r="BE35" i="1"/>
  <c r="BD57" i="1" l="1"/>
  <c r="BM117" i="3"/>
  <c r="BM129" i="3"/>
  <c r="BK118" i="3"/>
  <c r="BK130" i="3"/>
  <c r="BL116" i="3"/>
  <c r="BL128" i="3"/>
  <c r="BK115" i="3"/>
  <c r="BK127" i="3"/>
  <c r="BV119" i="3"/>
  <c r="BV131" i="3"/>
  <c r="BI109" i="3"/>
  <c r="BI133" i="3"/>
  <c r="BE85" i="2"/>
  <c r="BJ78" i="3"/>
  <c r="BJ85" i="3" s="1"/>
  <c r="BJ61" i="3"/>
  <c r="BJ73" i="3" s="1"/>
  <c r="BE43" i="11"/>
  <c r="BE42" i="11"/>
  <c r="BE41" i="11"/>
  <c r="BE40" i="11"/>
  <c r="BK47" i="3"/>
  <c r="BK9" i="3"/>
  <c r="BK11" i="3" s="1"/>
  <c r="BK13" i="3" s="1"/>
  <c r="BK15" i="3" s="1"/>
  <c r="BK35" i="3" s="1"/>
  <c r="J65" i="7"/>
  <c r="BC45" i="1"/>
  <c r="K65" i="7" s="1"/>
  <c r="BC69" i="1"/>
  <c r="O65" i="7" s="1"/>
  <c r="N65" i="7"/>
  <c r="BD97" i="2"/>
  <c r="BC81" i="1"/>
  <c r="BE76" i="1"/>
  <c r="BE88" i="1" s="1"/>
  <c r="BF25" i="2"/>
  <c r="BP28" i="2"/>
  <c r="BO79" i="1"/>
  <c r="BO91" i="1" s="1"/>
  <c r="BD114" i="2"/>
  <c r="BC23" i="1"/>
  <c r="BC30" i="1" s="1"/>
  <c r="BD126" i="2"/>
  <c r="BI78" i="1"/>
  <c r="BI90" i="1" s="1"/>
  <c r="BJ27" i="2"/>
  <c r="BF15" i="2"/>
  <c r="BE15" i="1" s="1"/>
  <c r="BE13" i="1"/>
  <c r="BD75" i="1"/>
  <c r="BD87" i="1" s="1"/>
  <c r="BE24" i="2"/>
  <c r="BG26" i="2"/>
  <c r="BF77" i="1"/>
  <c r="BF89" i="1" s="1"/>
  <c r="BI121" i="3"/>
  <c r="M66" i="7"/>
  <c r="BP55" i="1"/>
  <c r="BP67" i="1" s="1"/>
  <c r="BQ83" i="2"/>
  <c r="BG10" i="2"/>
  <c r="BF10" i="1" s="1"/>
  <c r="BF58" i="11" s="1"/>
  <c r="BF7" i="1"/>
  <c r="BG9" i="2"/>
  <c r="BF9" i="1" s="1"/>
  <c r="BF44" i="11" s="1"/>
  <c r="BF79" i="2"/>
  <c r="BE51" i="1"/>
  <c r="BE63" i="1" s="1"/>
  <c r="BG80" i="2"/>
  <c r="BF52" i="1"/>
  <c r="BF64" i="1" s="1"/>
  <c r="BK82" i="2"/>
  <c r="BJ54" i="1"/>
  <c r="BJ66" i="1" s="1"/>
  <c r="BH81" i="2"/>
  <c r="BG53" i="1"/>
  <c r="BG65" i="1" s="1"/>
  <c r="BD62" i="1"/>
  <c r="BE23" i="2"/>
  <c r="BD74" i="1"/>
  <c r="BD86" i="1" s="1"/>
  <c r="BK42" i="3" l="1"/>
  <c r="BW40" i="3"/>
  <c r="BO38" i="3"/>
  <c r="BM37" i="3"/>
  <c r="BR39" i="3"/>
  <c r="BE30" i="2"/>
  <c r="BJ23" i="3"/>
  <c r="BW59" i="3"/>
  <c r="BW83" i="3" s="1"/>
  <c r="BW28" i="3" s="1"/>
  <c r="BJ97" i="3"/>
  <c r="BF54" i="11"/>
  <c r="BF57" i="11"/>
  <c r="BF53" i="11"/>
  <c r="BF56" i="11"/>
  <c r="BF55" i="11"/>
  <c r="BF38" i="11"/>
  <c r="BF42" i="11" s="1"/>
  <c r="BL7" i="3"/>
  <c r="BL10" i="3" s="1"/>
  <c r="BF35" i="2"/>
  <c r="BE115" i="2"/>
  <c r="BD24" i="1"/>
  <c r="BE127" i="2"/>
  <c r="BI27" i="1"/>
  <c r="BJ130" i="2"/>
  <c r="BJ118" i="2"/>
  <c r="BC98" i="1"/>
  <c r="BC122" i="1"/>
  <c r="BC110" i="1"/>
  <c r="BE25" i="1"/>
  <c r="BF128" i="2"/>
  <c r="BF116" i="2"/>
  <c r="F67" i="7"/>
  <c r="BE12" i="1"/>
  <c r="G67" i="7" s="1"/>
  <c r="BC93" i="1"/>
  <c r="P65" i="7" s="1"/>
  <c r="Q65" i="7"/>
  <c r="BG129" i="2"/>
  <c r="BG117" i="2"/>
  <c r="BF26" i="1"/>
  <c r="BD109" i="2"/>
  <c r="BD121" i="2"/>
  <c r="BD133" i="2"/>
  <c r="BP131" i="2"/>
  <c r="BO28" i="1"/>
  <c r="BP119" i="2"/>
  <c r="BD69" i="1"/>
  <c r="O66" i="7" s="1"/>
  <c r="N66" i="7"/>
  <c r="BK27" i="2"/>
  <c r="BJ78" i="1"/>
  <c r="BJ90" i="1" s="1"/>
  <c r="BQ28" i="2"/>
  <c r="BP79" i="1"/>
  <c r="BP91" i="1" s="1"/>
  <c r="BE14" i="1"/>
  <c r="H67" i="7" s="1"/>
  <c r="E67" i="7"/>
  <c r="BE75" i="1"/>
  <c r="BE87" i="1" s="1"/>
  <c r="BF24" i="2"/>
  <c r="BG11" i="2"/>
  <c r="BE126" i="2"/>
  <c r="BE114" i="2"/>
  <c r="BD23" i="1"/>
  <c r="J66" i="7"/>
  <c r="BD45" i="1"/>
  <c r="K66" i="7" s="1"/>
  <c r="BF76" i="1"/>
  <c r="BF88" i="1" s="1"/>
  <c r="BG25" i="2"/>
  <c r="BE97" i="2"/>
  <c r="BD81" i="1"/>
  <c r="BG77" i="1"/>
  <c r="BG89" i="1" s="1"/>
  <c r="BH26" i="2"/>
  <c r="BK48" i="3"/>
  <c r="BL36" i="3"/>
  <c r="BL55" i="3" s="1"/>
  <c r="BL79" i="3" s="1"/>
  <c r="BL24" i="3" s="1"/>
  <c r="BK54" i="3"/>
  <c r="BK61" i="3" s="1"/>
  <c r="BM56" i="3"/>
  <c r="BM80" i="3" s="1"/>
  <c r="BM25" i="3" s="1"/>
  <c r="BN57" i="3"/>
  <c r="BN81" i="3" s="1"/>
  <c r="BN26" i="3" s="1"/>
  <c r="BF11" i="1"/>
  <c r="BF22" i="11" s="1"/>
  <c r="BD30" i="1" l="1"/>
  <c r="BF42" i="2"/>
  <c r="BR40" i="2"/>
  <c r="BQ39" i="1" s="1"/>
  <c r="BM39" i="2"/>
  <c r="BJ126" i="3"/>
  <c r="BJ30" i="3"/>
  <c r="BJ109" i="3" s="1"/>
  <c r="BH37" i="2"/>
  <c r="BH56" i="2" s="1"/>
  <c r="BJ38" i="2"/>
  <c r="BJ114" i="3"/>
  <c r="BL115" i="3"/>
  <c r="BL127" i="3"/>
  <c r="BN117" i="3"/>
  <c r="BN129" i="3"/>
  <c r="BM116" i="3"/>
  <c r="BM128" i="3"/>
  <c r="BW119" i="3"/>
  <c r="BW131" i="3"/>
  <c r="BE34" i="1"/>
  <c r="BF40" i="11"/>
  <c r="BF43" i="11"/>
  <c r="BF41" i="11"/>
  <c r="BL58" i="2"/>
  <c r="BF54" i="2"/>
  <c r="BL9" i="3"/>
  <c r="BL11" i="3" s="1"/>
  <c r="BG36" i="2"/>
  <c r="BG55" i="2" s="1"/>
  <c r="BI57" i="2"/>
  <c r="BF48" i="2"/>
  <c r="BE44" i="1" s="1"/>
  <c r="BF101" i="1"/>
  <c r="BF125" i="1"/>
  <c r="BF113" i="1"/>
  <c r="G32" i="9"/>
  <c r="BI126" i="1"/>
  <c r="BI102" i="1"/>
  <c r="BI114" i="1"/>
  <c r="BE112" i="1"/>
  <c r="BE124" i="1"/>
  <c r="BE100" i="1"/>
  <c r="BC129" i="1"/>
  <c r="U65" i="7" s="1"/>
  <c r="BC105" i="1"/>
  <c r="R65" i="7" s="1"/>
  <c r="BC117" i="1"/>
  <c r="T65" i="7" s="1"/>
  <c r="S65" i="7"/>
  <c r="BD111" i="1"/>
  <c r="BD99" i="1"/>
  <c r="BD123" i="1"/>
  <c r="BO115" i="1"/>
  <c r="BO103" i="1"/>
  <c r="BO127" i="1"/>
  <c r="BF127" i="2"/>
  <c r="BE24" i="1"/>
  <c r="BF115" i="2"/>
  <c r="Q66" i="7"/>
  <c r="BD93" i="1"/>
  <c r="P66" i="7" s="1"/>
  <c r="L68" i="7"/>
  <c r="BL47" i="3"/>
  <c r="BK73" i="3"/>
  <c r="BK78" i="3"/>
  <c r="BK85" i="3" s="1"/>
  <c r="BE121" i="2"/>
  <c r="BE133" i="2"/>
  <c r="BE109" i="2"/>
  <c r="BH117" i="2"/>
  <c r="BG26" i="1"/>
  <c r="BH129" i="2"/>
  <c r="BG116" i="2"/>
  <c r="BG128" i="2"/>
  <c r="BF25" i="1"/>
  <c r="BD98" i="1"/>
  <c r="BD110" i="1"/>
  <c r="BD122" i="1"/>
  <c r="BG13" i="2"/>
  <c r="BH7" i="2"/>
  <c r="BP28" i="1"/>
  <c r="BQ119" i="2"/>
  <c r="BQ131" i="2"/>
  <c r="BK118" i="2"/>
  <c r="BJ27" i="1"/>
  <c r="BK130" i="2"/>
  <c r="I67" i="7" l="1"/>
  <c r="BE41" i="1"/>
  <c r="BJ121" i="3"/>
  <c r="BJ133" i="3"/>
  <c r="BE50" i="1"/>
  <c r="BE62" i="1" s="1"/>
  <c r="BF78" i="2"/>
  <c r="BE74" i="1" s="1"/>
  <c r="BH37" i="1"/>
  <c r="BG36" i="1"/>
  <c r="BF35" i="1"/>
  <c r="BR59" i="2"/>
  <c r="BR83" i="2" s="1"/>
  <c r="BK38" i="1"/>
  <c r="BL58" i="3"/>
  <c r="BL82" i="3" s="1"/>
  <c r="BL27" i="3" s="1"/>
  <c r="BG47" i="2"/>
  <c r="BF43" i="1" s="1"/>
  <c r="C68" i="7" s="1"/>
  <c r="BG15" i="2"/>
  <c r="BG35" i="2" s="1"/>
  <c r="BF13" i="1"/>
  <c r="BH53" i="1"/>
  <c r="BI81" i="2"/>
  <c r="BF124" i="1"/>
  <c r="BF112" i="1"/>
  <c r="BF100" i="1"/>
  <c r="BL82" i="2"/>
  <c r="BP115" i="1"/>
  <c r="BP127" i="1"/>
  <c r="BP103" i="1"/>
  <c r="BD117" i="1"/>
  <c r="T66" i="7" s="1"/>
  <c r="S66" i="7"/>
  <c r="BD129" i="1"/>
  <c r="U66" i="7" s="1"/>
  <c r="BD105" i="1"/>
  <c r="R66" i="7" s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99" i="1"/>
  <c r="BE111" i="1"/>
  <c r="BE123" i="1"/>
  <c r="BG101" i="1"/>
  <c r="BG125" i="1"/>
  <c r="BG113" i="1"/>
  <c r="BG79" i="2"/>
  <c r="BF51" i="1"/>
  <c r="BJ102" i="1"/>
  <c r="BJ126" i="1"/>
  <c r="BJ114" i="1"/>
  <c r="BK97" i="3"/>
  <c r="BK23" i="3"/>
  <c r="BK126" i="3" s="1"/>
  <c r="BG52" i="1"/>
  <c r="BH80" i="2"/>
  <c r="BX40" i="3" l="1"/>
  <c r="BS40" i="2"/>
  <c r="BK38" i="2"/>
  <c r="BN39" i="2"/>
  <c r="BL42" i="3"/>
  <c r="BL48" i="3" s="1"/>
  <c r="BN37" i="3"/>
  <c r="BN56" i="3" s="1"/>
  <c r="BN80" i="3" s="1"/>
  <c r="BN25" i="3" s="1"/>
  <c r="BS39" i="3"/>
  <c r="BP38" i="3"/>
  <c r="BI37" i="2"/>
  <c r="BG42" i="2"/>
  <c r="BH47" i="2" s="1"/>
  <c r="BG43" i="1" s="1"/>
  <c r="C69" i="7" s="1"/>
  <c r="BE86" i="1"/>
  <c r="BF23" i="2"/>
  <c r="BL118" i="3"/>
  <c r="BL130" i="3"/>
  <c r="M67" i="7"/>
  <c r="BX59" i="3"/>
  <c r="BX83" i="3" s="1"/>
  <c r="BX28" i="3" s="1"/>
  <c r="BG55" i="11"/>
  <c r="BG54" i="11"/>
  <c r="BG57" i="11"/>
  <c r="BG53" i="11"/>
  <c r="BG56" i="11"/>
  <c r="BH65" i="1"/>
  <c r="BG64" i="1"/>
  <c r="BF63" i="1"/>
  <c r="BF15" i="1"/>
  <c r="BQ55" i="1"/>
  <c r="BQ67" i="1" s="1"/>
  <c r="BK54" i="1"/>
  <c r="BK66" i="1" s="1"/>
  <c r="F68" i="7"/>
  <c r="BF12" i="1"/>
  <c r="G68" i="7" s="1"/>
  <c r="BG11" i="1"/>
  <c r="BG22" i="11" s="1"/>
  <c r="BH11" i="2"/>
  <c r="BH13" i="2" s="1"/>
  <c r="BH36" i="2"/>
  <c r="BG54" i="2"/>
  <c r="BF34" i="1"/>
  <c r="BF41" i="1" s="1"/>
  <c r="BR28" i="2"/>
  <c r="BQ79" i="1"/>
  <c r="BK78" i="1"/>
  <c r="BL27" i="2"/>
  <c r="BG76" i="1"/>
  <c r="BG88" i="1" s="1"/>
  <c r="BH25" i="2"/>
  <c r="J67" i="7"/>
  <c r="BE45" i="1"/>
  <c r="K67" i="7" s="1"/>
  <c r="BI26" i="2"/>
  <c r="BH77" i="1"/>
  <c r="BH89" i="1" s="1"/>
  <c r="BK114" i="3"/>
  <c r="BK30" i="3"/>
  <c r="BG24" i="2"/>
  <c r="BF75" i="1"/>
  <c r="BF87" i="1" s="1"/>
  <c r="BM36" i="3"/>
  <c r="BM55" i="3" s="1"/>
  <c r="BM79" i="3" s="1"/>
  <c r="BM24" i="3" s="1"/>
  <c r="BL54" i="3"/>
  <c r="BL61" i="3" s="1"/>
  <c r="BO57" i="3"/>
  <c r="BO81" i="3" s="1"/>
  <c r="BO26" i="3" s="1"/>
  <c r="BF114" i="2" l="1"/>
  <c r="BE23" i="1"/>
  <c r="BE98" i="1" s="1"/>
  <c r="BF126" i="2"/>
  <c r="BO117" i="3"/>
  <c r="BO129" i="3"/>
  <c r="BM115" i="3"/>
  <c r="BM127" i="3"/>
  <c r="BK109" i="3"/>
  <c r="BK133" i="3"/>
  <c r="BN116" i="3"/>
  <c r="BN128" i="3"/>
  <c r="BX119" i="3"/>
  <c r="BX131" i="3"/>
  <c r="BF14" i="1"/>
  <c r="H68" i="7" s="1"/>
  <c r="BG38" i="11"/>
  <c r="BQ91" i="1"/>
  <c r="E68" i="7"/>
  <c r="BK90" i="1"/>
  <c r="BI7" i="2"/>
  <c r="BI10" i="2" s="1"/>
  <c r="BH10" i="1" s="1"/>
  <c r="BH58" i="11" s="1"/>
  <c r="BH15" i="2"/>
  <c r="BH35" i="2" s="1"/>
  <c r="BG13" i="1"/>
  <c r="F69" i="7" s="1"/>
  <c r="L69" i="7"/>
  <c r="BG48" i="2"/>
  <c r="BF44" i="1" s="1"/>
  <c r="BK121" i="3"/>
  <c r="BM58" i="3"/>
  <c r="BM82" i="3" s="1"/>
  <c r="BM27" i="3" s="1"/>
  <c r="BM9" i="3"/>
  <c r="BM11" i="3" s="1"/>
  <c r="BI56" i="2"/>
  <c r="BH36" i="1"/>
  <c r="BM58" i="2"/>
  <c r="BL38" i="1"/>
  <c r="BG35" i="1"/>
  <c r="BH55" i="2"/>
  <c r="BM47" i="3"/>
  <c r="BL118" i="2"/>
  <c r="BL130" i="2"/>
  <c r="BK27" i="1"/>
  <c r="BJ57" i="2"/>
  <c r="BI37" i="1"/>
  <c r="I68" i="7"/>
  <c r="BG25" i="1"/>
  <c r="BH116" i="2"/>
  <c r="BH128" i="2"/>
  <c r="BL78" i="3"/>
  <c r="BL85" i="3" s="1"/>
  <c r="BL73" i="3"/>
  <c r="BG115" i="2"/>
  <c r="BF24" i="1"/>
  <c r="BG127" i="2"/>
  <c r="BI117" i="2"/>
  <c r="BH26" i="1"/>
  <c r="BI129" i="2"/>
  <c r="BR119" i="2"/>
  <c r="BQ28" i="1"/>
  <c r="BR131" i="2"/>
  <c r="BS59" i="2"/>
  <c r="BR39" i="1"/>
  <c r="BF50" i="1"/>
  <c r="BG78" i="2"/>
  <c r="BT40" i="2" l="1"/>
  <c r="BL38" i="2"/>
  <c r="BO39" i="2"/>
  <c r="BJ37" i="2"/>
  <c r="BH42" i="2"/>
  <c r="BE122" i="1"/>
  <c r="BE110" i="1"/>
  <c r="BM118" i="3"/>
  <c r="BM130" i="3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5" i="1"/>
  <c r="K68" i="7" s="1"/>
  <c r="BH79" i="2"/>
  <c r="BG51" i="1"/>
  <c r="BG63" i="1" s="1"/>
  <c r="BF74" i="1"/>
  <c r="BF86" i="1" s="1"/>
  <c r="BG23" i="2"/>
  <c r="BR55" i="1"/>
  <c r="BR67" i="1" s="1"/>
  <c r="BS83" i="2"/>
  <c r="BF99" i="1"/>
  <c r="BF111" i="1"/>
  <c r="BF123" i="1"/>
  <c r="M68" i="7"/>
  <c r="BK102" i="1"/>
  <c r="BK114" i="1"/>
  <c r="BK126" i="1"/>
  <c r="BL23" i="3"/>
  <c r="BL126" i="3" s="1"/>
  <c r="BL97" i="3"/>
  <c r="BI53" i="1"/>
  <c r="BI65" i="1" s="1"/>
  <c r="BJ81" i="2"/>
  <c r="BM13" i="3"/>
  <c r="BM15" i="3" s="1"/>
  <c r="BM35" i="3" s="1"/>
  <c r="BN7" i="3"/>
  <c r="BH101" i="1"/>
  <c r="BH113" i="1"/>
  <c r="BH125" i="1"/>
  <c r="BG34" i="1"/>
  <c r="BG41" i="1" s="1"/>
  <c r="BH54" i="2"/>
  <c r="BI36" i="2"/>
  <c r="BF62" i="1"/>
  <c r="BQ127" i="1"/>
  <c r="BQ115" i="1"/>
  <c r="BQ103" i="1"/>
  <c r="BG124" i="1"/>
  <c r="BG100" i="1"/>
  <c r="BG112" i="1"/>
  <c r="BM82" i="2"/>
  <c r="BL54" i="1"/>
  <c r="BL66" i="1" s="1"/>
  <c r="BH52" i="1"/>
  <c r="BH64" i="1" s="1"/>
  <c r="BI80" i="2"/>
  <c r="BY40" i="3" l="1"/>
  <c r="BM42" i="3"/>
  <c r="BO37" i="3"/>
  <c r="BO56" i="3" s="1"/>
  <c r="BO80" i="3" s="1"/>
  <c r="BO25" i="3" s="1"/>
  <c r="BT39" i="3"/>
  <c r="BQ38" i="3"/>
  <c r="BY59" i="3"/>
  <c r="BY83" i="3" s="1"/>
  <c r="BY28" i="3" s="1"/>
  <c r="E69" i="7"/>
  <c r="BH38" i="11"/>
  <c r="BH42" i="11" s="1"/>
  <c r="BH11" i="1"/>
  <c r="BH22" i="11" s="1"/>
  <c r="BI11" i="2"/>
  <c r="BI13" i="2" s="1"/>
  <c r="BG14" i="1"/>
  <c r="H69" i="7" s="1"/>
  <c r="BK57" i="2"/>
  <c r="BJ37" i="1"/>
  <c r="BN9" i="3"/>
  <c r="BN58" i="3"/>
  <c r="BN82" i="3" s="1"/>
  <c r="BN27" i="3" s="1"/>
  <c r="BH78" i="2"/>
  <c r="BG50" i="1"/>
  <c r="BN10" i="3"/>
  <c r="BS28" i="2"/>
  <c r="BR79" i="1"/>
  <c r="BR91" i="1" s="1"/>
  <c r="BI25" i="2"/>
  <c r="BH76" i="1"/>
  <c r="BH88" i="1" s="1"/>
  <c r="BH24" i="2"/>
  <c r="BG75" i="1"/>
  <c r="BG87" i="1" s="1"/>
  <c r="BN58" i="2"/>
  <c r="BM38" i="1"/>
  <c r="BH48" i="2"/>
  <c r="BG44" i="1" s="1"/>
  <c r="BI47" i="2"/>
  <c r="BH43" i="1" s="1"/>
  <c r="C70" i="7" s="1"/>
  <c r="BM54" i="3"/>
  <c r="BM61" i="3" s="1"/>
  <c r="BN36" i="3"/>
  <c r="BN55" i="3" s="1"/>
  <c r="BN79" i="3" s="1"/>
  <c r="BN24" i="3" s="1"/>
  <c r="BN47" i="3"/>
  <c r="BL114" i="3"/>
  <c r="BL30" i="3"/>
  <c r="BJ56" i="2"/>
  <c r="BI36" i="1"/>
  <c r="BM27" i="2"/>
  <c r="BL78" i="1"/>
  <c r="BL90" i="1" s="1"/>
  <c r="BS39" i="1"/>
  <c r="BT59" i="2"/>
  <c r="BH35" i="1"/>
  <c r="BI55" i="2"/>
  <c r="I69" i="7"/>
  <c r="BI77" i="1"/>
  <c r="BI89" i="1" s="1"/>
  <c r="BJ26" i="2"/>
  <c r="BF23" i="1"/>
  <c r="BG126" i="2"/>
  <c r="BG114" i="2"/>
  <c r="BN115" i="3" l="1"/>
  <c r="BN127" i="3"/>
  <c r="BL109" i="3"/>
  <c r="BL133" i="3"/>
  <c r="BO116" i="3"/>
  <c r="BO128" i="3"/>
  <c r="BN118" i="3"/>
  <c r="BN130" i="3"/>
  <c r="BY119" i="3"/>
  <c r="BY131" i="3"/>
  <c r="L70" i="7"/>
  <c r="BJ7" i="2"/>
  <c r="BI7" i="1" s="1"/>
  <c r="BH41" i="11"/>
  <c r="BH40" i="11"/>
  <c r="BH43" i="11"/>
  <c r="BI15" i="2"/>
  <c r="BI35" i="2" s="1"/>
  <c r="BH13" i="1"/>
  <c r="BN11" i="3"/>
  <c r="BO7" i="3" s="1"/>
  <c r="BO10" i="3" s="1"/>
  <c r="BM48" i="3"/>
  <c r="BJ117" i="2"/>
  <c r="BI26" i="1"/>
  <c r="BJ129" i="2"/>
  <c r="BH51" i="1"/>
  <c r="BH63" i="1" s="1"/>
  <c r="BI79" i="2"/>
  <c r="BM78" i="3"/>
  <c r="BM85" i="3" s="1"/>
  <c r="BM73" i="3"/>
  <c r="BG24" i="1"/>
  <c r="BH115" i="2"/>
  <c r="BH127" i="2"/>
  <c r="BM130" i="2"/>
  <c r="BM118" i="2"/>
  <c r="BL27" i="1"/>
  <c r="BJ80" i="2"/>
  <c r="BI52" i="1"/>
  <c r="BI64" i="1" s="1"/>
  <c r="BL121" i="3"/>
  <c r="BP57" i="3"/>
  <c r="BP81" i="3" s="1"/>
  <c r="BP26" i="3" s="1"/>
  <c r="BG62" i="1"/>
  <c r="BF122" i="1"/>
  <c r="BF110" i="1"/>
  <c r="BF98" i="1"/>
  <c r="M69" i="7"/>
  <c r="BT83" i="2"/>
  <c r="BS55" i="1"/>
  <c r="BS67" i="1" s="1"/>
  <c r="BM54" i="1"/>
  <c r="BM66" i="1" s="1"/>
  <c r="BN82" i="2"/>
  <c r="BI116" i="2"/>
  <c r="BI128" i="2"/>
  <c r="BH25" i="1"/>
  <c r="BS119" i="2"/>
  <c r="BS131" i="2"/>
  <c r="BR28" i="1"/>
  <c r="BH23" i="2"/>
  <c r="BG74" i="1"/>
  <c r="BG86" i="1" s="1"/>
  <c r="BJ53" i="1"/>
  <c r="BJ65" i="1" s="1"/>
  <c r="BK81" i="2"/>
  <c r="BK37" i="2" l="1"/>
  <c r="BU40" i="2"/>
  <c r="BP39" i="2"/>
  <c r="BM38" i="2"/>
  <c r="BJ36" i="2"/>
  <c r="BI42" i="2"/>
  <c r="BP117" i="3"/>
  <c r="BP129" i="3"/>
  <c r="BJ9" i="2"/>
  <c r="BI9" i="1" s="1"/>
  <c r="BI44" i="11" s="1"/>
  <c r="BJ10" i="2"/>
  <c r="BI10" i="1" s="1"/>
  <c r="BI58" i="11" s="1"/>
  <c r="BI55" i="11" s="1"/>
  <c r="BH15" i="1"/>
  <c r="F70" i="7"/>
  <c r="BH12" i="1"/>
  <c r="G70" i="7" s="1"/>
  <c r="BN13" i="3"/>
  <c r="BN15" i="3" s="1"/>
  <c r="BN35" i="3" s="1"/>
  <c r="BK26" i="2"/>
  <c r="BJ77" i="1"/>
  <c r="BJ89" i="1" s="1"/>
  <c r="BT28" i="2"/>
  <c r="BS79" i="1"/>
  <c r="BS91" i="1" s="1"/>
  <c r="BI24" i="2"/>
  <c r="BH75" i="1"/>
  <c r="BH87" i="1" s="1"/>
  <c r="BR103" i="1"/>
  <c r="BR127" i="1"/>
  <c r="BR115" i="1"/>
  <c r="BM23" i="3"/>
  <c r="BM126" i="3" s="1"/>
  <c r="BM97" i="3"/>
  <c r="BN27" i="2"/>
  <c r="BM78" i="1"/>
  <c r="BM90" i="1" s="1"/>
  <c r="BG45" i="1"/>
  <c r="K69" i="7" s="1"/>
  <c r="J69" i="7"/>
  <c r="BG111" i="1"/>
  <c r="BG99" i="1"/>
  <c r="BG123" i="1"/>
  <c r="BL126" i="1"/>
  <c r="BL102" i="1"/>
  <c r="BL114" i="1"/>
  <c r="BI101" i="1"/>
  <c r="BI113" i="1"/>
  <c r="BI125" i="1"/>
  <c r="G31" i="9"/>
  <c r="BH34" i="1"/>
  <c r="BH41" i="1" s="1"/>
  <c r="BI54" i="2"/>
  <c r="BI48" i="2"/>
  <c r="BH44" i="1" s="1"/>
  <c r="BH114" i="2"/>
  <c r="BG23" i="1"/>
  <c r="BH126" i="2"/>
  <c r="BH112" i="1"/>
  <c r="BH124" i="1"/>
  <c r="BH100" i="1"/>
  <c r="BI76" i="1"/>
  <c r="BI88" i="1" s="1"/>
  <c r="BJ25" i="2"/>
  <c r="BZ40" i="3" l="1"/>
  <c r="BN42" i="3"/>
  <c r="BP37" i="3"/>
  <c r="BP56" i="3" s="1"/>
  <c r="BP80" i="3" s="1"/>
  <c r="BP25" i="3" s="1"/>
  <c r="BR38" i="3"/>
  <c r="BU39" i="3"/>
  <c r="BJ11" i="2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O47" i="3"/>
  <c r="BZ59" i="3"/>
  <c r="BZ83" i="3" s="1"/>
  <c r="BZ28" i="3" s="1"/>
  <c r="BH14" i="1"/>
  <c r="H70" i="7" s="1"/>
  <c r="BI38" i="11"/>
  <c r="E70" i="7"/>
  <c r="BQ57" i="3"/>
  <c r="BQ81" i="3" s="1"/>
  <c r="BQ26" i="3" s="1"/>
  <c r="BN54" i="3"/>
  <c r="BN61" i="3" s="1"/>
  <c r="BO36" i="3"/>
  <c r="BO55" i="3" s="1"/>
  <c r="BO79" i="3" s="1"/>
  <c r="BO24" i="3" s="1"/>
  <c r="BI78" i="2"/>
  <c r="BH50" i="1"/>
  <c r="BN130" i="2"/>
  <c r="BM27" i="1"/>
  <c r="BN118" i="2"/>
  <c r="BO58" i="3"/>
  <c r="BO82" i="3" s="1"/>
  <c r="BO27" i="3" s="1"/>
  <c r="BO9" i="3"/>
  <c r="BO11" i="3" s="1"/>
  <c r="BT39" i="1"/>
  <c r="BU59" i="2"/>
  <c r="I70" i="7"/>
  <c r="BT119" i="2"/>
  <c r="BS28" i="1"/>
  <c r="BT131" i="2"/>
  <c r="BJ26" i="1"/>
  <c r="BK117" i="2"/>
  <c r="BK129" i="2"/>
  <c r="BJ128" i="2"/>
  <c r="BI25" i="1"/>
  <c r="BJ116" i="2"/>
  <c r="BI35" i="1"/>
  <c r="BJ55" i="2"/>
  <c r="BM114" i="3"/>
  <c r="BM30" i="3"/>
  <c r="BO58" i="2"/>
  <c r="BN38" i="1"/>
  <c r="BG110" i="1"/>
  <c r="BG98" i="1"/>
  <c r="BG122" i="1"/>
  <c r="BK37" i="1"/>
  <c r="BL57" i="2"/>
  <c r="BJ47" i="2"/>
  <c r="BI43" i="1" s="1"/>
  <c r="C71" i="7" s="1"/>
  <c r="C72" i="7" s="1"/>
  <c r="C7" i="7" s="1"/>
  <c r="BJ36" i="1"/>
  <c r="BK56" i="2"/>
  <c r="BH24" i="1"/>
  <c r="BI115" i="2"/>
  <c r="BI127" i="2"/>
  <c r="BM109" i="3" l="1"/>
  <c r="BM133" i="3"/>
  <c r="BQ117" i="3"/>
  <c r="BQ129" i="3"/>
  <c r="BZ119" i="3"/>
  <c r="BZ131" i="3"/>
  <c r="BO115" i="3"/>
  <c r="BO127" i="3"/>
  <c r="BO118" i="3"/>
  <c r="BO130" i="3"/>
  <c r="BP116" i="3"/>
  <c r="BP128" i="3"/>
  <c r="BN48" i="3"/>
  <c r="BJ15" i="2"/>
  <c r="BJ35" i="2" s="1"/>
  <c r="BK7" i="2"/>
  <c r="BK10" i="2" s="1"/>
  <c r="BJ10" i="1" s="1"/>
  <c r="BJ58" i="11" s="1"/>
  <c r="BJ57" i="11" s="1"/>
  <c r="BN73" i="3"/>
  <c r="L71" i="7"/>
  <c r="L72" i="7" s="1"/>
  <c r="L7" i="7" s="1"/>
  <c r="G3" i="9" s="1"/>
  <c r="I8" i="8" s="1"/>
  <c r="BI42" i="11"/>
  <c r="BI41" i="11"/>
  <c r="BI43" i="11"/>
  <c r="BI40" i="11"/>
  <c r="BN78" i="3"/>
  <c r="BI12" i="1"/>
  <c r="G71" i="7" s="1"/>
  <c r="BJ79" i="2"/>
  <c r="BI51" i="1"/>
  <c r="BI63" i="1" s="1"/>
  <c r="BO13" i="3"/>
  <c r="BO15" i="3" s="1"/>
  <c r="BO35" i="3" s="1"/>
  <c r="BP7" i="3"/>
  <c r="BM126" i="1"/>
  <c r="BM102" i="1"/>
  <c r="BM114" i="1"/>
  <c r="BI23" i="2"/>
  <c r="BH74" i="1"/>
  <c r="BH86" i="1" s="1"/>
  <c r="BI34" i="1"/>
  <c r="BI41" i="1" s="1"/>
  <c r="BO82" i="2"/>
  <c r="BN54" i="1"/>
  <c r="BN66" i="1" s="1"/>
  <c r="BS127" i="1"/>
  <c r="BS115" i="1"/>
  <c r="BS103" i="1"/>
  <c r="M70" i="7"/>
  <c r="BK80" i="2"/>
  <c r="BJ52" i="1"/>
  <c r="BJ64" i="1" s="1"/>
  <c r="BK53" i="1"/>
  <c r="BK65" i="1" s="1"/>
  <c r="BL81" i="2"/>
  <c r="BM121" i="3"/>
  <c r="BU83" i="2"/>
  <c r="BT55" i="1"/>
  <c r="BT67" i="1" s="1"/>
  <c r="BH111" i="1"/>
  <c r="BH99" i="1"/>
  <c r="BH123" i="1"/>
  <c r="BI100" i="1"/>
  <c r="BI112" i="1"/>
  <c r="BI124" i="1"/>
  <c r="G30" i="9"/>
  <c r="BJ101" i="1"/>
  <c r="BJ125" i="1"/>
  <c r="BJ113" i="1"/>
  <c r="BH62" i="1"/>
  <c r="CA40" i="3" l="1"/>
  <c r="BL37" i="2"/>
  <c r="BK36" i="1" s="1"/>
  <c r="BV40" i="2"/>
  <c r="BQ39" i="2"/>
  <c r="BN38" i="2"/>
  <c r="BO42" i="3"/>
  <c r="BQ37" i="3"/>
  <c r="BQ56" i="3" s="1"/>
  <c r="BQ80" i="3" s="1"/>
  <c r="BQ25" i="3" s="1"/>
  <c r="BS38" i="3"/>
  <c r="BV39" i="3"/>
  <c r="BJ54" i="2"/>
  <c r="BJ42" i="2"/>
  <c r="BL37" i="1"/>
  <c r="BP58" i="2"/>
  <c r="BK36" i="2"/>
  <c r="BJ35" i="1" s="1"/>
  <c r="BK47" i="2"/>
  <c r="BJ43" i="1" s="1"/>
  <c r="C75" i="7" s="1"/>
  <c r="BN23" i="3"/>
  <c r="BN85" i="3"/>
  <c r="BN97" i="3" s="1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I15" i="1"/>
  <c r="E71" i="7" s="1"/>
  <c r="E72" i="7" s="1"/>
  <c r="H72" i="7" s="1"/>
  <c r="H7" i="7" s="1"/>
  <c r="G5" i="9" s="1"/>
  <c r="I10" i="8" s="1"/>
  <c r="CA59" i="3"/>
  <c r="CA83" i="3" s="1"/>
  <c r="CA28" i="3" s="1"/>
  <c r="J70" i="7"/>
  <c r="BH45" i="1"/>
  <c r="K70" i="7" s="1"/>
  <c r="BK77" i="1"/>
  <c r="BK89" i="1" s="1"/>
  <c r="BL26" i="2"/>
  <c r="BV59" i="2"/>
  <c r="BU39" i="1"/>
  <c r="BJ24" i="2"/>
  <c r="BI75" i="1"/>
  <c r="BI87" i="1" s="1"/>
  <c r="BT79" i="1"/>
  <c r="BT91" i="1" s="1"/>
  <c r="BU28" i="2"/>
  <c r="BN78" i="1"/>
  <c r="BN90" i="1" s="1"/>
  <c r="BO27" i="2"/>
  <c r="BI50" i="1"/>
  <c r="BJ78" i="2"/>
  <c r="BH23" i="1"/>
  <c r="BI126" i="2"/>
  <c r="BI114" i="2"/>
  <c r="BP10" i="3"/>
  <c r="BJ76" i="1"/>
  <c r="BJ88" i="1" s="1"/>
  <c r="BK25" i="2"/>
  <c r="I71" i="7"/>
  <c r="I72" i="7" s="1"/>
  <c r="I7" i="7" s="1"/>
  <c r="G6" i="9" s="1"/>
  <c r="I12" i="8" s="1"/>
  <c r="BP36" i="3"/>
  <c r="BP55" i="3" s="1"/>
  <c r="BP79" i="3" s="1"/>
  <c r="BP24" i="3" s="1"/>
  <c r="BO54" i="3"/>
  <c r="BO61" i="3" s="1"/>
  <c r="BO48" i="3"/>
  <c r="BM57" i="2" l="1"/>
  <c r="BL53" i="1" s="1"/>
  <c r="BL65" i="1" s="1"/>
  <c r="BK55" i="2"/>
  <c r="BK79" i="2" s="1"/>
  <c r="BO38" i="1"/>
  <c r="BJ48" i="2"/>
  <c r="BI44" i="1" s="1"/>
  <c r="BP115" i="3"/>
  <c r="BP127" i="3"/>
  <c r="BQ116" i="3"/>
  <c r="BQ128" i="3"/>
  <c r="CA119" i="3"/>
  <c r="CA131" i="3"/>
  <c r="BN30" i="3"/>
  <c r="BN133" i="3" s="1"/>
  <c r="BN126" i="3"/>
  <c r="BN114" i="3"/>
  <c r="BK11" i="2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6" i="2"/>
  <c r="BL80" i="2" s="1"/>
  <c r="BP58" i="3"/>
  <c r="BP82" i="3" s="1"/>
  <c r="BP27" i="3" s="1"/>
  <c r="BO78" i="3"/>
  <c r="BO85" i="3" s="1"/>
  <c r="BO73" i="3"/>
  <c r="BI62" i="1"/>
  <c r="BU131" i="2"/>
  <c r="BU119" i="2"/>
  <c r="BT28" i="1"/>
  <c r="BP82" i="2"/>
  <c r="BL129" i="2"/>
  <c r="BK26" i="1"/>
  <c r="BL117" i="2"/>
  <c r="BH110" i="1"/>
  <c r="BH98" i="1"/>
  <c r="BH122" i="1"/>
  <c r="BU55" i="1"/>
  <c r="BU67" i="1" s="1"/>
  <c r="BV83" i="2"/>
  <c r="BO130" i="2"/>
  <c r="BO118" i="2"/>
  <c r="BN27" i="1"/>
  <c r="BR57" i="3"/>
  <c r="BR81" i="3" s="1"/>
  <c r="BR26" i="3" s="1"/>
  <c r="BP47" i="3"/>
  <c r="M71" i="7"/>
  <c r="M72" i="7" s="1"/>
  <c r="M7" i="7" s="1"/>
  <c r="BM81" i="2"/>
  <c r="BJ25" i="1"/>
  <c r="BK116" i="2"/>
  <c r="BK128" i="2"/>
  <c r="BI74" i="1"/>
  <c r="BI86" i="1" s="1"/>
  <c r="BJ23" i="2"/>
  <c r="BJ127" i="2"/>
  <c r="BJ115" i="2"/>
  <c r="BI24" i="1"/>
  <c r="CB40" i="3" l="1"/>
  <c r="BW39" i="3"/>
  <c r="BP42" i="3"/>
  <c r="BR37" i="3"/>
  <c r="BR56" i="3" s="1"/>
  <c r="BR80" i="3" s="1"/>
  <c r="BR25" i="3" s="1"/>
  <c r="BT38" i="3"/>
  <c r="BJ51" i="1"/>
  <c r="BJ63" i="1" s="1"/>
  <c r="BN121" i="3"/>
  <c r="BN109" i="3"/>
  <c r="BP118" i="3"/>
  <c r="BP130" i="3"/>
  <c r="BR117" i="3"/>
  <c r="BR129" i="3"/>
  <c r="BK15" i="2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2" i="1"/>
  <c r="BK64" i="1" s="1"/>
  <c r="BO54" i="1"/>
  <c r="BO66" i="1" s="1"/>
  <c r="CB59" i="3"/>
  <c r="CB83" i="3" s="1"/>
  <c r="CB28" i="3" s="1"/>
  <c r="F75" i="7"/>
  <c r="BJ12" i="1"/>
  <c r="G75" i="7" s="1"/>
  <c r="BQ7" i="3"/>
  <c r="BQ10" i="3" s="1"/>
  <c r="G7" i="9"/>
  <c r="I13" i="8" s="1"/>
  <c r="I14" i="8" s="1"/>
  <c r="X7" i="7"/>
  <c r="BI111" i="1"/>
  <c r="BI99" i="1"/>
  <c r="BI123" i="1"/>
  <c r="G29" i="9"/>
  <c r="BL77" i="1"/>
  <c r="BL89" i="1" s="1"/>
  <c r="BM26" i="2"/>
  <c r="BV28" i="2"/>
  <c r="BU79" i="1"/>
  <c r="BU91" i="1" s="1"/>
  <c r="BP54" i="3"/>
  <c r="BP61" i="3" s="1"/>
  <c r="BQ36" i="3"/>
  <c r="BQ55" i="3" s="1"/>
  <c r="BQ79" i="3" s="1"/>
  <c r="BQ24" i="3" s="1"/>
  <c r="BK113" i="1"/>
  <c r="BK125" i="1"/>
  <c r="BK101" i="1"/>
  <c r="BT103" i="1"/>
  <c r="BT115" i="1"/>
  <c r="BT127" i="1"/>
  <c r="BJ126" i="2"/>
  <c r="BJ114" i="2"/>
  <c r="BI23" i="1"/>
  <c r="J71" i="7"/>
  <c r="BI45" i="1"/>
  <c r="K71" i="7" s="1"/>
  <c r="BK24" i="2"/>
  <c r="BJ75" i="1"/>
  <c r="BK76" i="1"/>
  <c r="BL25" i="2"/>
  <c r="BJ100" i="1"/>
  <c r="BJ124" i="1"/>
  <c r="BJ112" i="1"/>
  <c r="BN102" i="1"/>
  <c r="BN126" i="1"/>
  <c r="BN114" i="1"/>
  <c r="BO78" i="1"/>
  <c r="BP27" i="2"/>
  <c r="BO97" i="3"/>
  <c r="BO23" i="3"/>
  <c r="BO126" i="3" s="1"/>
  <c r="BJ87" i="1" l="1"/>
  <c r="BL9" i="2"/>
  <c r="BK9" i="1" s="1"/>
  <c r="BK44" i="11" s="1"/>
  <c r="BK41" i="11" s="1"/>
  <c r="BQ115" i="3"/>
  <c r="BQ127" i="3"/>
  <c r="CB119" i="3"/>
  <c r="CB131" i="3"/>
  <c r="BR116" i="3"/>
  <c r="BR128" i="3"/>
  <c r="BK7" i="1"/>
  <c r="BK54" i="11"/>
  <c r="BK55" i="11"/>
  <c r="E75" i="7"/>
  <c r="BK56" i="11"/>
  <c r="BJ14" i="1"/>
  <c r="H75" i="7" s="1"/>
  <c r="BK35" i="2"/>
  <c r="BK57" i="11"/>
  <c r="BO90" i="1"/>
  <c r="BK88" i="1"/>
  <c r="BU28" i="1"/>
  <c r="BV131" i="2"/>
  <c r="BV119" i="2"/>
  <c r="BP130" i="2"/>
  <c r="BP118" i="2"/>
  <c r="BO27" i="1"/>
  <c r="BK25" i="1"/>
  <c r="BL128" i="2"/>
  <c r="BL116" i="2"/>
  <c r="BP78" i="3"/>
  <c r="BP85" i="3" s="1"/>
  <c r="BP73" i="3"/>
  <c r="BI98" i="1"/>
  <c r="BI110" i="1"/>
  <c r="BI122" i="1"/>
  <c r="G28" i="9"/>
  <c r="BS57" i="3"/>
  <c r="BS81" i="3" s="1"/>
  <c r="BS26" i="3" s="1"/>
  <c r="BM129" i="2"/>
  <c r="BM117" i="2"/>
  <c r="BL26" i="1"/>
  <c r="BK127" i="2"/>
  <c r="BK115" i="2"/>
  <c r="BJ24" i="1"/>
  <c r="BO30" i="3"/>
  <c r="BO114" i="3"/>
  <c r="J72" i="7"/>
  <c r="J7" i="7" s="1"/>
  <c r="K72" i="7"/>
  <c r="K7" i="7" s="1"/>
  <c r="BQ47" i="3"/>
  <c r="BP48" i="3"/>
  <c r="BW40" i="2" l="1"/>
  <c r="BR39" i="2"/>
  <c r="BO38" i="2"/>
  <c r="BM37" i="2"/>
  <c r="BM56" i="2" s="1"/>
  <c r="BL52" i="1" s="1"/>
  <c r="BL11" i="2"/>
  <c r="BM7" i="2" s="1"/>
  <c r="BM10" i="2" s="1"/>
  <c r="BL10" i="1" s="1"/>
  <c r="BL58" i="11" s="1"/>
  <c r="BK40" i="11"/>
  <c r="BM37" i="1"/>
  <c r="BK42" i="2"/>
  <c r="BK48" i="2" s="1"/>
  <c r="BJ44" i="1" s="1"/>
  <c r="BK43" i="11"/>
  <c r="BK42" i="11"/>
  <c r="BK11" i="1"/>
  <c r="BK22" i="11" s="1"/>
  <c r="BO109" i="3"/>
  <c r="BO133" i="3"/>
  <c r="BS117" i="3"/>
  <c r="BS129" i="3"/>
  <c r="BW59" i="2"/>
  <c r="BV55" i="1" s="1"/>
  <c r="BJ34" i="1"/>
  <c r="BQ58" i="2"/>
  <c r="BQ82" i="2" s="1"/>
  <c r="BL36" i="2"/>
  <c r="BL55" i="2" s="1"/>
  <c r="BK51" i="1" s="1"/>
  <c r="BQ58" i="3"/>
  <c r="BQ82" i="3" s="1"/>
  <c r="BQ27" i="3" s="1"/>
  <c r="BK54" i="2"/>
  <c r="BN57" i="2"/>
  <c r="BN81" i="2" s="1"/>
  <c r="BP23" i="3"/>
  <c r="BP126" i="3" s="1"/>
  <c r="BP97" i="3"/>
  <c r="BL113" i="1"/>
  <c r="BL101" i="1"/>
  <c r="BL125" i="1"/>
  <c r="BK100" i="1"/>
  <c r="BK124" i="1"/>
  <c r="BK112" i="1"/>
  <c r="BO121" i="3"/>
  <c r="BJ111" i="1"/>
  <c r="BJ99" i="1"/>
  <c r="BJ123" i="1"/>
  <c r="BO114" i="1"/>
  <c r="BO126" i="1"/>
  <c r="BO102" i="1"/>
  <c r="BU103" i="1"/>
  <c r="BU115" i="1"/>
  <c r="BU127" i="1"/>
  <c r="H33" i="9"/>
  <c r="BL7" i="1" l="1"/>
  <c r="BM9" i="2"/>
  <c r="BL9" i="1" s="1"/>
  <c r="BL44" i="11" s="1"/>
  <c r="BL13" i="2"/>
  <c r="BK13" i="1" s="1"/>
  <c r="F76" i="7" s="1"/>
  <c r="I75" i="7"/>
  <c r="BJ41" i="1"/>
  <c r="BV39" i="1"/>
  <c r="BV67" i="1" s="1"/>
  <c r="L76" i="7"/>
  <c r="BW83" i="2"/>
  <c r="BV79" i="1" s="1"/>
  <c r="BV91" i="1" s="1"/>
  <c r="BQ118" i="3"/>
  <c r="BQ130" i="3"/>
  <c r="BK78" i="2"/>
  <c r="BK85" i="2" s="1"/>
  <c r="BJ81" i="1" s="1"/>
  <c r="BK61" i="2"/>
  <c r="BK73" i="2" s="1"/>
  <c r="BJ45" i="1"/>
  <c r="K75" i="7" s="1"/>
  <c r="BL47" i="2"/>
  <c r="BK43" i="1" s="1"/>
  <c r="C76" i="7" s="1"/>
  <c r="BL79" i="2"/>
  <c r="BK75" i="1" s="1"/>
  <c r="BK87" i="1" s="1"/>
  <c r="BP54" i="1"/>
  <c r="BK35" i="1"/>
  <c r="BK63" i="1" s="1"/>
  <c r="BP38" i="1"/>
  <c r="BQ9" i="3"/>
  <c r="BQ11" i="3" s="1"/>
  <c r="BR7" i="3" s="1"/>
  <c r="BR10" i="3" s="1"/>
  <c r="BM80" i="2"/>
  <c r="BL76" i="1" s="1"/>
  <c r="BL88" i="1" s="1"/>
  <c r="BL36" i="1"/>
  <c r="BL64" i="1" s="1"/>
  <c r="BJ50" i="1"/>
  <c r="BL15" i="2"/>
  <c r="BL35" i="2" s="1"/>
  <c r="BL57" i="11"/>
  <c r="BL55" i="11"/>
  <c r="BL53" i="11"/>
  <c r="BL54" i="11"/>
  <c r="BL56" i="11"/>
  <c r="BM53" i="1"/>
  <c r="BM65" i="1" s="1"/>
  <c r="BQ27" i="2"/>
  <c r="BP78" i="1"/>
  <c r="BM11" i="2"/>
  <c r="BM77" i="1"/>
  <c r="BN26" i="2"/>
  <c r="BP114" i="3"/>
  <c r="BP30" i="3"/>
  <c r="BX40" i="2" l="1"/>
  <c r="BK12" i="1"/>
  <c r="G76" i="7" s="1"/>
  <c r="BL11" i="1"/>
  <c r="BL22" i="11" s="1"/>
  <c r="BW28" i="2"/>
  <c r="BW131" i="2" s="1"/>
  <c r="BS39" i="2"/>
  <c r="BN37" i="2"/>
  <c r="BN56" i="2" s="1"/>
  <c r="BP38" i="2"/>
  <c r="BL42" i="2"/>
  <c r="BL48" i="2" s="1"/>
  <c r="BK44" i="1" s="1"/>
  <c r="BJ62" i="1"/>
  <c r="BJ57" i="1"/>
  <c r="BJ69" i="1" s="1"/>
  <c r="O75" i="7" s="1"/>
  <c r="BJ74" i="1"/>
  <c r="BJ86" i="1" s="1"/>
  <c r="BP109" i="3"/>
  <c r="BP133" i="3"/>
  <c r="BM25" i="2"/>
  <c r="BL25" i="1" s="1"/>
  <c r="J75" i="7"/>
  <c r="BK23" i="2"/>
  <c r="BK30" i="2" s="1"/>
  <c r="BK133" i="2" s="1"/>
  <c r="BL24" i="2"/>
  <c r="BL127" i="2" s="1"/>
  <c r="M75" i="7"/>
  <c r="BP66" i="1"/>
  <c r="BP90" i="1"/>
  <c r="BK97" i="2"/>
  <c r="BQ13" i="3"/>
  <c r="BQ15" i="3" s="1"/>
  <c r="BQ35" i="3" s="1"/>
  <c r="BO57" i="2"/>
  <c r="BR58" i="2"/>
  <c r="BM36" i="2"/>
  <c r="BL35" i="1" s="1"/>
  <c r="BK34" i="1"/>
  <c r="BX59" i="2"/>
  <c r="BL54" i="2"/>
  <c r="BM89" i="1"/>
  <c r="BK15" i="1"/>
  <c r="BK14" i="1" s="1"/>
  <c r="H76" i="7" s="1"/>
  <c r="BP121" i="3"/>
  <c r="BN117" i="2"/>
  <c r="BM26" i="1"/>
  <c r="BN129" i="2"/>
  <c r="Q75" i="7"/>
  <c r="BV28" i="1"/>
  <c r="BQ118" i="2"/>
  <c r="BP27" i="1"/>
  <c r="BQ130" i="2"/>
  <c r="BR58" i="3"/>
  <c r="BR82" i="3" s="1"/>
  <c r="BR27" i="3" s="1"/>
  <c r="BR9" i="3"/>
  <c r="BR11" i="3" s="1"/>
  <c r="BN7" i="2"/>
  <c r="BM13" i="2"/>
  <c r="L77" i="7" l="1"/>
  <c r="BW119" i="2"/>
  <c r="CC40" i="3"/>
  <c r="BX39" i="3"/>
  <c r="BS37" i="3"/>
  <c r="BS56" i="3" s="1"/>
  <c r="BS80" i="3" s="1"/>
  <c r="BS25" i="3" s="1"/>
  <c r="BU38" i="3"/>
  <c r="BQ54" i="3"/>
  <c r="BQ78" i="3" s="1"/>
  <c r="BQ85" i="3" s="1"/>
  <c r="BQ42" i="3"/>
  <c r="BQ48" i="3" s="1"/>
  <c r="I76" i="7"/>
  <c r="BK41" i="1"/>
  <c r="BK126" i="2"/>
  <c r="BM128" i="2"/>
  <c r="BM116" i="2"/>
  <c r="BR118" i="3"/>
  <c r="BR130" i="3"/>
  <c r="BJ23" i="1"/>
  <c r="BK121" i="2"/>
  <c r="BK109" i="2"/>
  <c r="BK114" i="2"/>
  <c r="BK24" i="1"/>
  <c r="BK123" i="1" s="1"/>
  <c r="BL115" i="2"/>
  <c r="BK50" i="1"/>
  <c r="BL61" i="2"/>
  <c r="BL73" i="2" s="1"/>
  <c r="BQ61" i="3"/>
  <c r="BM47" i="2"/>
  <c r="BL43" i="1" s="1"/>
  <c r="C77" i="7" s="1"/>
  <c r="BR36" i="3"/>
  <c r="BR55" i="3" s="1"/>
  <c r="BR79" i="3" s="1"/>
  <c r="BR24" i="3" s="1"/>
  <c r="CC59" i="3"/>
  <c r="CC83" i="3" s="1"/>
  <c r="CC28" i="3" s="1"/>
  <c r="BN37" i="1"/>
  <c r="N75" i="7"/>
  <c r="BJ93" i="1"/>
  <c r="P75" i="7" s="1"/>
  <c r="BT57" i="3"/>
  <c r="BT81" i="3" s="1"/>
  <c r="BT26" i="3" s="1"/>
  <c r="BM36" i="1"/>
  <c r="BQ38" i="1"/>
  <c r="BM55" i="2"/>
  <c r="BL51" i="1" s="1"/>
  <c r="BL63" i="1" s="1"/>
  <c r="BW39" i="1"/>
  <c r="BL78" i="2"/>
  <c r="E76" i="7"/>
  <c r="BL38" i="11"/>
  <c r="BL40" i="11" s="1"/>
  <c r="BM15" i="2"/>
  <c r="BL15" i="1" s="1"/>
  <c r="BL13" i="1"/>
  <c r="BN9" i="2"/>
  <c r="BM9" i="1" s="1"/>
  <c r="BM44" i="11" s="1"/>
  <c r="BN10" i="2"/>
  <c r="BM10" i="1" s="1"/>
  <c r="BM58" i="11" s="1"/>
  <c r="BM7" i="1"/>
  <c r="BN53" i="1"/>
  <c r="BO81" i="2"/>
  <c r="BR82" i="2"/>
  <c r="BQ54" i="1"/>
  <c r="BL124" i="1"/>
  <c r="BL112" i="1"/>
  <c r="BL100" i="1"/>
  <c r="BV127" i="1"/>
  <c r="BV115" i="1"/>
  <c r="BV103" i="1"/>
  <c r="BN80" i="2"/>
  <c r="BM52" i="1"/>
  <c r="BS7" i="3"/>
  <c r="BS10" i="3" s="1"/>
  <c r="BR13" i="3"/>
  <c r="BR15" i="3" s="1"/>
  <c r="BR35" i="3" s="1"/>
  <c r="BP102" i="1"/>
  <c r="BP126" i="1"/>
  <c r="BP114" i="1"/>
  <c r="BX83" i="2"/>
  <c r="BW55" i="1"/>
  <c r="BM125" i="1"/>
  <c r="BM101" i="1"/>
  <c r="BM113" i="1"/>
  <c r="CD40" i="3" l="1"/>
  <c r="BY39" i="3"/>
  <c r="BT37" i="3"/>
  <c r="BT56" i="3" s="1"/>
  <c r="BT80" i="3" s="1"/>
  <c r="BT25" i="3" s="1"/>
  <c r="BR42" i="3"/>
  <c r="BJ122" i="1"/>
  <c r="BJ30" i="1"/>
  <c r="BJ129" i="1" s="1"/>
  <c r="U75" i="7" s="1"/>
  <c r="BK62" i="1"/>
  <c r="BK57" i="1"/>
  <c r="N76" i="7" s="1"/>
  <c r="BQ23" i="3"/>
  <c r="BQ126" i="3" s="1"/>
  <c r="BK111" i="1"/>
  <c r="CC119" i="3"/>
  <c r="CC131" i="3"/>
  <c r="BT117" i="3"/>
  <c r="BT129" i="3"/>
  <c r="BS116" i="3"/>
  <c r="BS128" i="3"/>
  <c r="BR115" i="3"/>
  <c r="BR127" i="3"/>
  <c r="BJ98" i="1"/>
  <c r="BK99" i="1"/>
  <c r="BJ110" i="1"/>
  <c r="BQ73" i="3"/>
  <c r="BK74" i="1"/>
  <c r="BK86" i="1" s="1"/>
  <c r="BL85" i="2"/>
  <c r="BK81" i="1" s="1"/>
  <c r="BN65" i="1"/>
  <c r="BR47" i="3"/>
  <c r="M76" i="7"/>
  <c r="BM64" i="1"/>
  <c r="BM79" i="2"/>
  <c r="BM24" i="2" s="1"/>
  <c r="BQ66" i="1"/>
  <c r="BW67" i="1"/>
  <c r="BL23" i="2"/>
  <c r="BL114" i="2" s="1"/>
  <c r="CD59" i="3"/>
  <c r="CD83" i="3" s="1"/>
  <c r="CD28" i="3" s="1"/>
  <c r="BQ97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5" i="3" s="1"/>
  <c r="BS79" i="3" s="1"/>
  <c r="BS24" i="3" s="1"/>
  <c r="BR54" i="3"/>
  <c r="BR61" i="3" s="1"/>
  <c r="BU57" i="3"/>
  <c r="BU81" i="3" s="1"/>
  <c r="BU26" i="3" s="1"/>
  <c r="BQ78" i="1"/>
  <c r="BQ90" i="1" s="1"/>
  <c r="BR27" i="2"/>
  <c r="BL14" i="1"/>
  <c r="H77" i="7" s="1"/>
  <c r="E77" i="7"/>
  <c r="BN77" i="1"/>
  <c r="BN89" i="1" s="1"/>
  <c r="BO26" i="2"/>
  <c r="BK45" i="1"/>
  <c r="K76" i="7" s="1"/>
  <c r="J76" i="7"/>
  <c r="BX28" i="2"/>
  <c r="BW79" i="1"/>
  <c r="BW91" i="1" s="1"/>
  <c r="BM76" i="1"/>
  <c r="BM88" i="1" s="1"/>
  <c r="BN25" i="2"/>
  <c r="BY40" i="2" l="1"/>
  <c r="BV38" i="3"/>
  <c r="BT39" i="2"/>
  <c r="BM42" i="2"/>
  <c r="BO37" i="2"/>
  <c r="BO56" i="2" s="1"/>
  <c r="BQ38" i="2"/>
  <c r="BL75" i="1"/>
  <c r="BL87" i="1" s="1"/>
  <c r="BK69" i="1"/>
  <c r="O76" i="7" s="1"/>
  <c r="BQ30" i="3"/>
  <c r="BQ133" i="3" s="1"/>
  <c r="BQ114" i="3"/>
  <c r="BT116" i="3"/>
  <c r="BT128" i="3"/>
  <c r="BS115" i="3"/>
  <c r="BS127" i="3"/>
  <c r="BU117" i="3"/>
  <c r="BU129" i="3"/>
  <c r="CD119" i="3"/>
  <c r="CD131" i="3"/>
  <c r="BJ117" i="1"/>
  <c r="T75" i="7" s="1"/>
  <c r="BJ105" i="1"/>
  <c r="R75" i="7" s="1"/>
  <c r="S75" i="7"/>
  <c r="BL126" i="2"/>
  <c r="BK23" i="1"/>
  <c r="BL97" i="2"/>
  <c r="BY59" i="2"/>
  <c r="BL30" i="2"/>
  <c r="BL121" i="2" s="1"/>
  <c r="BM41" i="11"/>
  <c r="BM42" i="11"/>
  <c r="BM43" i="11"/>
  <c r="L78" i="7"/>
  <c r="BM22" i="11"/>
  <c r="BN36" i="2"/>
  <c r="BM35" i="1" s="1"/>
  <c r="BS58" i="2"/>
  <c r="BM54" i="2"/>
  <c r="BP57" i="2"/>
  <c r="BM48" i="2"/>
  <c r="BL44" i="1" s="1"/>
  <c r="BS58" i="3"/>
  <c r="BS82" i="3" s="1"/>
  <c r="BS27" i="3" s="1"/>
  <c r="BL34" i="1"/>
  <c r="BO7" i="2"/>
  <c r="BO10" i="2" s="1"/>
  <c r="BN10" i="1" s="1"/>
  <c r="BN58" i="11" s="1"/>
  <c r="BN15" i="2"/>
  <c r="BN35" i="2" s="1"/>
  <c r="BM13" i="1"/>
  <c r="F78" i="7" s="1"/>
  <c r="BS47" i="3"/>
  <c r="BO117" i="2"/>
  <c r="BO129" i="2"/>
  <c r="BN26" i="1"/>
  <c r="BM127" i="2"/>
  <c r="BM115" i="2"/>
  <c r="BL24" i="1"/>
  <c r="BR78" i="3"/>
  <c r="BR85" i="3" s="1"/>
  <c r="BR73" i="3"/>
  <c r="BW28" i="1"/>
  <c r="BX119" i="2"/>
  <c r="BX131" i="2"/>
  <c r="BK93" i="1"/>
  <c r="P76" i="7" s="1"/>
  <c r="Q76" i="7"/>
  <c r="BR48" i="3"/>
  <c r="BN116" i="2"/>
  <c r="BM25" i="1"/>
  <c r="BN128" i="2"/>
  <c r="BR130" i="2"/>
  <c r="BQ27" i="1"/>
  <c r="BR118" i="2"/>
  <c r="BU39" i="2" l="1"/>
  <c r="BZ40" i="2"/>
  <c r="BP37" i="2"/>
  <c r="BR38" i="2"/>
  <c r="BN42" i="2"/>
  <c r="I77" i="7"/>
  <c r="BL41" i="1"/>
  <c r="BK98" i="1"/>
  <c r="BK30" i="1"/>
  <c r="S76" i="7" s="1"/>
  <c r="BQ121" i="3"/>
  <c r="BQ109" i="3"/>
  <c r="BS118" i="3"/>
  <c r="BS130" i="3"/>
  <c r="BL50" i="1"/>
  <c r="BL57" i="1" s="1"/>
  <c r="BM61" i="2"/>
  <c r="BM73" i="2" s="1"/>
  <c r="BL109" i="2"/>
  <c r="BL133" i="2"/>
  <c r="BK122" i="1"/>
  <c r="BK110" i="1"/>
  <c r="BX39" i="1"/>
  <c r="BN56" i="11"/>
  <c r="BN55" i="11"/>
  <c r="BN54" i="11"/>
  <c r="BN57" i="11"/>
  <c r="BN53" i="11"/>
  <c r="BM78" i="2"/>
  <c r="BN55" i="2"/>
  <c r="BM51" i="1" s="1"/>
  <c r="BM63" i="1" s="1"/>
  <c r="BN47" i="2"/>
  <c r="BM43" i="1" s="1"/>
  <c r="C78" i="7" s="1"/>
  <c r="J77" i="7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25" i="1"/>
  <c r="BN113" i="1"/>
  <c r="BN101" i="1"/>
  <c r="BM112" i="1"/>
  <c r="BM124" i="1"/>
  <c r="BM100" i="1"/>
  <c r="BR97" i="3"/>
  <c r="BR23" i="3"/>
  <c r="BR126" i="3" s="1"/>
  <c r="BO80" i="2"/>
  <c r="BN52" i="1"/>
  <c r="BO53" i="1"/>
  <c r="BP81" i="2"/>
  <c r="BL123" i="1"/>
  <c r="BL99" i="1"/>
  <c r="BL111" i="1"/>
  <c r="BQ126" i="1"/>
  <c r="BQ114" i="1"/>
  <c r="BQ102" i="1"/>
  <c r="BS82" i="2"/>
  <c r="BR54" i="1"/>
  <c r="BM34" i="1"/>
  <c r="BM41" i="1" s="1"/>
  <c r="BN54" i="2"/>
  <c r="BO36" i="2"/>
  <c r="BY83" i="2"/>
  <c r="BX55" i="1"/>
  <c r="BW103" i="1"/>
  <c r="BW127" i="1"/>
  <c r="BW115" i="1"/>
  <c r="CE40" i="3" l="1"/>
  <c r="BZ39" i="3"/>
  <c r="BW38" i="3"/>
  <c r="BS42" i="3"/>
  <c r="BU37" i="3"/>
  <c r="BL62" i="1"/>
  <c r="BM23" i="2"/>
  <c r="BM114" i="2" s="1"/>
  <c r="BM85" i="2"/>
  <c r="BL81" i="1" s="1"/>
  <c r="BN61" i="2"/>
  <c r="BN73" i="2" s="1"/>
  <c r="BK129" i="1"/>
  <c r="U76" i="7" s="1"/>
  <c r="BX67" i="1"/>
  <c r="BK105" i="1"/>
  <c r="R76" i="7" s="1"/>
  <c r="BK117" i="1"/>
  <c r="T76" i="7" s="1"/>
  <c r="CE59" i="3"/>
  <c r="CE83" i="3" s="1"/>
  <c r="CE28" i="3" s="1"/>
  <c r="BN79" i="2"/>
  <c r="BM75" i="1" s="1"/>
  <c r="BM87" i="1" s="1"/>
  <c r="E78" i="7"/>
  <c r="BN38" i="11"/>
  <c r="BN42" i="11" s="1"/>
  <c r="BL74" i="1"/>
  <c r="BL86" i="1" s="1"/>
  <c r="BL45" i="1"/>
  <c r="K77" i="7" s="1"/>
  <c r="BN11" i="1"/>
  <c r="BO11" i="2"/>
  <c r="BP7" i="2" s="1"/>
  <c r="BO65" i="1"/>
  <c r="BT7" i="3"/>
  <c r="BT10" i="3" s="1"/>
  <c r="M77" i="7"/>
  <c r="BN64" i="1"/>
  <c r="BR66" i="1"/>
  <c r="BM14" i="1"/>
  <c r="H78" i="7" s="1"/>
  <c r="BT58" i="3"/>
  <c r="BT82" i="3" s="1"/>
  <c r="BT27" i="3" s="1"/>
  <c r="BU56" i="3"/>
  <c r="BU80" i="3" s="1"/>
  <c r="BU25" i="3" s="1"/>
  <c r="BT36" i="3"/>
  <c r="BT55" i="3" s="1"/>
  <c r="BT79" i="3" s="1"/>
  <c r="BT24" i="3" s="1"/>
  <c r="BS54" i="3"/>
  <c r="BS61" i="3" s="1"/>
  <c r="BS48" i="3"/>
  <c r="BV57" i="3"/>
  <c r="BV81" i="3" s="1"/>
  <c r="BV26" i="3" s="1"/>
  <c r="BQ57" i="2"/>
  <c r="BP37" i="1"/>
  <c r="BO55" i="2"/>
  <c r="BN35" i="1"/>
  <c r="BP56" i="2"/>
  <c r="BO36" i="1"/>
  <c r="BO25" i="2"/>
  <c r="BN76" i="1"/>
  <c r="BN88" i="1" s="1"/>
  <c r="BX79" i="1"/>
  <c r="BX91" i="1" s="1"/>
  <c r="BY28" i="2"/>
  <c r="I78" i="7"/>
  <c r="N77" i="7"/>
  <c r="BL69" i="1"/>
  <c r="O77" i="7" s="1"/>
  <c r="BY39" i="1"/>
  <c r="BZ59" i="2"/>
  <c r="BO47" i="2"/>
  <c r="BN43" i="1" s="1"/>
  <c r="C79" i="7" s="1"/>
  <c r="BN48" i="2"/>
  <c r="BM44" i="1" s="1"/>
  <c r="BO77" i="1"/>
  <c r="BO89" i="1" s="1"/>
  <c r="BP26" i="2"/>
  <c r="BR30" i="3"/>
  <c r="BR114" i="3"/>
  <c r="BT58" i="2"/>
  <c r="BS38" i="1"/>
  <c r="BN78" i="2"/>
  <c r="BM50" i="1"/>
  <c r="BM57" i="1" s="1"/>
  <c r="BR78" i="1"/>
  <c r="BR90" i="1" s="1"/>
  <c r="BS27" i="2"/>
  <c r="BL23" i="1" l="1"/>
  <c r="BM126" i="2"/>
  <c r="BN85" i="2"/>
  <c r="BM30" i="2"/>
  <c r="BM133" i="2" s="1"/>
  <c r="BT115" i="3"/>
  <c r="BT127" i="3"/>
  <c r="CE119" i="3"/>
  <c r="CE131" i="3"/>
  <c r="BU116" i="3"/>
  <c r="BU128" i="3"/>
  <c r="BV117" i="3"/>
  <c r="BV129" i="3"/>
  <c r="BT118" i="3"/>
  <c r="BT130" i="3"/>
  <c r="BR109" i="3"/>
  <c r="BR133" i="3"/>
  <c r="BN24" i="2"/>
  <c r="BN127" i="2" s="1"/>
  <c r="BN41" i="11"/>
  <c r="BN43" i="11"/>
  <c r="L79" i="7"/>
  <c r="BN22" i="11"/>
  <c r="BN40" i="11"/>
  <c r="BM97" i="2"/>
  <c r="BO13" i="2"/>
  <c r="BO15" i="2" s="1"/>
  <c r="BN15" i="1" s="1"/>
  <c r="BT9" i="3"/>
  <c r="BT11" i="3" s="1"/>
  <c r="BT13" i="3" s="1"/>
  <c r="BT15" i="3" s="1"/>
  <c r="BT35" i="3" s="1"/>
  <c r="BM62" i="1"/>
  <c r="BP117" i="2"/>
  <c r="BO26" i="1"/>
  <c r="BP129" i="2"/>
  <c r="BN25" i="1"/>
  <c r="BO128" i="2"/>
  <c r="BO116" i="2"/>
  <c r="BO79" i="2"/>
  <c r="BN51" i="1"/>
  <c r="BN63" i="1" s="1"/>
  <c r="BR121" i="3"/>
  <c r="BP9" i="2"/>
  <c r="BO9" i="1" s="1"/>
  <c r="BO44" i="11" s="1"/>
  <c r="BP10" i="2"/>
  <c r="BO10" i="1" s="1"/>
  <c r="BO58" i="11" s="1"/>
  <c r="BO7" i="1"/>
  <c r="BS73" i="3"/>
  <c r="BS78" i="3"/>
  <c r="BS85" i="3" s="1"/>
  <c r="BS130" i="2"/>
  <c r="BS118" i="2"/>
  <c r="BR27" i="1"/>
  <c r="BN23" i="2"/>
  <c r="BM74" i="1"/>
  <c r="BM86" i="1" s="1"/>
  <c r="BL93" i="1"/>
  <c r="P77" i="7" s="1"/>
  <c r="Q77" i="7"/>
  <c r="BZ83" i="2"/>
  <c r="BY55" i="1"/>
  <c r="BY67" i="1" s="1"/>
  <c r="M78" i="7"/>
  <c r="BS54" i="1"/>
  <c r="BS66" i="1" s="1"/>
  <c r="BT82" i="2"/>
  <c r="BX28" i="1"/>
  <c r="BY131" i="2"/>
  <c r="BY119" i="2"/>
  <c r="BO52" i="1"/>
  <c r="BO64" i="1" s="1"/>
  <c r="BP80" i="2"/>
  <c r="BP53" i="1"/>
  <c r="BP65" i="1" s="1"/>
  <c r="BQ81" i="2"/>
  <c r="BT47" i="3"/>
  <c r="CF40" i="3" l="1"/>
  <c r="CF59" i="3" s="1"/>
  <c r="CF83" i="3" s="1"/>
  <c r="CF28" i="3" s="1"/>
  <c r="BX38" i="3"/>
  <c r="CA39" i="3"/>
  <c r="BT42" i="3"/>
  <c r="BV37" i="3"/>
  <c r="BL98" i="1"/>
  <c r="BL30" i="1"/>
  <c r="S77" i="7" s="1"/>
  <c r="BL110" i="1"/>
  <c r="BL122" i="1"/>
  <c r="BM121" i="2"/>
  <c r="BM109" i="2"/>
  <c r="BM24" i="1"/>
  <c r="BM123" i="1" s="1"/>
  <c r="BN115" i="2"/>
  <c r="BO56" i="11"/>
  <c r="BO53" i="11"/>
  <c r="BO54" i="11"/>
  <c r="BO55" i="11"/>
  <c r="BO57" i="11"/>
  <c r="BO38" i="11"/>
  <c r="BO41" i="11" s="1"/>
  <c r="BN13" i="1"/>
  <c r="BN12" i="1" s="1"/>
  <c r="G79" i="7" s="1"/>
  <c r="BO35" i="2"/>
  <c r="BU7" i="3"/>
  <c r="BU10" i="3" s="1"/>
  <c r="J78" i="7"/>
  <c r="BM45" i="1"/>
  <c r="K78" i="7" s="1"/>
  <c r="BM69" i="1"/>
  <c r="O78" i="7" s="1"/>
  <c r="N78" i="7"/>
  <c r="BP25" i="2"/>
  <c r="BO76" i="1"/>
  <c r="BO88" i="1" s="1"/>
  <c r="BX127" i="1"/>
  <c r="BX115" i="1"/>
  <c r="BX103" i="1"/>
  <c r="BP11" i="2"/>
  <c r="BR102" i="1"/>
  <c r="BR126" i="1"/>
  <c r="BR114" i="1"/>
  <c r="BT27" i="2"/>
  <c r="BS78" i="1"/>
  <c r="BS90" i="1" s="1"/>
  <c r="BY79" i="1"/>
  <c r="BY91" i="1" s="1"/>
  <c r="BZ28" i="2"/>
  <c r="BN97" i="2"/>
  <c r="BM81" i="1"/>
  <c r="BN100" i="1"/>
  <c r="BN124" i="1"/>
  <c r="BN112" i="1"/>
  <c r="BO101" i="1"/>
  <c r="BO113" i="1"/>
  <c r="BO125" i="1"/>
  <c r="BP77" i="1"/>
  <c r="BP89" i="1" s="1"/>
  <c r="BQ26" i="2"/>
  <c r="BM23" i="1"/>
  <c r="BN126" i="2"/>
  <c r="BN30" i="2"/>
  <c r="BN114" i="2"/>
  <c r="BS23" i="3"/>
  <c r="BS126" i="3" s="1"/>
  <c r="BS97" i="3"/>
  <c r="BO11" i="1"/>
  <c r="BO22" i="11" s="1"/>
  <c r="BN75" i="1"/>
  <c r="BN87" i="1" s="1"/>
  <c r="BO24" i="2"/>
  <c r="E79" i="7"/>
  <c r="BT54" i="3"/>
  <c r="BT61" i="3" s="1"/>
  <c r="BU36" i="3"/>
  <c r="BU55" i="3" s="1"/>
  <c r="BU79" i="3" s="1"/>
  <c r="BU24" i="3" s="1"/>
  <c r="BV56" i="3"/>
  <c r="BV80" i="3" s="1"/>
  <c r="BV25" i="3" s="1"/>
  <c r="BV39" i="2" l="1"/>
  <c r="CA40" i="2"/>
  <c r="BQ37" i="2"/>
  <c r="BQ56" i="2" s="1"/>
  <c r="BS38" i="2"/>
  <c r="BM30" i="1"/>
  <c r="BP36" i="2"/>
  <c r="BO35" i="1" s="1"/>
  <c r="BO42" i="2"/>
  <c r="BL117" i="1"/>
  <c r="T77" i="7" s="1"/>
  <c r="BL105" i="1"/>
  <c r="R77" i="7" s="1"/>
  <c r="BL129" i="1"/>
  <c r="U77" i="7" s="1"/>
  <c r="BU115" i="3"/>
  <c r="BU127" i="3"/>
  <c r="CF119" i="3"/>
  <c r="CF131" i="3"/>
  <c r="BV116" i="3"/>
  <c r="BV128" i="3"/>
  <c r="BM111" i="1"/>
  <c r="BM99" i="1"/>
  <c r="BZ39" i="1"/>
  <c r="BU58" i="2"/>
  <c r="BO40" i="11"/>
  <c r="BO43" i="11"/>
  <c r="BO42" i="11"/>
  <c r="BU58" i="3"/>
  <c r="BU82" i="3" s="1"/>
  <c r="BU27" i="3" s="1"/>
  <c r="BQ37" i="1"/>
  <c r="BN14" i="1"/>
  <c r="H79" i="7" s="1"/>
  <c r="BN34" i="1"/>
  <c r="F79" i="7"/>
  <c r="BO54" i="2"/>
  <c r="BO48" i="2"/>
  <c r="BN44" i="1" s="1"/>
  <c r="BY28" i="1"/>
  <c r="BZ131" i="2"/>
  <c r="BZ119" i="2"/>
  <c r="BT73" i="3"/>
  <c r="BT78" i="3"/>
  <c r="BT85" i="3" s="1"/>
  <c r="BO127" i="2"/>
  <c r="BN24" i="1"/>
  <c r="BO115" i="2"/>
  <c r="BS30" i="3"/>
  <c r="BS114" i="3"/>
  <c r="BM110" i="1"/>
  <c r="BM122" i="1"/>
  <c r="BM98" i="1"/>
  <c r="BU47" i="3"/>
  <c r="BT48" i="3"/>
  <c r="BQ129" i="2"/>
  <c r="BP26" i="1"/>
  <c r="BQ117" i="2"/>
  <c r="Q78" i="7"/>
  <c r="BM93" i="1"/>
  <c r="P78" i="7" s="1"/>
  <c r="BT118" i="2"/>
  <c r="BS27" i="1"/>
  <c r="BT130" i="2"/>
  <c r="BQ7" i="2"/>
  <c r="BP13" i="2"/>
  <c r="BW57" i="3"/>
  <c r="BW81" i="3" s="1"/>
  <c r="BW26" i="3" s="1"/>
  <c r="L80" i="7"/>
  <c r="BN109" i="2"/>
  <c r="BN121" i="2"/>
  <c r="BN133" i="2"/>
  <c r="BO25" i="1"/>
  <c r="BP116" i="2"/>
  <c r="BP128" i="2"/>
  <c r="BP55" i="2" l="1"/>
  <c r="I79" i="7"/>
  <c r="BN41" i="1"/>
  <c r="CA59" i="2"/>
  <c r="CA83" i="2" s="1"/>
  <c r="BW117" i="3"/>
  <c r="BW129" i="3"/>
  <c r="BS109" i="3"/>
  <c r="BS133" i="3"/>
  <c r="BU118" i="3"/>
  <c r="BU130" i="3"/>
  <c r="BN50" i="1"/>
  <c r="BO61" i="2"/>
  <c r="BO73" i="2" s="1"/>
  <c r="BR57" i="2"/>
  <c r="BQ53" i="1" s="1"/>
  <c r="BQ65" i="1" s="1"/>
  <c r="BU9" i="3"/>
  <c r="BU11" i="3" s="1"/>
  <c r="BV7" i="3" s="1"/>
  <c r="BT38" i="1"/>
  <c r="J79" i="7"/>
  <c r="BP36" i="1"/>
  <c r="BO78" i="2"/>
  <c r="BP47" i="2"/>
  <c r="BO43" i="1" s="1"/>
  <c r="C80" i="7" s="1"/>
  <c r="BP15" i="2"/>
  <c r="BP35" i="2" s="1"/>
  <c r="BO13" i="1"/>
  <c r="BT54" i="1"/>
  <c r="BU82" i="2"/>
  <c r="BO124" i="1"/>
  <c r="BO112" i="1"/>
  <c r="BO100" i="1"/>
  <c r="BS102" i="1"/>
  <c r="BS126" i="1"/>
  <c r="BS114" i="1"/>
  <c r="BM117" i="1"/>
  <c r="T78" i="7" s="1"/>
  <c r="S78" i="7"/>
  <c r="BM105" i="1"/>
  <c r="R78" i="7" s="1"/>
  <c r="BM129" i="1"/>
  <c r="U78" i="7" s="1"/>
  <c r="BN111" i="1"/>
  <c r="BN123" i="1"/>
  <c r="BN99" i="1"/>
  <c r="BP79" i="2"/>
  <c r="BO51" i="1"/>
  <c r="BO63" i="1" s="1"/>
  <c r="BP101" i="1"/>
  <c r="BP125" i="1"/>
  <c r="BP113" i="1"/>
  <c r="BQ9" i="2"/>
  <c r="BP9" i="1" s="1"/>
  <c r="BP44" i="11" s="1"/>
  <c r="BP7" i="1"/>
  <c r="BQ10" i="2"/>
  <c r="BP10" i="1" s="1"/>
  <c r="BP58" i="11" s="1"/>
  <c r="BP52" i="1"/>
  <c r="BQ80" i="2"/>
  <c r="BS121" i="3"/>
  <c r="BT23" i="3"/>
  <c r="BT126" i="3" s="1"/>
  <c r="BT97" i="3"/>
  <c r="BY127" i="1"/>
  <c r="BY103" i="1"/>
  <c r="BY115" i="1"/>
  <c r="CB40" i="2" l="1"/>
  <c r="BW39" i="2"/>
  <c r="BZ55" i="1"/>
  <c r="BZ67" i="1" s="1"/>
  <c r="BP42" i="2"/>
  <c r="BP48" i="2" s="1"/>
  <c r="BO44" i="1" s="1"/>
  <c r="BR37" i="2"/>
  <c r="BT38" i="2"/>
  <c r="BN62" i="1"/>
  <c r="BN57" i="1"/>
  <c r="BN69" i="1" s="1"/>
  <c r="O79" i="7" s="1"/>
  <c r="BN74" i="1"/>
  <c r="BN86" i="1" s="1"/>
  <c r="BO85" i="2"/>
  <c r="BO97" i="2" s="1"/>
  <c r="BR81" i="2"/>
  <c r="BR26" i="2" s="1"/>
  <c r="BU13" i="3"/>
  <c r="BU15" i="3" s="1"/>
  <c r="BU35" i="3" s="1"/>
  <c r="BP53" i="11"/>
  <c r="BP57" i="11"/>
  <c r="BP54" i="11"/>
  <c r="BP55" i="11"/>
  <c r="BP56" i="11"/>
  <c r="BT66" i="1"/>
  <c r="M79" i="7"/>
  <c r="BP64" i="1"/>
  <c r="BN45" i="1"/>
  <c r="K79" i="7" s="1"/>
  <c r="BO23" i="2"/>
  <c r="BN23" i="1" s="1"/>
  <c r="BN30" i="1" s="1"/>
  <c r="BO15" i="1"/>
  <c r="F80" i="7"/>
  <c r="BO12" i="1"/>
  <c r="G80" i="7" s="1"/>
  <c r="BQ11" i="2"/>
  <c r="BR7" i="2" s="1"/>
  <c r="BZ79" i="1"/>
  <c r="BZ91" i="1" s="1"/>
  <c r="CA28" i="2"/>
  <c r="BQ25" i="2"/>
  <c r="BP76" i="1"/>
  <c r="BP88" i="1" s="1"/>
  <c r="BQ36" i="2"/>
  <c r="BP54" i="2"/>
  <c r="BP61" i="2" s="1"/>
  <c r="BO34" i="1"/>
  <c r="BO41" i="1" s="1"/>
  <c r="BV10" i="3"/>
  <c r="BO75" i="1"/>
  <c r="BO87" i="1" s="1"/>
  <c r="BP24" i="2"/>
  <c r="BT30" i="3"/>
  <c r="BT114" i="3"/>
  <c r="BU27" i="2"/>
  <c r="BT78" i="1"/>
  <c r="BT90" i="1" s="1"/>
  <c r="BP11" i="1"/>
  <c r="BP22" i="11" s="1"/>
  <c r="BW37" i="3" l="1"/>
  <c r="CG40" i="3"/>
  <c r="BY38" i="3"/>
  <c r="CB39" i="3"/>
  <c r="BU54" i="3"/>
  <c r="BU61" i="3" s="1"/>
  <c r="BU42" i="3"/>
  <c r="BV47" i="3" s="1"/>
  <c r="N79" i="7"/>
  <c r="BT109" i="3"/>
  <c r="BT133" i="3"/>
  <c r="BQ77" i="1"/>
  <c r="BQ89" i="1" s="1"/>
  <c r="BV36" i="3"/>
  <c r="BV55" i="3" s="1"/>
  <c r="BV79" i="3" s="1"/>
  <c r="BV24" i="3" s="1"/>
  <c r="CG59" i="3"/>
  <c r="CG83" i="3" s="1"/>
  <c r="CG28" i="3" s="1"/>
  <c r="BW56" i="3"/>
  <c r="BW80" i="3" s="1"/>
  <c r="BW25" i="3" s="1"/>
  <c r="BX57" i="3"/>
  <c r="BX81" i="3" s="1"/>
  <c r="BX26" i="3" s="1"/>
  <c r="E80" i="7"/>
  <c r="BP38" i="11"/>
  <c r="BN81" i="1"/>
  <c r="Q79" i="7" s="1"/>
  <c r="BO126" i="2"/>
  <c r="BO30" i="2"/>
  <c r="BO121" i="2" s="1"/>
  <c r="BO14" i="1"/>
  <c r="H80" i="7" s="1"/>
  <c r="BO114" i="2"/>
  <c r="BQ13" i="2"/>
  <c r="BT121" i="3"/>
  <c r="BN98" i="1"/>
  <c r="BN122" i="1"/>
  <c r="BN110" i="1"/>
  <c r="BU38" i="1"/>
  <c r="BV58" i="2"/>
  <c r="BQ36" i="1"/>
  <c r="BR56" i="2"/>
  <c r="BQ55" i="2"/>
  <c r="BP35" i="1"/>
  <c r="BP25" i="1"/>
  <c r="BQ128" i="2"/>
  <c r="BQ116" i="2"/>
  <c r="BS57" i="2"/>
  <c r="BR37" i="1"/>
  <c r="BP115" i="2"/>
  <c r="BO24" i="1"/>
  <c r="BP127" i="2"/>
  <c r="CA39" i="1"/>
  <c r="CB59" i="2"/>
  <c r="I80" i="7"/>
  <c r="BZ28" i="1"/>
  <c r="CA119" i="2"/>
  <c r="CA131" i="2"/>
  <c r="BU118" i="2"/>
  <c r="BT27" i="1"/>
  <c r="BU130" i="2"/>
  <c r="BR117" i="2"/>
  <c r="BQ26" i="1"/>
  <c r="BR129" i="2"/>
  <c r="BO50" i="1"/>
  <c r="BO57" i="1" s="1"/>
  <c r="BP78" i="2"/>
  <c r="BP85" i="2" s="1"/>
  <c r="BP73" i="2"/>
  <c r="L81" i="7"/>
  <c r="BU78" i="3"/>
  <c r="BU85" i="3" s="1"/>
  <c r="BR9" i="2"/>
  <c r="BQ9" i="1" s="1"/>
  <c r="BQ44" i="11" s="1"/>
  <c r="BQ7" i="1"/>
  <c r="BR10" i="2"/>
  <c r="BQ10" i="1" s="1"/>
  <c r="BQ58" i="11" s="1"/>
  <c r="BV9" i="3"/>
  <c r="BV11" i="3" s="1"/>
  <c r="BV58" i="3"/>
  <c r="BV82" i="3" s="1"/>
  <c r="BV27" i="3" s="1"/>
  <c r="BQ47" i="2"/>
  <c r="BP43" i="1" s="1"/>
  <c r="C81" i="7" s="1"/>
  <c r="BX117" i="3" l="1"/>
  <c r="BX129" i="3"/>
  <c r="BW116" i="3"/>
  <c r="BW128" i="3"/>
  <c r="BV115" i="3"/>
  <c r="BV127" i="3"/>
  <c r="BV118" i="3"/>
  <c r="BV130" i="3"/>
  <c r="CG119" i="3"/>
  <c r="CG131" i="3"/>
  <c r="BU73" i="3"/>
  <c r="BO109" i="2"/>
  <c r="BU48" i="3"/>
  <c r="BP42" i="11"/>
  <c r="BP40" i="11"/>
  <c r="BP43" i="11"/>
  <c r="BP41" i="11"/>
  <c r="BQ57" i="11"/>
  <c r="BQ53" i="11"/>
  <c r="BQ56" i="11"/>
  <c r="BQ55" i="11"/>
  <c r="BQ54" i="11"/>
  <c r="BN93" i="1"/>
  <c r="P79" i="7" s="1"/>
  <c r="BO133" i="2"/>
  <c r="BQ15" i="2"/>
  <c r="BP15" i="1" s="1"/>
  <c r="BP13" i="1"/>
  <c r="BQ11" i="1"/>
  <c r="BQ22" i="11" s="1"/>
  <c r="J80" i="7"/>
  <c r="BO45" i="1"/>
  <c r="K80" i="7" s="1"/>
  <c r="BU54" i="1"/>
  <c r="BU66" i="1" s="1"/>
  <c r="BV82" i="2"/>
  <c r="BP23" i="2"/>
  <c r="BO74" i="1"/>
  <c r="BO86" i="1" s="1"/>
  <c r="M80" i="7"/>
  <c r="BO99" i="1"/>
  <c r="BO111" i="1"/>
  <c r="BO123" i="1"/>
  <c r="BP51" i="1"/>
  <c r="BP63" i="1" s="1"/>
  <c r="BQ79" i="2"/>
  <c r="BN129" i="1"/>
  <c r="U79" i="7" s="1"/>
  <c r="BN105" i="1"/>
  <c r="R79" i="7" s="1"/>
  <c r="BN117" i="1"/>
  <c r="T79" i="7" s="1"/>
  <c r="S79" i="7"/>
  <c r="BV13" i="3"/>
  <c r="BV15" i="3" s="1"/>
  <c r="BV35" i="3" s="1"/>
  <c r="BW7" i="3"/>
  <c r="BW9" i="3" s="1"/>
  <c r="BO62" i="1"/>
  <c r="BR53" i="1"/>
  <c r="BR65" i="1" s="1"/>
  <c r="BS81" i="2"/>
  <c r="BQ52" i="1"/>
  <c r="BQ64" i="1" s="1"/>
  <c r="BR80" i="2"/>
  <c r="BQ101" i="1"/>
  <c r="BQ125" i="1"/>
  <c r="BQ113" i="1"/>
  <c r="BR11" i="2"/>
  <c r="BU97" i="3"/>
  <c r="BU23" i="3"/>
  <c r="BU126" i="3" s="1"/>
  <c r="BT126" i="1"/>
  <c r="BT114" i="1"/>
  <c r="BT102" i="1"/>
  <c r="BZ103" i="1"/>
  <c r="BZ127" i="1"/>
  <c r="BZ115" i="1"/>
  <c r="CA55" i="1"/>
  <c r="CA67" i="1" s="1"/>
  <c r="CB83" i="2"/>
  <c r="BP124" i="1"/>
  <c r="BP100" i="1"/>
  <c r="BP112" i="1"/>
  <c r="BX37" i="3" l="1"/>
  <c r="CH40" i="3"/>
  <c r="CC39" i="3"/>
  <c r="BZ38" i="3"/>
  <c r="BV42" i="3"/>
  <c r="BV48" i="3" s="1"/>
  <c r="E81" i="7"/>
  <c r="BQ38" i="11"/>
  <c r="BP14" i="1"/>
  <c r="H81" i="7" s="1"/>
  <c r="BQ35" i="2"/>
  <c r="F81" i="7"/>
  <c r="BP12" i="1"/>
  <c r="G81" i="7" s="1"/>
  <c r="L82" i="7"/>
  <c r="BR25" i="2"/>
  <c r="BQ76" i="1"/>
  <c r="BQ88" i="1" s="1"/>
  <c r="BP75" i="1"/>
  <c r="BP87" i="1" s="1"/>
  <c r="BQ24" i="2"/>
  <c r="BU30" i="3"/>
  <c r="BU114" i="3"/>
  <c r="BR13" i="2"/>
  <c r="BS7" i="2"/>
  <c r="N80" i="7"/>
  <c r="BO69" i="1"/>
  <c r="O80" i="7" s="1"/>
  <c r="BP30" i="2"/>
  <c r="BO23" i="1"/>
  <c r="BO30" i="1" s="1"/>
  <c r="BP126" i="2"/>
  <c r="BP114" i="2"/>
  <c r="BV54" i="3"/>
  <c r="BV61" i="3" s="1"/>
  <c r="BW36" i="3"/>
  <c r="BW55" i="3" s="1"/>
  <c r="BW79" i="3" s="1"/>
  <c r="BW24" i="3" s="1"/>
  <c r="BX56" i="3"/>
  <c r="BX80" i="3" s="1"/>
  <c r="BX25" i="3" s="1"/>
  <c r="BO81" i="1"/>
  <c r="BP97" i="2"/>
  <c r="CB28" i="2"/>
  <c r="CA79" i="1"/>
  <c r="CA91" i="1" s="1"/>
  <c r="BS26" i="2"/>
  <c r="BR77" i="1"/>
  <c r="BR89" i="1" s="1"/>
  <c r="BW10" i="3"/>
  <c r="BU78" i="1"/>
  <c r="BU90" i="1" s="1"/>
  <c r="BV27" i="2"/>
  <c r="BX39" i="2" l="1"/>
  <c r="CC40" i="2"/>
  <c r="CC59" i="2" s="1"/>
  <c r="CB55" i="1" s="1"/>
  <c r="CH59" i="3"/>
  <c r="CH83" i="3" s="1"/>
  <c r="CH28" i="3" s="1"/>
  <c r="CH119" i="3" s="1"/>
  <c r="BQ42" i="2"/>
  <c r="BS37" i="2"/>
  <c r="BU38" i="2"/>
  <c r="BW115" i="3"/>
  <c r="BW127" i="3"/>
  <c r="BX116" i="3"/>
  <c r="BX128" i="3"/>
  <c r="BU109" i="3"/>
  <c r="BU133" i="3"/>
  <c r="BQ43" i="11"/>
  <c r="BQ40" i="11"/>
  <c r="BQ42" i="11"/>
  <c r="BQ41" i="11"/>
  <c r="BP34" i="1"/>
  <c r="BP41" i="1" s="1"/>
  <c r="BW58" i="2"/>
  <c r="BW82" i="2" s="1"/>
  <c r="BS37" i="1"/>
  <c r="BR36" i="1"/>
  <c r="BW58" i="3"/>
  <c r="BW82" i="3" s="1"/>
  <c r="BW27" i="3" s="1"/>
  <c r="BR36" i="2"/>
  <c r="BR55" i="2" s="1"/>
  <c r="BR79" i="2" s="1"/>
  <c r="BQ54" i="2"/>
  <c r="BQ61" i="2" s="1"/>
  <c r="BR15" i="2"/>
  <c r="BR35" i="2" s="1"/>
  <c r="BQ13" i="1"/>
  <c r="CA28" i="1"/>
  <c r="CB131" i="2"/>
  <c r="CB119" i="2"/>
  <c r="BY57" i="3"/>
  <c r="BY81" i="3" s="1"/>
  <c r="BY26" i="3" s="1"/>
  <c r="BR116" i="2"/>
  <c r="BQ25" i="1"/>
  <c r="BR128" i="2"/>
  <c r="BP133" i="2"/>
  <c r="BP109" i="2"/>
  <c r="BP121" i="2"/>
  <c r="BV118" i="2"/>
  <c r="BU27" i="1"/>
  <c r="BV130" i="2"/>
  <c r="BW47" i="3"/>
  <c r="BU121" i="3"/>
  <c r="BQ127" i="2"/>
  <c r="BQ115" i="2"/>
  <c r="BP24" i="1"/>
  <c r="BV73" i="3"/>
  <c r="BV78" i="3"/>
  <c r="BV85" i="3" s="1"/>
  <c r="BR26" i="1"/>
  <c r="BS129" i="2"/>
  <c r="BS117" i="2"/>
  <c r="BO93" i="1"/>
  <c r="P80" i="7" s="1"/>
  <c r="Q80" i="7"/>
  <c r="BO98" i="1"/>
  <c r="BO122" i="1"/>
  <c r="BO110" i="1"/>
  <c r="BS9" i="2"/>
  <c r="BR9" i="1" s="1"/>
  <c r="BR44" i="11" s="1"/>
  <c r="BS10" i="2"/>
  <c r="BR10" i="1" s="1"/>
  <c r="BR58" i="11" s="1"/>
  <c r="BR7" i="1"/>
  <c r="BT37" i="2" l="1"/>
  <c r="CD40" i="2"/>
  <c r="BY39" i="2"/>
  <c r="CH131" i="3"/>
  <c r="BV38" i="2"/>
  <c r="BR42" i="2"/>
  <c r="BY117" i="3"/>
  <c r="BY129" i="3"/>
  <c r="BW118" i="3"/>
  <c r="BW130" i="3"/>
  <c r="BR57" i="11"/>
  <c r="BR53" i="11"/>
  <c r="BR56" i="11"/>
  <c r="BR55" i="11"/>
  <c r="BR54" i="11"/>
  <c r="I81" i="7"/>
  <c r="M81" i="7"/>
  <c r="CC83" i="2"/>
  <c r="CB79" i="1" s="1"/>
  <c r="CB91" i="1" s="1"/>
  <c r="BT57" i="2"/>
  <c r="BT81" i="2" s="1"/>
  <c r="BS77" i="1" s="1"/>
  <c r="BS56" i="2"/>
  <c r="BS80" i="2" s="1"/>
  <c r="BR76" i="1" s="1"/>
  <c r="CB39" i="1"/>
  <c r="CB67" i="1" s="1"/>
  <c r="BQ51" i="1"/>
  <c r="BV54" i="1"/>
  <c r="BQ15" i="1"/>
  <c r="BW11" i="3"/>
  <c r="BW13" i="3" s="1"/>
  <c r="BW15" i="3" s="1"/>
  <c r="BW35" i="3" s="1"/>
  <c r="BQ35" i="1"/>
  <c r="BV38" i="1"/>
  <c r="BQ48" i="2"/>
  <c r="BP44" i="1" s="1"/>
  <c r="J81" i="7" s="1"/>
  <c r="BR47" i="2"/>
  <c r="BQ43" i="1" s="1"/>
  <c r="C82" i="7" s="1"/>
  <c r="BP50" i="1"/>
  <c r="BP57" i="1" s="1"/>
  <c r="BQ73" i="2"/>
  <c r="BQ78" i="2"/>
  <c r="BQ85" i="2" s="1"/>
  <c r="F82" i="7"/>
  <c r="BQ12" i="1"/>
  <c r="G82" i="7" s="1"/>
  <c r="BS53" i="1"/>
  <c r="BS65" i="1" s="1"/>
  <c r="BR11" i="1"/>
  <c r="BR22" i="11" s="1"/>
  <c r="S80" i="7"/>
  <c r="BO117" i="1"/>
  <c r="T80" i="7" s="1"/>
  <c r="BO129" i="1"/>
  <c r="U80" i="7" s="1"/>
  <c r="BO105" i="1"/>
  <c r="R80" i="7" s="1"/>
  <c r="BR54" i="2"/>
  <c r="BS47" i="2"/>
  <c r="BR43" i="1" s="1"/>
  <c r="C83" i="7" s="1"/>
  <c r="BS36" i="2"/>
  <c r="BQ34" i="1"/>
  <c r="BV78" i="1"/>
  <c r="BW27" i="2"/>
  <c r="BV23" i="3"/>
  <c r="BV126" i="3" s="1"/>
  <c r="BV97" i="3"/>
  <c r="BP111" i="1"/>
  <c r="BP123" i="1"/>
  <c r="BP99" i="1"/>
  <c r="BQ75" i="1"/>
  <c r="BR24" i="2"/>
  <c r="BS11" i="2"/>
  <c r="BR101" i="1"/>
  <c r="BR125" i="1"/>
  <c r="BR113" i="1"/>
  <c r="BU102" i="1"/>
  <c r="BU126" i="1"/>
  <c r="BU114" i="1"/>
  <c r="H32" i="9"/>
  <c r="BQ124" i="1"/>
  <c r="BQ100" i="1"/>
  <c r="BQ112" i="1"/>
  <c r="CA115" i="1"/>
  <c r="CA103" i="1"/>
  <c r="CA127" i="1"/>
  <c r="BW42" i="3" l="1"/>
  <c r="CA38" i="3"/>
  <c r="CI40" i="3"/>
  <c r="CI59" i="3" s="1"/>
  <c r="CI83" i="3" s="1"/>
  <c r="CI28" i="3" s="1"/>
  <c r="BY37" i="3"/>
  <c r="CD39" i="3"/>
  <c r="BQ41" i="1"/>
  <c r="BP45" i="1"/>
  <c r="K81" i="7" s="1"/>
  <c r="BW48" i="3"/>
  <c r="E82" i="7"/>
  <c r="BR38" i="11"/>
  <c r="BS25" i="2"/>
  <c r="BR25" i="1" s="1"/>
  <c r="CC28" i="2"/>
  <c r="CB28" i="1" s="1"/>
  <c r="BT26" i="2"/>
  <c r="BT117" i="2" s="1"/>
  <c r="BV66" i="1"/>
  <c r="BR48" i="2"/>
  <c r="BQ44" i="1" s="1"/>
  <c r="BR52" i="1"/>
  <c r="BR64" i="1" s="1"/>
  <c r="BQ63" i="1"/>
  <c r="BQ14" i="1"/>
  <c r="H82" i="7" s="1"/>
  <c r="BQ87" i="1"/>
  <c r="BX36" i="3"/>
  <c r="BX55" i="3" s="1"/>
  <c r="BX79" i="3" s="1"/>
  <c r="BX24" i="3" s="1"/>
  <c r="BV90" i="1"/>
  <c r="BX7" i="3"/>
  <c r="BX10" i="3" s="1"/>
  <c r="BW54" i="3"/>
  <c r="BY56" i="3"/>
  <c r="BY80" i="3" s="1"/>
  <c r="BY25" i="3" s="1"/>
  <c r="BZ57" i="3"/>
  <c r="BZ81" i="3" s="1"/>
  <c r="BZ26" i="3" s="1"/>
  <c r="BP74" i="1"/>
  <c r="BP86" i="1" s="1"/>
  <c r="BQ23" i="2"/>
  <c r="BP62" i="1"/>
  <c r="BS89" i="1"/>
  <c r="L83" i="7"/>
  <c r="BS36" i="1"/>
  <c r="BT56" i="2"/>
  <c r="BQ24" i="1"/>
  <c r="BR115" i="2"/>
  <c r="BR127" i="2"/>
  <c r="CD59" i="2"/>
  <c r="CC39" i="1"/>
  <c r="BR35" i="1"/>
  <c r="BS55" i="2"/>
  <c r="BW38" i="1"/>
  <c r="BX58" i="2"/>
  <c r="BT7" i="2"/>
  <c r="BS13" i="2"/>
  <c r="BV27" i="1"/>
  <c r="BW118" i="2"/>
  <c r="BW130" i="2"/>
  <c r="BV114" i="3"/>
  <c r="BV30" i="3"/>
  <c r="BX58" i="3"/>
  <c r="BX82" i="3" s="1"/>
  <c r="BX27" i="3" s="1"/>
  <c r="BU57" i="2"/>
  <c r="BT37" i="1"/>
  <c r="I82" i="7"/>
  <c r="M82" i="7"/>
  <c r="BQ50" i="1"/>
  <c r="BR78" i="2"/>
  <c r="BZ117" i="3" l="1"/>
  <c r="BZ129" i="3"/>
  <c r="BX118" i="3"/>
  <c r="BX130" i="3"/>
  <c r="BY116" i="3"/>
  <c r="BY128" i="3"/>
  <c r="BX115" i="3"/>
  <c r="BX127" i="3"/>
  <c r="CI119" i="3"/>
  <c r="CI131" i="3"/>
  <c r="BV109" i="3"/>
  <c r="BV133" i="3"/>
  <c r="BW78" i="3"/>
  <c r="BW85" i="3" s="1"/>
  <c r="BW61" i="3"/>
  <c r="BX47" i="3"/>
  <c r="BR43" i="11"/>
  <c r="BR40" i="11"/>
  <c r="BR41" i="11"/>
  <c r="BR42" i="11"/>
  <c r="CC131" i="2"/>
  <c r="BS116" i="2"/>
  <c r="BT129" i="2"/>
  <c r="BS128" i="2"/>
  <c r="BS26" i="1"/>
  <c r="BS101" i="1" s="1"/>
  <c r="CC119" i="2"/>
  <c r="BW73" i="3"/>
  <c r="BR88" i="1"/>
  <c r="BX9" i="3"/>
  <c r="BX11" i="3" s="1"/>
  <c r="BY7" i="3" s="1"/>
  <c r="N81" i="7"/>
  <c r="BP69" i="1"/>
  <c r="O81" i="7" s="1"/>
  <c r="BQ97" i="2"/>
  <c r="BP81" i="1"/>
  <c r="BQ126" i="2"/>
  <c r="BQ114" i="2"/>
  <c r="BP23" i="1"/>
  <c r="BP30" i="1" s="1"/>
  <c r="BQ30" i="2"/>
  <c r="BS15" i="2"/>
  <c r="BR15" i="1" s="1"/>
  <c r="BR13" i="1"/>
  <c r="J82" i="7"/>
  <c r="BQ99" i="1"/>
  <c r="BQ123" i="1"/>
  <c r="BQ111" i="1"/>
  <c r="BQ62" i="1"/>
  <c r="BT9" i="2"/>
  <c r="BS9" i="1" s="1"/>
  <c r="BS44" i="11" s="1"/>
  <c r="BT10" i="2"/>
  <c r="BS10" i="1" s="1"/>
  <c r="BS58" i="11" s="1"/>
  <c r="BS7" i="1"/>
  <c r="BU81" i="2"/>
  <c r="BT53" i="1"/>
  <c r="BT65" i="1" s="1"/>
  <c r="BW54" i="1"/>
  <c r="BW66" i="1" s="1"/>
  <c r="BX82" i="2"/>
  <c r="CC55" i="1"/>
  <c r="CC67" i="1" s="1"/>
  <c r="CD83" i="2"/>
  <c r="BR23" i="2"/>
  <c r="BQ74" i="1"/>
  <c r="BQ86" i="1" s="1"/>
  <c r="BT80" i="2"/>
  <c r="BS52" i="1"/>
  <c r="BS64" i="1" s="1"/>
  <c r="BV121" i="3"/>
  <c r="BV126" i="1"/>
  <c r="BV114" i="1"/>
  <c r="BV102" i="1"/>
  <c r="BS79" i="2"/>
  <c r="BR51" i="1"/>
  <c r="BR63" i="1" s="1"/>
  <c r="BR112" i="1"/>
  <c r="BR100" i="1"/>
  <c r="BR124" i="1"/>
  <c r="CB127" i="1"/>
  <c r="CB103" i="1"/>
  <c r="CB115" i="1"/>
  <c r="BW23" i="3" l="1"/>
  <c r="BW126" i="3" s="1"/>
  <c r="BS38" i="11"/>
  <c r="BS43" i="11" s="1"/>
  <c r="BS54" i="11"/>
  <c r="BS57" i="11"/>
  <c r="BS53" i="11"/>
  <c r="BS56" i="11"/>
  <c r="BS55" i="11"/>
  <c r="BS113" i="1"/>
  <c r="BS125" i="1"/>
  <c r="BX13" i="3"/>
  <c r="BX15" i="3" s="1"/>
  <c r="BX35" i="3" s="1"/>
  <c r="BW97" i="3"/>
  <c r="BS35" i="2"/>
  <c r="Q81" i="7"/>
  <c r="BP93" i="1"/>
  <c r="P81" i="7" s="1"/>
  <c r="BQ45" i="1"/>
  <c r="K82" i="7" s="1"/>
  <c r="BQ121" i="2"/>
  <c r="BQ109" i="2"/>
  <c r="BQ133" i="2"/>
  <c r="BP122" i="1"/>
  <c r="BP110" i="1"/>
  <c r="BP98" i="1"/>
  <c r="F83" i="7"/>
  <c r="BR12" i="1"/>
  <c r="G83" i="7" s="1"/>
  <c r="BY10" i="3"/>
  <c r="BS11" i="1"/>
  <c r="BS22" i="11" s="1"/>
  <c r="BS76" i="1"/>
  <c r="BS88" i="1" s="1"/>
  <c r="BT25" i="2"/>
  <c r="BR126" i="2"/>
  <c r="BR114" i="2"/>
  <c r="BQ23" i="1"/>
  <c r="BW78" i="1"/>
  <c r="BW90" i="1" s="1"/>
  <c r="BX27" i="2"/>
  <c r="CC79" i="1"/>
  <c r="CC91" i="1" s="1"/>
  <c r="CD28" i="2"/>
  <c r="BT77" i="1"/>
  <c r="BT89" i="1" s="1"/>
  <c r="BU26" i="2"/>
  <c r="BR75" i="1"/>
  <c r="BR87" i="1" s="1"/>
  <c r="BS24" i="2"/>
  <c r="BT11" i="2"/>
  <c r="BR14" i="1"/>
  <c r="H83" i="7" s="1"/>
  <c r="E83" i="7"/>
  <c r="CE40" i="2" l="1"/>
  <c r="CE59" i="2" s="1"/>
  <c r="BZ39" i="2"/>
  <c r="BW38" i="2"/>
  <c r="BX42" i="3"/>
  <c r="BX48" i="3" s="1"/>
  <c r="BZ37" i="3"/>
  <c r="CB38" i="3"/>
  <c r="CE39" i="3"/>
  <c r="CJ40" i="3"/>
  <c r="CJ59" i="3" s="1"/>
  <c r="CJ83" i="3" s="1"/>
  <c r="CJ28" i="3" s="1"/>
  <c r="BS42" i="2"/>
  <c r="BU37" i="2"/>
  <c r="BT36" i="1" s="1"/>
  <c r="BW30" i="3"/>
  <c r="BW109" i="3" s="1"/>
  <c r="BW114" i="3"/>
  <c r="BS40" i="11"/>
  <c r="BS42" i="11"/>
  <c r="BS41" i="11"/>
  <c r="BY36" i="3"/>
  <c r="BY55" i="3" s="1"/>
  <c r="BY79" i="3" s="1"/>
  <c r="BY24" i="3" s="1"/>
  <c r="CA57" i="3"/>
  <c r="CA81" i="3" s="1"/>
  <c r="CA26" i="3" s="1"/>
  <c r="BX54" i="3"/>
  <c r="BX61" i="3" s="1"/>
  <c r="BZ56" i="3"/>
  <c r="BZ80" i="3" s="1"/>
  <c r="BZ25" i="3" s="1"/>
  <c r="BR34" i="1"/>
  <c r="BY58" i="3"/>
  <c r="BY82" i="3" s="1"/>
  <c r="BY27" i="3" s="1"/>
  <c r="BS54" i="2"/>
  <c r="BU37" i="1"/>
  <c r="BS48" i="2"/>
  <c r="BR44" i="1" s="1"/>
  <c r="BT36" i="2"/>
  <c r="BS35" i="1" s="1"/>
  <c r="BY58" i="2"/>
  <c r="BP129" i="1"/>
  <c r="U81" i="7" s="1"/>
  <c r="S81" i="7"/>
  <c r="BP117" i="1"/>
  <c r="T81" i="7" s="1"/>
  <c r="BP105" i="1"/>
  <c r="R81" i="7" s="1"/>
  <c r="BQ122" i="1"/>
  <c r="BQ110" i="1"/>
  <c r="BQ98" i="1"/>
  <c r="L84" i="7"/>
  <c r="CC28" i="1"/>
  <c r="CD131" i="2"/>
  <c r="CD119" i="2"/>
  <c r="BU7" i="2"/>
  <c r="BT13" i="2"/>
  <c r="BS115" i="2"/>
  <c r="BR24" i="1"/>
  <c r="BS127" i="2"/>
  <c r="BU129" i="2"/>
  <c r="BU117" i="2"/>
  <c r="BT26" i="1"/>
  <c r="BX118" i="2"/>
  <c r="BW27" i="1"/>
  <c r="BX130" i="2"/>
  <c r="BT128" i="2"/>
  <c r="BS25" i="1"/>
  <c r="BT116" i="2"/>
  <c r="BW121" i="3" l="1"/>
  <c r="BW133" i="3"/>
  <c r="I83" i="7"/>
  <c r="BR41" i="1"/>
  <c r="M83" i="7" s="1"/>
  <c r="BZ116" i="3"/>
  <c r="BZ128" i="3"/>
  <c r="BY118" i="3"/>
  <c r="BY130" i="3"/>
  <c r="CA117" i="3"/>
  <c r="CA129" i="3"/>
  <c r="BY115" i="3"/>
  <c r="BY127" i="3"/>
  <c r="CJ119" i="3"/>
  <c r="CJ131" i="3"/>
  <c r="BS78" i="2"/>
  <c r="BR74" i="1" s="1"/>
  <c r="BY47" i="3"/>
  <c r="BX73" i="3"/>
  <c r="BX78" i="3"/>
  <c r="BT47" i="2"/>
  <c r="BS43" i="1" s="1"/>
  <c r="C84" i="7" s="1"/>
  <c r="BR50" i="1"/>
  <c r="BR62" i="1" s="1"/>
  <c r="BU56" i="2"/>
  <c r="BT52" i="1" s="1"/>
  <c r="BT64" i="1" s="1"/>
  <c r="BT55" i="2"/>
  <c r="BS51" i="1" s="1"/>
  <c r="BS63" i="1" s="1"/>
  <c r="CD39" i="1"/>
  <c r="BY9" i="3"/>
  <c r="BY11" i="3" s="1"/>
  <c r="BY13" i="3" s="1"/>
  <c r="BY15" i="3" s="1"/>
  <c r="BY35" i="3" s="1"/>
  <c r="BX38" i="1"/>
  <c r="BV57" i="2"/>
  <c r="BU53" i="1" s="1"/>
  <c r="BU65" i="1" s="1"/>
  <c r="BT15" i="2"/>
  <c r="BS15" i="1" s="1"/>
  <c r="BS13" i="1"/>
  <c r="CC115" i="1"/>
  <c r="CC103" i="1"/>
  <c r="CC127" i="1"/>
  <c r="BT125" i="1"/>
  <c r="BT113" i="1"/>
  <c r="BT101" i="1"/>
  <c r="BR99" i="1"/>
  <c r="BR123" i="1"/>
  <c r="BR111" i="1"/>
  <c r="BW102" i="1"/>
  <c r="BW114" i="1"/>
  <c r="BW126" i="1"/>
  <c r="BU9" i="2"/>
  <c r="BT9" i="1" s="1"/>
  <c r="BT44" i="11" s="1"/>
  <c r="BT7" i="1"/>
  <c r="BU10" i="2"/>
  <c r="BT10" i="1" s="1"/>
  <c r="BT58" i="11" s="1"/>
  <c r="BY82" i="2"/>
  <c r="BX54" i="1"/>
  <c r="BS100" i="1"/>
  <c r="BS124" i="1"/>
  <c r="BS112" i="1"/>
  <c r="CE83" i="2"/>
  <c r="CD55" i="1"/>
  <c r="BY42" i="3" l="1"/>
  <c r="CA37" i="3"/>
  <c r="CF39" i="3"/>
  <c r="CC38" i="3"/>
  <c r="CK40" i="3"/>
  <c r="BS23" i="2"/>
  <c r="BS126" i="2" s="1"/>
  <c r="BX23" i="3"/>
  <c r="BX126" i="3" s="1"/>
  <c r="BX85" i="3"/>
  <c r="BX97" i="3" s="1"/>
  <c r="BU80" i="2"/>
  <c r="BU25" i="2" s="1"/>
  <c r="CK59" i="3"/>
  <c r="CK83" i="3" s="1"/>
  <c r="CK28" i="3" s="1"/>
  <c r="BT54" i="11"/>
  <c r="BT55" i="11"/>
  <c r="BT56" i="11"/>
  <c r="BT57" i="11"/>
  <c r="BT53" i="11"/>
  <c r="BT38" i="11"/>
  <c r="J83" i="7"/>
  <c r="BR86" i="1"/>
  <c r="BT79" i="2"/>
  <c r="BS75" i="1" s="1"/>
  <c r="BS87" i="1" s="1"/>
  <c r="BZ7" i="3"/>
  <c r="BZ10" i="3" s="1"/>
  <c r="BV81" i="2"/>
  <c r="BV26" i="2" s="1"/>
  <c r="BX66" i="1"/>
  <c r="CD67" i="1"/>
  <c r="BT35" i="2"/>
  <c r="F84" i="7"/>
  <c r="BS12" i="1"/>
  <c r="G84" i="7" s="1"/>
  <c r="BU11" i="2"/>
  <c r="BU13" i="2" s="1"/>
  <c r="BT11" i="1"/>
  <c r="E84" i="7"/>
  <c r="BS14" i="1"/>
  <c r="H84" i="7" s="1"/>
  <c r="CD79" i="1"/>
  <c r="CD91" i="1" s="1"/>
  <c r="CE28" i="2"/>
  <c r="BY27" i="2"/>
  <c r="BX78" i="1"/>
  <c r="BX90" i="1" s="1"/>
  <c r="BZ36" i="3"/>
  <c r="BZ55" i="3" s="1"/>
  <c r="BZ79" i="3" s="1"/>
  <c r="BZ24" i="3" s="1"/>
  <c r="BY54" i="3"/>
  <c r="BY61" i="3" s="1"/>
  <c r="BY48" i="3"/>
  <c r="CA56" i="3"/>
  <c r="CA80" i="3" s="1"/>
  <c r="CA25" i="3" s="1"/>
  <c r="CB57" i="3"/>
  <c r="CB81" i="3" s="1"/>
  <c r="CB26" i="3" s="1"/>
  <c r="CA39" i="2" l="1"/>
  <c r="CF40" i="2"/>
  <c r="CE39" i="1" s="1"/>
  <c r="BX38" i="2"/>
  <c r="BT42" i="2"/>
  <c r="BT48" i="2" s="1"/>
  <c r="BS44" i="1" s="1"/>
  <c r="BV37" i="2"/>
  <c r="BU36" i="1" s="1"/>
  <c r="BS114" i="2"/>
  <c r="BX114" i="3"/>
  <c r="BR23" i="1"/>
  <c r="BR98" i="1" s="1"/>
  <c r="BX30" i="3"/>
  <c r="BX133" i="3" s="1"/>
  <c r="CK119" i="3"/>
  <c r="CK131" i="3"/>
  <c r="CB117" i="3"/>
  <c r="CB129" i="3"/>
  <c r="BZ115" i="3"/>
  <c r="BZ127" i="3"/>
  <c r="CA116" i="3"/>
  <c r="CA128" i="3"/>
  <c r="BT76" i="1"/>
  <c r="BT88" i="1" s="1"/>
  <c r="BT43" i="11"/>
  <c r="BT40" i="11"/>
  <c r="BT42" i="11"/>
  <c r="L85" i="7"/>
  <c r="BT22" i="11"/>
  <c r="BT41" i="11"/>
  <c r="BR45" i="1"/>
  <c r="K83" i="7" s="1"/>
  <c r="BT24" i="2"/>
  <c r="BT115" i="2" s="1"/>
  <c r="BT54" i="2"/>
  <c r="BU77" i="1"/>
  <c r="BU89" i="1" s="1"/>
  <c r="BW57" i="2"/>
  <c r="BZ58" i="2"/>
  <c r="BV7" i="2"/>
  <c r="BV10" i="2" s="1"/>
  <c r="BU10" i="1" s="1"/>
  <c r="BU58" i="11" s="1"/>
  <c r="BZ58" i="3"/>
  <c r="BZ82" i="3" s="1"/>
  <c r="BZ27" i="3" s="1"/>
  <c r="BS34" i="1"/>
  <c r="BS41" i="1" s="1"/>
  <c r="BU36" i="2"/>
  <c r="BU55" i="2" s="1"/>
  <c r="BU15" i="2"/>
  <c r="BT15" i="1" s="1"/>
  <c r="BT13" i="1"/>
  <c r="BY78" i="3"/>
  <c r="BY85" i="3" s="1"/>
  <c r="BY73" i="3"/>
  <c r="CD28" i="1"/>
  <c r="CE119" i="2"/>
  <c r="CE131" i="2"/>
  <c r="BT25" i="1"/>
  <c r="BU128" i="2"/>
  <c r="BU116" i="2"/>
  <c r="BZ47" i="3"/>
  <c r="BY130" i="2"/>
  <c r="BY118" i="2"/>
  <c r="BX27" i="1"/>
  <c r="BV129" i="2"/>
  <c r="BV117" i="2"/>
  <c r="BU26" i="1"/>
  <c r="BR110" i="1" l="1"/>
  <c r="BX121" i="3"/>
  <c r="BR122" i="1"/>
  <c r="BV56" i="2"/>
  <c r="BU52" i="1" s="1"/>
  <c r="BU64" i="1" s="1"/>
  <c r="BX109" i="3"/>
  <c r="BZ118" i="3"/>
  <c r="BZ130" i="3"/>
  <c r="BT78" i="2"/>
  <c r="BS74" i="1" s="1"/>
  <c r="BU38" i="11"/>
  <c r="BU54" i="11"/>
  <c r="BU57" i="11"/>
  <c r="BU53" i="11"/>
  <c r="BU56" i="11"/>
  <c r="BU55" i="11"/>
  <c r="BS50" i="1"/>
  <c r="BT127" i="2"/>
  <c r="BS24" i="1"/>
  <c r="BS111" i="1" s="1"/>
  <c r="BV37" i="1"/>
  <c r="I84" i="7"/>
  <c r="BY38" i="1"/>
  <c r="BU7" i="1"/>
  <c r="BV9" i="2"/>
  <c r="BU9" i="1" s="1"/>
  <c r="BU44" i="11" s="1"/>
  <c r="BU47" i="2"/>
  <c r="BT43" i="1" s="1"/>
  <c r="C85" i="7" s="1"/>
  <c r="BZ9" i="3"/>
  <c r="BZ11" i="3" s="1"/>
  <c r="CA7" i="3" s="1"/>
  <c r="CF59" i="2"/>
  <c r="CE55" i="1" s="1"/>
  <c r="CE67" i="1" s="1"/>
  <c r="BT35" i="1"/>
  <c r="BU35" i="2"/>
  <c r="F85" i="7"/>
  <c r="BT12" i="1"/>
  <c r="G85" i="7" s="1"/>
  <c r="BU101" i="1"/>
  <c r="BU113" i="1"/>
  <c r="BU125" i="1"/>
  <c r="H31" i="9"/>
  <c r="BZ82" i="2"/>
  <c r="BY54" i="1"/>
  <c r="BW81" i="2"/>
  <c r="BV53" i="1"/>
  <c r="M84" i="7"/>
  <c r="BT51" i="1"/>
  <c r="BU79" i="2"/>
  <c r="CD103" i="1"/>
  <c r="CD115" i="1"/>
  <c r="CD127" i="1"/>
  <c r="E85" i="7"/>
  <c r="BT14" i="1"/>
  <c r="H85" i="7" s="1"/>
  <c r="BT100" i="1"/>
  <c r="BT112" i="1"/>
  <c r="BT124" i="1"/>
  <c r="J84" i="7"/>
  <c r="BS45" i="1"/>
  <c r="K84" i="7" s="1"/>
  <c r="BX126" i="1"/>
  <c r="BX114" i="1"/>
  <c r="BX102" i="1"/>
  <c r="BY23" i="3"/>
  <c r="BY126" i="3" s="1"/>
  <c r="BY97" i="3"/>
  <c r="BU42" i="2" l="1"/>
  <c r="BW37" i="2"/>
  <c r="CG40" i="2"/>
  <c r="BY38" i="2"/>
  <c r="CB39" i="2"/>
  <c r="BV80" i="2"/>
  <c r="BV25" i="2" s="1"/>
  <c r="BT23" i="2"/>
  <c r="BT114" i="2" s="1"/>
  <c r="CG59" i="2"/>
  <c r="BS62" i="1"/>
  <c r="BU40" i="11"/>
  <c r="BU41" i="11"/>
  <c r="BU42" i="11"/>
  <c r="BU43" i="11"/>
  <c r="BS86" i="1"/>
  <c r="BV65" i="1"/>
  <c r="BS99" i="1"/>
  <c r="BS123" i="1"/>
  <c r="BU54" i="2"/>
  <c r="BY66" i="1"/>
  <c r="BV11" i="2"/>
  <c r="BW7" i="2" s="1"/>
  <c r="BU11" i="1"/>
  <c r="BV36" i="2"/>
  <c r="BV55" i="2" s="1"/>
  <c r="BW37" i="1"/>
  <c r="CF83" i="2"/>
  <c r="CE79" i="1" s="1"/>
  <c r="CE91" i="1" s="1"/>
  <c r="BZ13" i="3"/>
  <c r="BZ15" i="3" s="1"/>
  <c r="BZ35" i="3" s="1"/>
  <c r="BT63" i="1"/>
  <c r="CA58" i="2"/>
  <c r="BT34" i="1"/>
  <c r="BT41" i="1" s="1"/>
  <c r="BW56" i="2"/>
  <c r="BV47" i="2"/>
  <c r="BU43" i="1" s="1"/>
  <c r="C86" i="7" s="1"/>
  <c r="C87" i="7" s="1"/>
  <c r="C8" i="7" s="1"/>
  <c r="CA58" i="3"/>
  <c r="CA82" i="3" s="1"/>
  <c r="CA27" i="3" s="1"/>
  <c r="BV77" i="1"/>
  <c r="BV89" i="1" s="1"/>
  <c r="BW26" i="2"/>
  <c r="BY114" i="3"/>
  <c r="BY30" i="3"/>
  <c r="CA10" i="3"/>
  <c r="BU24" i="2"/>
  <c r="BT75" i="1"/>
  <c r="BT87" i="1" s="1"/>
  <c r="BZ27" i="2"/>
  <c r="BY78" i="1"/>
  <c r="BY90" i="1" s="1"/>
  <c r="BZ42" i="3" l="1"/>
  <c r="CB37" i="3"/>
  <c r="CL40" i="3"/>
  <c r="CL59" i="3" s="1"/>
  <c r="CL83" i="3" s="1"/>
  <c r="CL28" i="3" s="1"/>
  <c r="CD38" i="3"/>
  <c r="CG39" i="3"/>
  <c r="BT126" i="2"/>
  <c r="BU76" i="1"/>
  <c r="BU88" i="1" s="1"/>
  <c r="BS23" i="1"/>
  <c r="BS110" i="1" s="1"/>
  <c r="CA118" i="3"/>
  <c r="CA130" i="3"/>
  <c r="BY109" i="3"/>
  <c r="BY133" i="3"/>
  <c r="BZ48" i="3"/>
  <c r="L86" i="7"/>
  <c r="L87" i="7" s="1"/>
  <c r="L8" i="7" s="1"/>
  <c r="H3" i="9" s="1"/>
  <c r="J8" i="8" s="1"/>
  <c r="BU22" i="11"/>
  <c r="BT50" i="1"/>
  <c r="BT62" i="1" s="1"/>
  <c r="BU78" i="2"/>
  <c r="BT74" i="1" s="1"/>
  <c r="BV13" i="2"/>
  <c r="BU13" i="1" s="1"/>
  <c r="CF28" i="2"/>
  <c r="CF119" i="2" s="1"/>
  <c r="BU35" i="1"/>
  <c r="BX57" i="2"/>
  <c r="BW53" i="1" s="1"/>
  <c r="BW65" i="1" s="1"/>
  <c r="CF39" i="1"/>
  <c r="BU48" i="2"/>
  <c r="BT44" i="1" s="1"/>
  <c r="BV36" i="1"/>
  <c r="CA36" i="3"/>
  <c r="CA55" i="3" s="1"/>
  <c r="CA79" i="3" s="1"/>
  <c r="CA24" i="3" s="1"/>
  <c r="CC57" i="3"/>
  <c r="CC81" i="3" s="1"/>
  <c r="CC26" i="3" s="1"/>
  <c r="CB56" i="3"/>
  <c r="CB80" i="3" s="1"/>
  <c r="CB25" i="3" s="1"/>
  <c r="BZ54" i="3"/>
  <c r="I85" i="7"/>
  <c r="BZ38" i="1"/>
  <c r="CA9" i="3"/>
  <c r="CA11" i="3" s="1"/>
  <c r="CA13" i="3" s="1"/>
  <c r="CA15" i="3" s="1"/>
  <c r="CA35" i="3" s="1"/>
  <c r="BY121" i="3"/>
  <c r="BZ118" i="2"/>
  <c r="BZ130" i="2"/>
  <c r="BY27" i="1"/>
  <c r="BU115" i="2"/>
  <c r="BT24" i="1"/>
  <c r="BU127" i="2"/>
  <c r="CA82" i="2"/>
  <c r="BZ54" i="1"/>
  <c r="BV26" i="1"/>
  <c r="BW129" i="2"/>
  <c r="BW117" i="2"/>
  <c r="BW80" i="2"/>
  <c r="BV52" i="1"/>
  <c r="BV116" i="2"/>
  <c r="BV128" i="2"/>
  <c r="BU25" i="1"/>
  <c r="BU51" i="1"/>
  <c r="BV79" i="2"/>
  <c r="BW9" i="2"/>
  <c r="BV9" i="1" s="1"/>
  <c r="BV44" i="11" s="1"/>
  <c r="BW10" i="2"/>
  <c r="BV10" i="1" s="1"/>
  <c r="BV58" i="11" s="1"/>
  <c r="BV7" i="1"/>
  <c r="M85" i="7"/>
  <c r="CF55" i="1"/>
  <c r="CG83" i="2"/>
  <c r="CC37" i="3" l="1"/>
  <c r="CM40" i="3"/>
  <c r="CH39" i="3"/>
  <c r="CE38" i="3"/>
  <c r="CA42" i="3"/>
  <c r="BS98" i="1"/>
  <c r="BS122" i="1"/>
  <c r="CB116" i="3"/>
  <c r="CB128" i="3"/>
  <c r="CC117" i="3"/>
  <c r="CC129" i="3"/>
  <c r="CA115" i="3"/>
  <c r="CA127" i="3"/>
  <c r="CL119" i="3"/>
  <c r="CL131" i="3"/>
  <c r="BZ78" i="3"/>
  <c r="BZ85" i="3" s="1"/>
  <c r="BZ61" i="3"/>
  <c r="BZ73" i="3" s="1"/>
  <c r="BV15" i="2"/>
  <c r="BU15" i="1" s="1"/>
  <c r="BU14" i="1" s="1"/>
  <c r="H86" i="7" s="1"/>
  <c r="CA47" i="3"/>
  <c r="CM59" i="3"/>
  <c r="CM83" i="3" s="1"/>
  <c r="CM28" i="3" s="1"/>
  <c r="BV54" i="11"/>
  <c r="BV57" i="11"/>
  <c r="BV53" i="11"/>
  <c r="BV56" i="11"/>
  <c r="BV55" i="11"/>
  <c r="BV38" i="11"/>
  <c r="BV42" i="11" s="1"/>
  <c r="BU23" i="2"/>
  <c r="BT23" i="1" s="1"/>
  <c r="CF67" i="1"/>
  <c r="CF131" i="2"/>
  <c r="CE28" i="1"/>
  <c r="CE127" i="1" s="1"/>
  <c r="BT86" i="1"/>
  <c r="BU63" i="1"/>
  <c r="BX81" i="2"/>
  <c r="BX26" i="2" s="1"/>
  <c r="BV64" i="1"/>
  <c r="BZ66" i="1"/>
  <c r="CB7" i="3"/>
  <c r="CB10" i="3" s="1"/>
  <c r="F86" i="7"/>
  <c r="BU12" i="1"/>
  <c r="G86" i="7" s="1"/>
  <c r="BV11" i="1"/>
  <c r="BV113" i="1"/>
  <c r="BV125" i="1"/>
  <c r="BV101" i="1"/>
  <c r="BT99" i="1"/>
  <c r="BT111" i="1"/>
  <c r="BT123" i="1"/>
  <c r="BT45" i="1"/>
  <c r="K85" i="7" s="1"/>
  <c r="J85" i="7"/>
  <c r="BU112" i="1"/>
  <c r="BU124" i="1"/>
  <c r="BU100" i="1"/>
  <c r="H30" i="9"/>
  <c r="BW25" i="2"/>
  <c r="BV76" i="1"/>
  <c r="BV88" i="1" s="1"/>
  <c r="CA54" i="3"/>
  <c r="CA61" i="3" s="1"/>
  <c r="CC56" i="3"/>
  <c r="CC80" i="3" s="1"/>
  <c r="CC25" i="3" s="1"/>
  <c r="CB36" i="3"/>
  <c r="CB55" i="3" s="1"/>
  <c r="CB79" i="3" s="1"/>
  <c r="CB24" i="3" s="1"/>
  <c r="CD57" i="3"/>
  <c r="CD81" i="3" s="1"/>
  <c r="CD26" i="3" s="1"/>
  <c r="BV24" i="2"/>
  <c r="BU75" i="1"/>
  <c r="BU87" i="1" s="1"/>
  <c r="CF79" i="1"/>
  <c r="CF91" i="1" s="1"/>
  <c r="CG28" i="2"/>
  <c r="BW11" i="2"/>
  <c r="BZ78" i="1"/>
  <c r="BZ90" i="1" s="1"/>
  <c r="CA27" i="2"/>
  <c r="BY114" i="1"/>
  <c r="BY102" i="1"/>
  <c r="BY126" i="1"/>
  <c r="E86" i="7" l="1"/>
  <c r="E87" i="7" s="1"/>
  <c r="E8" i="7" s="1"/>
  <c r="CB115" i="3"/>
  <c r="CB127" i="3"/>
  <c r="CC116" i="3"/>
  <c r="CC128" i="3"/>
  <c r="CM119" i="3"/>
  <c r="CM131" i="3"/>
  <c r="CD117" i="3"/>
  <c r="CD129" i="3"/>
  <c r="BZ23" i="3"/>
  <c r="BZ126" i="3" s="1"/>
  <c r="BV35" i="2"/>
  <c r="BV40" i="11"/>
  <c r="L90" i="7"/>
  <c r="BV22" i="11"/>
  <c r="BV43" i="11"/>
  <c r="BV41" i="11"/>
  <c r="BU126" i="2"/>
  <c r="BU114" i="2"/>
  <c r="BW77" i="1"/>
  <c r="BW89" i="1" s="1"/>
  <c r="CE103" i="1"/>
  <c r="CE115" i="1"/>
  <c r="BZ97" i="3"/>
  <c r="BY57" i="2"/>
  <c r="F87" i="7"/>
  <c r="F8" i="7" s="1"/>
  <c r="G87" i="7"/>
  <c r="G8" i="7" s="1"/>
  <c r="H4" i="9" s="1"/>
  <c r="J9" i="8" s="1"/>
  <c r="BV25" i="1"/>
  <c r="BW116" i="2"/>
  <c r="BW128" i="2"/>
  <c r="CB47" i="3"/>
  <c r="BX117" i="2"/>
  <c r="BW26" i="1"/>
  <c r="BX129" i="2"/>
  <c r="BW13" i="2"/>
  <c r="BX7" i="2"/>
  <c r="CA48" i="3"/>
  <c r="BT110" i="1"/>
  <c r="BT122" i="1"/>
  <c r="BT98" i="1"/>
  <c r="CA118" i="2"/>
  <c r="BZ27" i="1"/>
  <c r="CA130" i="2"/>
  <c r="CG119" i="2"/>
  <c r="CF28" i="1"/>
  <c r="CG131" i="2"/>
  <c r="BV115" i="2"/>
  <c r="BU24" i="1"/>
  <c r="BV127" i="2"/>
  <c r="CA73" i="3"/>
  <c r="CA78" i="3"/>
  <c r="CA85" i="3" s="1"/>
  <c r="BX37" i="2" l="1"/>
  <c r="CH40" i="2"/>
  <c r="CC39" i="2"/>
  <c r="BZ38" i="2"/>
  <c r="BW36" i="2"/>
  <c r="BW55" i="2" s="1"/>
  <c r="BW79" i="2" s="1"/>
  <c r="BV42" i="2"/>
  <c r="BV48" i="2" s="1"/>
  <c r="BU44" i="1" s="1"/>
  <c r="BU45" i="1" s="1"/>
  <c r="K86" i="7" s="1"/>
  <c r="BU34" i="1"/>
  <c r="BW36" i="1"/>
  <c r="CB58" i="2"/>
  <c r="CB82" i="2" s="1"/>
  <c r="CB58" i="3"/>
  <c r="CB82" i="3" s="1"/>
  <c r="CB27" i="3" s="1"/>
  <c r="CB118" i="3" s="1"/>
  <c r="BZ114" i="3"/>
  <c r="BZ30" i="3"/>
  <c r="BZ109" i="3" s="1"/>
  <c r="BV54" i="2"/>
  <c r="CG39" i="1"/>
  <c r="BX37" i="1"/>
  <c r="H87" i="7"/>
  <c r="H8" i="7" s="1"/>
  <c r="H5" i="9" s="1"/>
  <c r="J10" i="8" s="1"/>
  <c r="BW15" i="2"/>
  <c r="BV15" i="1" s="1"/>
  <c r="BV13" i="1"/>
  <c r="CF103" i="1"/>
  <c r="CF115" i="1"/>
  <c r="CF127" i="1"/>
  <c r="BY81" i="2"/>
  <c r="BX53" i="1"/>
  <c r="BU123" i="1"/>
  <c r="BU99" i="1"/>
  <c r="BU111" i="1"/>
  <c r="H29" i="9"/>
  <c r="CA97" i="3"/>
  <c r="CA23" i="3"/>
  <c r="CA126" i="3" s="1"/>
  <c r="BW125" i="1"/>
  <c r="BW101" i="1"/>
  <c r="BW113" i="1"/>
  <c r="BV124" i="1"/>
  <c r="BV112" i="1"/>
  <c r="BV100" i="1"/>
  <c r="BZ102" i="1"/>
  <c r="BZ126" i="1"/>
  <c r="BZ114" i="1"/>
  <c r="BX9" i="2"/>
  <c r="BW9" i="1" s="1"/>
  <c r="BW44" i="11" s="1"/>
  <c r="BX10" i="2"/>
  <c r="BW10" i="1" s="1"/>
  <c r="BW58" i="11" s="1"/>
  <c r="BW7" i="1"/>
  <c r="BV51" i="1" l="1"/>
  <c r="BV35" i="1"/>
  <c r="BU41" i="1"/>
  <c r="M86" i="7" s="1"/>
  <c r="M87" i="7" s="1"/>
  <c r="M8" i="7" s="1"/>
  <c r="I86" i="7"/>
  <c r="I87" i="7" s="1"/>
  <c r="I8" i="7" s="1"/>
  <c r="H6" i="9" s="1"/>
  <c r="J12" i="8" s="1"/>
  <c r="J86" i="7"/>
  <c r="K87" i="7" s="1"/>
  <c r="K8" i="7" s="1"/>
  <c r="CA54" i="1"/>
  <c r="BW47" i="2"/>
  <c r="BV43" i="1" s="1"/>
  <c r="C90" i="7" s="1"/>
  <c r="BX56" i="2"/>
  <c r="BX80" i="2" s="1"/>
  <c r="BX25" i="2" s="1"/>
  <c r="CA38" i="1"/>
  <c r="BZ121" i="3"/>
  <c r="CB9" i="3"/>
  <c r="CB11" i="3" s="1"/>
  <c r="CB13" i="3" s="1"/>
  <c r="CB15" i="3" s="1"/>
  <c r="CB35" i="3" s="1"/>
  <c r="CB130" i="3"/>
  <c r="BX65" i="1"/>
  <c r="BU50" i="1"/>
  <c r="BU62" i="1" s="1"/>
  <c r="BV78" i="2"/>
  <c r="BU74" i="1" s="1"/>
  <c r="BZ133" i="3"/>
  <c r="CH59" i="2"/>
  <c r="CH83" i="2" s="1"/>
  <c r="CH28" i="2" s="1"/>
  <c r="BW57" i="11"/>
  <c r="BW55" i="11"/>
  <c r="BW56" i="11"/>
  <c r="BW54" i="11"/>
  <c r="BW53" i="11"/>
  <c r="BW38" i="11"/>
  <c r="BW43" i="11" s="1"/>
  <c r="BW52" i="1"/>
  <c r="BW64" i="1" s="1"/>
  <c r="BW35" i="2"/>
  <c r="F90" i="7"/>
  <c r="BV12" i="1"/>
  <c r="G90" i="7" s="1"/>
  <c r="BX11" i="2"/>
  <c r="BX13" i="2" s="1"/>
  <c r="BW24" i="2"/>
  <c r="BV75" i="1"/>
  <c r="BV87" i="1" s="1"/>
  <c r="BW11" i="1"/>
  <c r="BW22" i="11" s="1"/>
  <c r="BW76" i="1"/>
  <c r="BY26" i="2"/>
  <c r="BX77" i="1"/>
  <c r="BX89" i="1" s="1"/>
  <c r="CA114" i="3"/>
  <c r="CA30" i="3"/>
  <c r="CA78" i="1"/>
  <c r="CB27" i="2"/>
  <c r="BV14" i="1"/>
  <c r="H90" i="7" s="1"/>
  <c r="E90" i="7"/>
  <c r="BV63" i="1" l="1"/>
  <c r="CD37" i="3"/>
  <c r="CN40" i="3"/>
  <c r="CN59" i="3" s="1"/>
  <c r="CN83" i="3" s="1"/>
  <c r="CN28" i="3" s="1"/>
  <c r="CN119" i="3" s="1"/>
  <c r="CI39" i="3"/>
  <c r="CF38" i="3"/>
  <c r="BW42" i="2"/>
  <c r="CA38" i="2"/>
  <c r="CI40" i="2"/>
  <c r="CH39" i="1" s="1"/>
  <c r="CD39" i="2"/>
  <c r="BY37" i="2"/>
  <c r="H7" i="9"/>
  <c r="J13" i="8" s="1"/>
  <c r="J14" i="8" s="1"/>
  <c r="X8" i="7"/>
  <c r="CB42" i="3"/>
  <c r="CB48" i="3" s="1"/>
  <c r="CA90" i="1"/>
  <c r="CA66" i="1"/>
  <c r="J87" i="7"/>
  <c r="J8" i="7" s="1"/>
  <c r="CE57" i="3"/>
  <c r="CE81" i="3" s="1"/>
  <c r="CE26" i="3" s="1"/>
  <c r="CE117" i="3" s="1"/>
  <c r="CB54" i="3"/>
  <c r="CB61" i="3" s="1"/>
  <c r="CC36" i="3"/>
  <c r="CC55" i="3" s="1"/>
  <c r="CC79" i="3" s="1"/>
  <c r="CC24" i="3" s="1"/>
  <c r="CC127" i="3" s="1"/>
  <c r="CD56" i="3"/>
  <c r="CD80" i="3" s="1"/>
  <c r="CD25" i="3" s="1"/>
  <c r="CD128" i="3" s="1"/>
  <c r="CC7" i="3"/>
  <c r="CC10" i="3" s="1"/>
  <c r="CG55" i="1"/>
  <c r="CG67" i="1" s="1"/>
  <c r="BU86" i="1"/>
  <c r="CG79" i="1"/>
  <c r="BV23" i="2"/>
  <c r="BV126" i="2" s="1"/>
  <c r="CA109" i="3"/>
  <c r="CA133" i="3"/>
  <c r="BY56" i="2"/>
  <c r="BW40" i="11"/>
  <c r="BW42" i="11"/>
  <c r="BW41" i="11"/>
  <c r="BW54" i="2"/>
  <c r="BW88" i="1"/>
  <c r="BX36" i="2"/>
  <c r="BX55" i="2" s="1"/>
  <c r="BZ57" i="2"/>
  <c r="BV34" i="1"/>
  <c r="BV41" i="1" s="1"/>
  <c r="BX47" i="2"/>
  <c r="BW43" i="1" s="1"/>
  <c r="C91" i="7" s="1"/>
  <c r="BX15" i="2"/>
  <c r="BX35" i="2" s="1"/>
  <c r="BW13" i="1"/>
  <c r="F91" i="7" s="1"/>
  <c r="BY7" i="2"/>
  <c r="BX7" i="1" s="1"/>
  <c r="BV24" i="1"/>
  <c r="BW127" i="2"/>
  <c r="BW115" i="2"/>
  <c r="CH119" i="2"/>
  <c r="CG28" i="1"/>
  <c r="CH131" i="2"/>
  <c r="CB118" i="2"/>
  <c r="CB130" i="2"/>
  <c r="CA27" i="1"/>
  <c r="CA121" i="3"/>
  <c r="BY129" i="2"/>
  <c r="BY117" i="2"/>
  <c r="BX26" i="1"/>
  <c r="BX128" i="2"/>
  <c r="BX116" i="2"/>
  <c r="BW25" i="1"/>
  <c r="L91" i="7"/>
  <c r="CB38" i="2" l="1"/>
  <c r="CE39" i="2"/>
  <c r="BZ37" i="2"/>
  <c r="CJ40" i="2"/>
  <c r="CN131" i="3"/>
  <c r="BX42" i="2"/>
  <c r="CC115" i="3"/>
  <c r="CB78" i="3"/>
  <c r="CB85" i="3" s="1"/>
  <c r="CB97" i="3" s="1"/>
  <c r="BV114" i="2"/>
  <c r="CB73" i="3"/>
  <c r="CE129" i="3"/>
  <c r="CC47" i="3"/>
  <c r="CD116" i="3"/>
  <c r="CG91" i="1"/>
  <c r="CC9" i="3"/>
  <c r="CC11" i="3" s="1"/>
  <c r="CC13" i="3" s="1"/>
  <c r="CC15" i="3" s="1"/>
  <c r="CC35" i="3" s="1"/>
  <c r="BX36" i="1"/>
  <c r="BU23" i="1"/>
  <c r="BU98" i="1" s="1"/>
  <c r="BV50" i="1"/>
  <c r="BV57" i="1" s="1"/>
  <c r="BW61" i="2"/>
  <c r="BW73" i="2" s="1"/>
  <c r="BW78" i="2"/>
  <c r="CC58" i="3"/>
  <c r="CC82" i="3" s="1"/>
  <c r="CC27" i="3" s="1"/>
  <c r="CB38" i="1"/>
  <c r="BY37" i="1"/>
  <c r="CI59" i="2"/>
  <c r="CI83" i="2" s="1"/>
  <c r="BW15" i="1"/>
  <c r="BW35" i="1"/>
  <c r="CC58" i="2"/>
  <c r="BW48" i="2"/>
  <c r="BV44" i="1" s="1"/>
  <c r="J90" i="7" s="1"/>
  <c r="I90" i="7"/>
  <c r="BY9" i="2"/>
  <c r="BX9" i="1" s="1"/>
  <c r="BX44" i="11" s="1"/>
  <c r="BW12" i="1"/>
  <c r="G91" i="7" s="1"/>
  <c r="BY10" i="2"/>
  <c r="BX10" i="1" s="1"/>
  <c r="BX58" i="11" s="1"/>
  <c r="BY80" i="2"/>
  <c r="BX52" i="1"/>
  <c r="BZ81" i="2"/>
  <c r="BY53" i="1"/>
  <c r="BX125" i="1"/>
  <c r="BX101" i="1"/>
  <c r="BX113" i="1"/>
  <c r="CA126" i="1"/>
  <c r="CA114" i="1"/>
  <c r="CA102" i="1"/>
  <c r="CG103" i="1"/>
  <c r="CG115" i="1"/>
  <c r="CG127" i="1"/>
  <c r="I33" i="9"/>
  <c r="BV99" i="1"/>
  <c r="BV123" i="1"/>
  <c r="BV111" i="1"/>
  <c r="BW34" i="1"/>
  <c r="BX54" i="2"/>
  <c r="BX61" i="2" s="1"/>
  <c r="BY36" i="2"/>
  <c r="BW112" i="1"/>
  <c r="BW124" i="1"/>
  <c r="BW100" i="1"/>
  <c r="M90" i="7"/>
  <c r="BX79" i="2"/>
  <c r="BW51" i="1"/>
  <c r="CC42" i="3" l="1"/>
  <c r="CE37" i="3"/>
  <c r="CO40" i="3"/>
  <c r="CO59" i="3" s="1"/>
  <c r="CO83" i="3" s="1"/>
  <c r="CO28" i="3" s="1"/>
  <c r="CJ39" i="3"/>
  <c r="CG38" i="3"/>
  <c r="BW41" i="1"/>
  <c r="BV62" i="1"/>
  <c r="CB23" i="3"/>
  <c r="CB126" i="3" s="1"/>
  <c r="BV45" i="1"/>
  <c r="K90" i="7" s="1"/>
  <c r="BX64" i="1"/>
  <c r="CD7" i="3"/>
  <c r="CD10" i="3" s="1"/>
  <c r="BU122" i="1"/>
  <c r="H28" i="9"/>
  <c r="BU110" i="1"/>
  <c r="CC118" i="3"/>
  <c r="CC130" i="3"/>
  <c r="BW23" i="2"/>
  <c r="BW30" i="2" s="1"/>
  <c r="BW85" i="2"/>
  <c r="BW97" i="2" s="1"/>
  <c r="BY65" i="1"/>
  <c r="BV74" i="1"/>
  <c r="BV86" i="1" s="1"/>
  <c r="BX56" i="11"/>
  <c r="BX54" i="11"/>
  <c r="BX55" i="11"/>
  <c r="BX53" i="11"/>
  <c r="BX57" i="11"/>
  <c r="BW14" i="1"/>
  <c r="H91" i="7" s="1"/>
  <c r="BX38" i="11"/>
  <c r="CB54" i="1"/>
  <c r="CB66" i="1" s="1"/>
  <c r="CH55" i="1"/>
  <c r="CH67" i="1" s="1"/>
  <c r="BW63" i="1"/>
  <c r="E91" i="7"/>
  <c r="CC82" i="2"/>
  <c r="CB78" i="1" s="1"/>
  <c r="CB90" i="1" s="1"/>
  <c r="BX11" i="1"/>
  <c r="BY11" i="2"/>
  <c r="BZ7" i="2" s="1"/>
  <c r="BY7" i="1" s="1"/>
  <c r="BW75" i="1"/>
  <c r="BW87" i="1" s="1"/>
  <c r="BX24" i="2"/>
  <c r="CA57" i="2"/>
  <c r="BZ37" i="1"/>
  <c r="CC48" i="3"/>
  <c r="CD36" i="3"/>
  <c r="CD55" i="3" s="1"/>
  <c r="CD79" i="3" s="1"/>
  <c r="CD24" i="3" s="1"/>
  <c r="CC54" i="3"/>
  <c r="CC61" i="3" s="1"/>
  <c r="CE56" i="3"/>
  <c r="CE80" i="3" s="1"/>
  <c r="CE25" i="3" s="1"/>
  <c r="CF57" i="3"/>
  <c r="CF81" i="3" s="1"/>
  <c r="CF26" i="3" s="1"/>
  <c r="CD58" i="3"/>
  <c r="CD82" i="3" s="1"/>
  <c r="CD27" i="3" s="1"/>
  <c r="BX73" i="2"/>
  <c r="BX78" i="2"/>
  <c r="BX85" i="2" s="1"/>
  <c r="BW50" i="1"/>
  <c r="BW57" i="1" s="1"/>
  <c r="BY47" i="2"/>
  <c r="BX43" i="1" s="1"/>
  <c r="C92" i="7" s="1"/>
  <c r="BX48" i="2"/>
  <c r="BW44" i="1" s="1"/>
  <c r="CI28" i="2"/>
  <c r="CH79" i="1"/>
  <c r="N90" i="7"/>
  <c r="BV69" i="1"/>
  <c r="O90" i="7" s="1"/>
  <c r="CJ59" i="2"/>
  <c r="CI39" i="1"/>
  <c r="BY36" i="1"/>
  <c r="BZ56" i="2"/>
  <c r="CD58" i="2"/>
  <c r="CC38" i="1"/>
  <c r="BX35" i="1"/>
  <c r="BY55" i="2"/>
  <c r="I91" i="7"/>
  <c r="BY77" i="1"/>
  <c r="BY89" i="1" s="1"/>
  <c r="BZ26" i="2"/>
  <c r="BX76" i="1"/>
  <c r="BX88" i="1" s="1"/>
  <c r="BY25" i="2"/>
  <c r="CB114" i="3" l="1"/>
  <c r="CB30" i="3"/>
  <c r="CB121" i="3" s="1"/>
  <c r="CD9" i="3"/>
  <c r="CD11" i="3" s="1"/>
  <c r="CE7" i="3" s="1"/>
  <c r="BW126" i="2"/>
  <c r="BV23" i="1"/>
  <c r="BV30" i="1" s="1"/>
  <c r="CO119" i="3"/>
  <c r="CO131" i="3"/>
  <c r="CF117" i="3"/>
  <c r="CF129" i="3"/>
  <c r="CE116" i="3"/>
  <c r="CE128" i="3"/>
  <c r="CD118" i="3"/>
  <c r="CD130" i="3"/>
  <c r="CD115" i="3"/>
  <c r="CD127" i="3"/>
  <c r="BW114" i="2"/>
  <c r="BV81" i="1"/>
  <c r="Q90" i="7" s="1"/>
  <c r="L92" i="7"/>
  <c r="BX22" i="11"/>
  <c r="BX41" i="11"/>
  <c r="BX40" i="11"/>
  <c r="BX43" i="11"/>
  <c r="BX42" i="11"/>
  <c r="CH91" i="1"/>
  <c r="CC27" i="2"/>
  <c r="CC130" i="2" s="1"/>
  <c r="BZ10" i="2"/>
  <c r="BY10" i="1" s="1"/>
  <c r="BY58" i="11" s="1"/>
  <c r="BZ9" i="2"/>
  <c r="BY9" i="1" s="1"/>
  <c r="BY44" i="11" s="1"/>
  <c r="BY13" i="2"/>
  <c r="BY128" i="2"/>
  <c r="BY116" i="2"/>
  <c r="BX25" i="1"/>
  <c r="M91" i="7"/>
  <c r="BY52" i="1"/>
  <c r="BY64" i="1" s="1"/>
  <c r="BZ80" i="2"/>
  <c r="CC73" i="3"/>
  <c r="CC78" i="3"/>
  <c r="CC85" i="3" s="1"/>
  <c r="BZ53" i="1"/>
  <c r="BZ65" i="1" s="1"/>
  <c r="CA81" i="2"/>
  <c r="BW121" i="2"/>
  <c r="BW133" i="2"/>
  <c r="BW109" i="2"/>
  <c r="CI131" i="2"/>
  <c r="CI119" i="2"/>
  <c r="CH28" i="1"/>
  <c r="CC54" i="1"/>
  <c r="CC66" i="1" s="1"/>
  <c r="CD82" i="2"/>
  <c r="BW62" i="1"/>
  <c r="BX115" i="2"/>
  <c r="BX127" i="2"/>
  <c r="BW24" i="1"/>
  <c r="CJ83" i="2"/>
  <c r="CI55" i="1"/>
  <c r="CI67" i="1" s="1"/>
  <c r="BZ117" i="2"/>
  <c r="BY26" i="1"/>
  <c r="BZ129" i="2"/>
  <c r="BX51" i="1"/>
  <c r="BX63" i="1" s="1"/>
  <c r="BY79" i="2"/>
  <c r="BW74" i="1"/>
  <c r="BW86" i="1" s="1"/>
  <c r="BX23" i="2"/>
  <c r="CD47" i="3"/>
  <c r="BV110" i="1" l="1"/>
  <c r="CB109" i="3"/>
  <c r="CD13" i="3"/>
  <c r="CD15" i="3" s="1"/>
  <c r="CD35" i="3" s="1"/>
  <c r="BV122" i="1"/>
  <c r="CB133" i="3"/>
  <c r="BV98" i="1"/>
  <c r="BV93" i="1"/>
  <c r="P90" i="7" s="1"/>
  <c r="BY55" i="11"/>
  <c r="BY54" i="11"/>
  <c r="BY57" i="11"/>
  <c r="BY53" i="11"/>
  <c r="BY56" i="11"/>
  <c r="CB27" i="1"/>
  <c r="CB126" i="1" s="1"/>
  <c r="CC118" i="2"/>
  <c r="BY11" i="1"/>
  <c r="BY15" i="2"/>
  <c r="BY35" i="2" s="1"/>
  <c r="BX13" i="1"/>
  <c r="BZ11" i="2"/>
  <c r="BZ13" i="2" s="1"/>
  <c r="CD27" i="2"/>
  <c r="CC78" i="1"/>
  <c r="CC90" i="1" s="1"/>
  <c r="BY113" i="1"/>
  <c r="BY125" i="1"/>
  <c r="BY101" i="1"/>
  <c r="BW99" i="1"/>
  <c r="BW123" i="1"/>
  <c r="BW111" i="1"/>
  <c r="S90" i="7"/>
  <c r="BV117" i="1"/>
  <c r="T90" i="7" s="1"/>
  <c r="BV129" i="1"/>
  <c r="U90" i="7" s="1"/>
  <c r="BV105" i="1"/>
  <c r="R90" i="7" s="1"/>
  <c r="BX112" i="1"/>
  <c r="BX100" i="1"/>
  <c r="BX124" i="1"/>
  <c r="BY76" i="1"/>
  <c r="BY88" i="1" s="1"/>
  <c r="BZ25" i="2"/>
  <c r="BX75" i="1"/>
  <c r="BX87" i="1" s="1"/>
  <c r="BY24" i="2"/>
  <c r="N91" i="7"/>
  <c r="BW69" i="1"/>
  <c r="O91" i="7" s="1"/>
  <c r="CH115" i="1"/>
  <c r="CH127" i="1"/>
  <c r="CH103" i="1"/>
  <c r="CC23" i="3"/>
  <c r="CC126" i="3" s="1"/>
  <c r="CC97" i="3"/>
  <c r="BW45" i="1"/>
  <c r="K91" i="7" s="1"/>
  <c r="J91" i="7"/>
  <c r="BX30" i="2"/>
  <c r="BW23" i="1"/>
  <c r="BW30" i="1" s="1"/>
  <c r="BX114" i="2"/>
  <c r="BX126" i="2"/>
  <c r="CJ28" i="2"/>
  <c r="CI79" i="1"/>
  <c r="CI91" i="1" s="1"/>
  <c r="CE10" i="3"/>
  <c r="BX97" i="2"/>
  <c r="BW81" i="1"/>
  <c r="BZ77" i="1"/>
  <c r="BZ89" i="1" s="1"/>
  <c r="CA26" i="2"/>
  <c r="CF37" i="3" l="1"/>
  <c r="CP40" i="3"/>
  <c r="CP59" i="3" s="1"/>
  <c r="CP83" i="3" s="1"/>
  <c r="CP28" i="3" s="1"/>
  <c r="CP119" i="3" s="1"/>
  <c r="CK39" i="3"/>
  <c r="CH38" i="3"/>
  <c r="BY42" i="2"/>
  <c r="CA37" i="2"/>
  <c r="CA56" i="2" s="1"/>
  <c r="CC38" i="2"/>
  <c r="CF39" i="2"/>
  <c r="CK40" i="2"/>
  <c r="CD42" i="3"/>
  <c r="CD48" i="3" s="1"/>
  <c r="CF56" i="3"/>
  <c r="CF80" i="3" s="1"/>
  <c r="CF25" i="3" s="1"/>
  <c r="CF116" i="3" s="1"/>
  <c r="CG57" i="3"/>
  <c r="CG81" i="3" s="1"/>
  <c r="CG26" i="3" s="1"/>
  <c r="CG117" i="3" s="1"/>
  <c r="CE36" i="3"/>
  <c r="CE55" i="3" s="1"/>
  <c r="CE79" i="3" s="1"/>
  <c r="CE24" i="3" s="1"/>
  <c r="CE115" i="3" s="1"/>
  <c r="CD54" i="3"/>
  <c r="CD61" i="3" s="1"/>
  <c r="L93" i="7"/>
  <c r="BY22" i="11"/>
  <c r="CB114" i="1"/>
  <c r="CB102" i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X41" i="1" s="1"/>
  <c r="BZ36" i="2"/>
  <c r="BY54" i="2"/>
  <c r="BY61" i="2" s="1"/>
  <c r="BW122" i="1"/>
  <c r="BW98" i="1"/>
  <c r="BW110" i="1"/>
  <c r="BZ116" i="2"/>
  <c r="BY25" i="1"/>
  <c r="BZ128" i="2"/>
  <c r="BY127" i="2"/>
  <c r="BY115" i="2"/>
  <c r="BX24" i="1"/>
  <c r="CA129" i="2"/>
  <c r="BZ26" i="1"/>
  <c r="CA117" i="2"/>
  <c r="BW93" i="1"/>
  <c r="P91" i="7" s="1"/>
  <c r="Q91" i="7"/>
  <c r="CJ131" i="2"/>
  <c r="CI28" i="1"/>
  <c r="CJ119" i="2"/>
  <c r="BX109" i="2"/>
  <c r="BX133" i="2"/>
  <c r="BX121" i="2"/>
  <c r="CC114" i="3"/>
  <c r="CC30" i="3"/>
  <c r="CD118" i="2"/>
  <c r="CC27" i="1"/>
  <c r="CD130" i="2"/>
  <c r="CE47" i="3" l="1"/>
  <c r="CP131" i="3"/>
  <c r="CD73" i="3"/>
  <c r="CF128" i="3"/>
  <c r="CG129" i="3"/>
  <c r="CD78" i="3"/>
  <c r="CD85" i="3" s="1"/>
  <c r="CD97" i="3" s="1"/>
  <c r="CE127" i="3"/>
  <c r="CC109" i="3"/>
  <c r="CC133" i="3"/>
  <c r="E92" i="7"/>
  <c r="BY38" i="11"/>
  <c r="BZ38" i="11"/>
  <c r="BZ43" i="11" s="1"/>
  <c r="BZ36" i="1"/>
  <c r="CA80" i="2"/>
  <c r="CA25" i="2" s="1"/>
  <c r="BZ52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8" i="3"/>
  <c r="CE82" i="3" s="1"/>
  <c r="CE27" i="3" s="1"/>
  <c r="BZ47" i="2"/>
  <c r="BY43" i="1" s="1"/>
  <c r="C93" i="7" s="1"/>
  <c r="BY48" i="2"/>
  <c r="BX44" i="1" s="1"/>
  <c r="F93" i="7"/>
  <c r="BY12" i="1"/>
  <c r="G93" i="7" s="1"/>
  <c r="CK59" i="2"/>
  <c r="CJ39" i="1"/>
  <c r="I92" i="7"/>
  <c r="CD38" i="1"/>
  <c r="CE58" i="2"/>
  <c r="BZ55" i="2"/>
  <c r="BY35" i="1"/>
  <c r="BY78" i="2"/>
  <c r="BY85" i="2" s="1"/>
  <c r="BX50" i="1"/>
  <c r="BX57" i="1" s="1"/>
  <c r="BY73" i="2"/>
  <c r="CA37" i="1"/>
  <c r="CB57" i="2"/>
  <c r="BX99" i="1"/>
  <c r="BX111" i="1"/>
  <c r="BX123" i="1"/>
  <c r="BY14" i="1"/>
  <c r="H93" i="7" s="1"/>
  <c r="E93" i="7"/>
  <c r="CC121" i="3"/>
  <c r="BY112" i="1"/>
  <c r="BY100" i="1"/>
  <c r="BY124" i="1"/>
  <c r="BZ125" i="1"/>
  <c r="BZ101" i="1"/>
  <c r="BZ113" i="1"/>
  <c r="CC114" i="1"/>
  <c r="CC102" i="1"/>
  <c r="CC126" i="1"/>
  <c r="CI103" i="1"/>
  <c r="CI115" i="1"/>
  <c r="CI127" i="1"/>
  <c r="BW105" i="1"/>
  <c r="R91" i="7" s="1"/>
  <c r="BW117" i="1"/>
  <c r="T91" i="7" s="1"/>
  <c r="BW129" i="1"/>
  <c r="U91" i="7" s="1"/>
  <c r="S91" i="7"/>
  <c r="CE42" i="3" l="1"/>
  <c r="CG37" i="3"/>
  <c r="CQ40" i="3"/>
  <c r="CQ59" i="3" s="1"/>
  <c r="CQ83" i="3" s="1"/>
  <c r="CQ28" i="3" s="1"/>
  <c r="CI38" i="3"/>
  <c r="CL39" i="3"/>
  <c r="BZ42" i="2"/>
  <c r="CB37" i="2"/>
  <c r="CG39" i="2"/>
  <c r="CD38" i="2"/>
  <c r="CL40" i="2"/>
  <c r="CL59" i="2" s="1"/>
  <c r="CD23" i="3"/>
  <c r="CD126" i="3" s="1"/>
  <c r="CE118" i="3"/>
  <c r="CE130" i="3"/>
  <c r="BZ54" i="2"/>
  <c r="CE54" i="3"/>
  <c r="CE61" i="3" s="1"/>
  <c r="BZ64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6" i="1"/>
  <c r="BZ88" i="1" s="1"/>
  <c r="CF58" i="3"/>
  <c r="CF82" i="3" s="1"/>
  <c r="CF27" i="3" s="1"/>
  <c r="CB56" i="2"/>
  <c r="BY34" i="1"/>
  <c r="BY41" i="1" s="1"/>
  <c r="CA36" i="2"/>
  <c r="CA55" i="2" s="1"/>
  <c r="CB37" i="1"/>
  <c r="BZ48" i="2"/>
  <c r="BY44" i="1" s="1"/>
  <c r="BZ11" i="1"/>
  <c r="CA11" i="2"/>
  <c r="CB7" i="2" s="1"/>
  <c r="CE48" i="3"/>
  <c r="CH57" i="3"/>
  <c r="CH81" i="3" s="1"/>
  <c r="CH26" i="3" s="1"/>
  <c r="CG56" i="3"/>
  <c r="CG80" i="3" s="1"/>
  <c r="CG25" i="3" s="1"/>
  <c r="CF36" i="3"/>
  <c r="CF55" i="3" s="1"/>
  <c r="CF79" i="3" s="1"/>
  <c r="CF24" i="3" s="1"/>
  <c r="CF7" i="3"/>
  <c r="CF10" i="3" s="1"/>
  <c r="BX62" i="1"/>
  <c r="CD54" i="1"/>
  <c r="CD66" i="1" s="1"/>
  <c r="CE82" i="2"/>
  <c r="CB81" i="2"/>
  <c r="CA53" i="1"/>
  <c r="CA65" i="1" s="1"/>
  <c r="BX74" i="1"/>
  <c r="BX86" i="1" s="1"/>
  <c r="BY23" i="2"/>
  <c r="CK83" i="2"/>
  <c r="CJ55" i="1"/>
  <c r="CJ67" i="1" s="1"/>
  <c r="M92" i="7"/>
  <c r="BY51" i="1"/>
  <c r="BY63" i="1" s="1"/>
  <c r="BZ79" i="2"/>
  <c r="CA116" i="2"/>
  <c r="CA128" i="2"/>
  <c r="BZ25" i="1"/>
  <c r="CD30" i="3" l="1"/>
  <c r="CD133" i="3" s="1"/>
  <c r="CD114" i="3"/>
  <c r="CG116" i="3"/>
  <c r="CG128" i="3"/>
  <c r="CH117" i="3"/>
  <c r="CH129" i="3"/>
  <c r="CQ119" i="3"/>
  <c r="CQ131" i="3"/>
  <c r="CF115" i="3"/>
  <c r="CF127" i="3"/>
  <c r="CF118" i="3"/>
  <c r="CF130" i="3"/>
  <c r="BZ78" i="2"/>
  <c r="BZ85" i="2" s="1"/>
  <c r="BZ61" i="2"/>
  <c r="BZ73" i="2" s="1"/>
  <c r="BY50" i="1"/>
  <c r="CE78" i="3"/>
  <c r="L94" i="7"/>
  <c r="BZ22" i="11"/>
  <c r="CE38" i="1"/>
  <c r="I93" i="7"/>
  <c r="CA47" i="2"/>
  <c r="BZ43" i="1" s="1"/>
  <c r="C94" i="7" s="1"/>
  <c r="CA36" i="1"/>
  <c r="CF58" i="2"/>
  <c r="CF82" i="2" s="1"/>
  <c r="CK39" i="1"/>
  <c r="CC57" i="2"/>
  <c r="CB53" i="1" s="1"/>
  <c r="CB65" i="1" s="1"/>
  <c r="BZ35" i="1"/>
  <c r="CA13" i="2"/>
  <c r="BZ13" i="1" s="1"/>
  <c r="CE73" i="3"/>
  <c r="CF47" i="3"/>
  <c r="CF9" i="3"/>
  <c r="CF11" i="3" s="1"/>
  <c r="CF13" i="3" s="1"/>
  <c r="CF15" i="3" s="1"/>
  <c r="CF35" i="3" s="1"/>
  <c r="BY75" i="1"/>
  <c r="BY87" i="1" s="1"/>
  <c r="BZ24" i="2"/>
  <c r="BY30" i="2"/>
  <c r="BX23" i="1"/>
  <c r="BX30" i="1" s="1"/>
  <c r="BY126" i="2"/>
  <c r="BY114" i="2"/>
  <c r="CE27" i="2"/>
  <c r="CD78" i="1"/>
  <c r="CD90" i="1" s="1"/>
  <c r="CK28" i="2"/>
  <c r="CJ79" i="1"/>
  <c r="CJ91" i="1" s="1"/>
  <c r="J92" i="7"/>
  <c r="BX45" i="1"/>
  <c r="K92" i="7" s="1"/>
  <c r="BX81" i="1"/>
  <c r="BY97" i="2"/>
  <c r="CA77" i="1"/>
  <c r="CA89" i="1" s="1"/>
  <c r="CB26" i="2"/>
  <c r="N92" i="7"/>
  <c r="BX69" i="1"/>
  <c r="O92" i="7" s="1"/>
  <c r="J93" i="7"/>
  <c r="BY45" i="1"/>
  <c r="K93" i="7" s="1"/>
  <c r="BZ51" i="1"/>
  <c r="CA79" i="2"/>
  <c r="BZ23" i="2"/>
  <c r="CA52" i="1"/>
  <c r="CB80" i="2"/>
  <c r="CB9" i="2"/>
  <c r="CA9" i="1" s="1"/>
  <c r="CA44" i="11" s="1"/>
  <c r="CA7" i="1"/>
  <c r="CB10" i="2"/>
  <c r="CA10" i="1" s="1"/>
  <c r="CA58" i="11" s="1"/>
  <c r="M93" i="7"/>
  <c r="BZ124" i="1"/>
  <c r="BZ112" i="1"/>
  <c r="BZ100" i="1"/>
  <c r="CD121" i="3"/>
  <c r="CK55" i="1"/>
  <c r="CL83" i="2"/>
  <c r="CF42" i="3" l="1"/>
  <c r="CH37" i="3"/>
  <c r="CR40" i="3"/>
  <c r="CJ38" i="3"/>
  <c r="CM39" i="3"/>
  <c r="CD109" i="3"/>
  <c r="BY62" i="1"/>
  <c r="BY57" i="1"/>
  <c r="N93" i="7" s="1"/>
  <c r="BY74" i="1"/>
  <c r="BY86" i="1" s="1"/>
  <c r="CE23" i="3"/>
  <c r="CE126" i="3" s="1"/>
  <c r="CE85" i="3"/>
  <c r="CE97" i="3" s="1"/>
  <c r="CR59" i="3"/>
  <c r="CR83" i="3" s="1"/>
  <c r="CR28" i="3" s="1"/>
  <c r="CK67" i="1"/>
  <c r="CA56" i="11"/>
  <c r="CA53" i="11"/>
  <c r="CA54" i="11"/>
  <c r="CA55" i="11"/>
  <c r="CA57" i="11"/>
  <c r="CA15" i="2"/>
  <c r="CA35" i="2" s="1"/>
  <c r="CC81" i="2"/>
  <c r="CC26" i="2" s="1"/>
  <c r="CE54" i="1"/>
  <c r="CE66" i="1" s="1"/>
  <c r="CA64" i="1"/>
  <c r="BZ63" i="1"/>
  <c r="CG7" i="3"/>
  <c r="CG10" i="3" s="1"/>
  <c r="BX122" i="1"/>
  <c r="BX98" i="1"/>
  <c r="BX110" i="1"/>
  <c r="BX93" i="1"/>
  <c r="P92" i="7" s="1"/>
  <c r="Q92" i="7"/>
  <c r="CK131" i="2"/>
  <c r="CJ28" i="1"/>
  <c r="CK119" i="2"/>
  <c r="CE130" i="2"/>
  <c r="CD27" i="1"/>
  <c r="CE118" i="2"/>
  <c r="BY133" i="2"/>
  <c r="BY109" i="2"/>
  <c r="BY121" i="2"/>
  <c r="CB117" i="2"/>
  <c r="CA26" i="1"/>
  <c r="CB129" i="2"/>
  <c r="F94" i="7"/>
  <c r="BZ12" i="1"/>
  <c r="G94" i="7" s="1"/>
  <c r="BZ115" i="2"/>
  <c r="BY24" i="1"/>
  <c r="BZ127" i="2"/>
  <c r="CF27" i="2"/>
  <c r="CE78" i="1"/>
  <c r="BZ75" i="1"/>
  <c r="BZ87" i="1" s="1"/>
  <c r="CA24" i="2"/>
  <c r="CB11" i="2"/>
  <c r="CH56" i="3"/>
  <c r="CH80" i="3" s="1"/>
  <c r="CH25" i="3" s="1"/>
  <c r="CF48" i="3"/>
  <c r="CG36" i="3"/>
  <c r="CG55" i="3" s="1"/>
  <c r="CG79" i="3" s="1"/>
  <c r="CG24" i="3" s="1"/>
  <c r="CF54" i="3"/>
  <c r="CF61" i="3" s="1"/>
  <c r="CI57" i="3"/>
  <c r="CI81" i="3" s="1"/>
  <c r="CI26" i="3" s="1"/>
  <c r="BY81" i="1"/>
  <c r="BZ97" i="2"/>
  <c r="CL28" i="2"/>
  <c r="CK79" i="1"/>
  <c r="CK91" i="1" s="1"/>
  <c r="CA11" i="1"/>
  <c r="CA22" i="11" s="1"/>
  <c r="CA76" i="1"/>
  <c r="CA88" i="1" s="1"/>
  <c r="CB25" i="2"/>
  <c r="BZ114" i="2"/>
  <c r="BZ30" i="2"/>
  <c r="BY23" i="1"/>
  <c r="BZ126" i="2"/>
  <c r="CA42" i="2" l="1"/>
  <c r="CC37" i="2"/>
  <c r="CB36" i="1" s="1"/>
  <c r="CM40" i="2"/>
  <c r="CM59" i="2" s="1"/>
  <c r="CH39" i="2"/>
  <c r="CE38" i="2"/>
  <c r="BY30" i="1"/>
  <c r="CE114" i="3"/>
  <c r="BY69" i="1"/>
  <c r="O93" i="7" s="1"/>
  <c r="CE30" i="3"/>
  <c r="CE109" i="3" s="1"/>
  <c r="CI117" i="3"/>
  <c r="CI129" i="3"/>
  <c r="CG115" i="3"/>
  <c r="CG127" i="3"/>
  <c r="CH116" i="3"/>
  <c r="CH128" i="3"/>
  <c r="CR119" i="3"/>
  <c r="CR131" i="3"/>
  <c r="CA48" i="2"/>
  <c r="BZ44" i="1" s="1"/>
  <c r="CA54" i="2"/>
  <c r="CB77" i="1"/>
  <c r="CB89" i="1" s="1"/>
  <c r="CG58" i="2"/>
  <c r="CD57" i="2"/>
  <c r="CG58" i="3"/>
  <c r="CG82" i="3" s="1"/>
  <c r="CG27" i="3" s="1"/>
  <c r="BZ34" i="1"/>
  <c r="BZ41" i="1" s="1"/>
  <c r="CB36" i="2"/>
  <c r="CA35" i="1" s="1"/>
  <c r="BZ15" i="1"/>
  <c r="CE90" i="1"/>
  <c r="CJ115" i="1"/>
  <c r="CJ103" i="1"/>
  <c r="CJ127" i="1"/>
  <c r="CD114" i="1"/>
  <c r="CD102" i="1"/>
  <c r="CD126" i="1"/>
  <c r="BX117" i="1"/>
  <c r="T92" i="7" s="1"/>
  <c r="S92" i="7"/>
  <c r="BX105" i="1"/>
  <c r="R92" i="7" s="1"/>
  <c r="BX129" i="1"/>
  <c r="U92" i="7" s="1"/>
  <c r="BY111" i="1"/>
  <c r="BY123" i="1"/>
  <c r="BY99" i="1"/>
  <c r="CA101" i="1"/>
  <c r="CA113" i="1"/>
  <c r="CA125" i="1"/>
  <c r="BZ121" i="2"/>
  <c r="BZ133" i="2"/>
  <c r="BZ109" i="2"/>
  <c r="L95" i="7"/>
  <c r="CL131" i="2"/>
  <c r="CK28" i="1"/>
  <c r="CL119" i="2"/>
  <c r="CF73" i="3"/>
  <c r="CF78" i="3"/>
  <c r="CF85" i="3" s="1"/>
  <c r="CC7" i="2"/>
  <c r="CB13" i="2"/>
  <c r="CE27" i="1"/>
  <c r="CF118" i="2"/>
  <c r="CF130" i="2"/>
  <c r="BY98" i="1"/>
  <c r="BY110" i="1"/>
  <c r="BY122" i="1"/>
  <c r="CC129" i="2"/>
  <c r="CB26" i="1"/>
  <c r="CC117" i="2"/>
  <c r="CA127" i="2"/>
  <c r="CA115" i="2"/>
  <c r="BZ24" i="1"/>
  <c r="CB116" i="2"/>
  <c r="CA25" i="1"/>
  <c r="CB128" i="2"/>
  <c r="BY93" i="1"/>
  <c r="P93" i="7" s="1"/>
  <c r="Q93" i="7"/>
  <c r="CG47" i="3"/>
  <c r="CB47" i="2" l="1"/>
  <c r="CA43" i="1" s="1"/>
  <c r="C95" i="7" s="1"/>
  <c r="CE121" i="3"/>
  <c r="CE133" i="3"/>
  <c r="CG118" i="3"/>
  <c r="CG130" i="3"/>
  <c r="CA78" i="2"/>
  <c r="CA85" i="2" s="1"/>
  <c r="CA61" i="2"/>
  <c r="CA73" i="2" s="1"/>
  <c r="CC37" i="1"/>
  <c r="CC56" i="2"/>
  <c r="CC80" i="2" s="1"/>
  <c r="BZ50" i="1"/>
  <c r="BZ57" i="1" s="1"/>
  <c r="CA38" i="11"/>
  <c r="CL39" i="1"/>
  <c r="CF38" i="1"/>
  <c r="CG9" i="3"/>
  <c r="CG11" i="3" s="1"/>
  <c r="CH7" i="3" s="1"/>
  <c r="I94" i="7"/>
  <c r="CB55" i="2"/>
  <c r="CB79" i="2" s="1"/>
  <c r="E94" i="7"/>
  <c r="BZ14" i="1"/>
  <c r="H94" i="7" s="1"/>
  <c r="CB15" i="2"/>
  <c r="CB35" i="2" s="1"/>
  <c r="CA13" i="1"/>
  <c r="CG82" i="2"/>
  <c r="CF54" i="1"/>
  <c r="CA112" i="1"/>
  <c r="CA100" i="1"/>
  <c r="CA124" i="1"/>
  <c r="CB125" i="1"/>
  <c r="CB101" i="1"/>
  <c r="CB113" i="1"/>
  <c r="CC9" i="2"/>
  <c r="CB9" i="1" s="1"/>
  <c r="CB44" i="11" s="1"/>
  <c r="CC10" i="2"/>
  <c r="CB10" i="1" s="1"/>
  <c r="CB58" i="11" s="1"/>
  <c r="CB7" i="1"/>
  <c r="CK115" i="1"/>
  <c r="CK103" i="1"/>
  <c r="CK127" i="1"/>
  <c r="BZ45" i="1"/>
  <c r="K94" i="7" s="1"/>
  <c r="J94" i="7"/>
  <c r="CF97" i="3"/>
  <c r="CF23" i="3"/>
  <c r="CF126" i="3" s="1"/>
  <c r="CD81" i="2"/>
  <c r="CC53" i="1"/>
  <c r="BZ111" i="1"/>
  <c r="BZ123" i="1"/>
  <c r="BZ99" i="1"/>
  <c r="CL55" i="1"/>
  <c r="CM83" i="2"/>
  <c r="BY117" i="1"/>
  <c r="T93" i="7" s="1"/>
  <c r="S93" i="7"/>
  <c r="BY129" i="1"/>
  <c r="U93" i="7" s="1"/>
  <c r="BY105" i="1"/>
  <c r="R93" i="7" s="1"/>
  <c r="CE102" i="1"/>
  <c r="CE114" i="1"/>
  <c r="CE126" i="1"/>
  <c r="M94" i="7"/>
  <c r="CB42" i="2" l="1"/>
  <c r="CD37" i="2"/>
  <c r="CN40" i="2"/>
  <c r="CI39" i="2"/>
  <c r="CF38" i="2"/>
  <c r="CA23" i="2"/>
  <c r="CA114" i="2" s="1"/>
  <c r="BZ74" i="1"/>
  <c r="BZ86" i="1" s="1"/>
  <c r="CC65" i="1"/>
  <c r="CB52" i="1"/>
  <c r="CB64" i="1" s="1"/>
  <c r="BZ62" i="1"/>
  <c r="CA51" i="1"/>
  <c r="CA63" i="1" s="1"/>
  <c r="CA42" i="11"/>
  <c r="CA41" i="11"/>
  <c r="CA43" i="11"/>
  <c r="CA40" i="11"/>
  <c r="CB57" i="11"/>
  <c r="CB54" i="11"/>
  <c r="CB56" i="11"/>
  <c r="CB55" i="11"/>
  <c r="CB53" i="11"/>
  <c r="CF66" i="1"/>
  <c r="CL67" i="1"/>
  <c r="CG13" i="3"/>
  <c r="CG15" i="3" s="1"/>
  <c r="CG35" i="3" s="1"/>
  <c r="CA15" i="1"/>
  <c r="F95" i="7"/>
  <c r="CA12" i="1"/>
  <c r="G95" i="7" s="1"/>
  <c r="CF114" i="3"/>
  <c r="CF30" i="3"/>
  <c r="BZ69" i="1"/>
  <c r="O94" i="7" s="1"/>
  <c r="N94" i="7"/>
  <c r="CL79" i="1"/>
  <c r="CL91" i="1" s="1"/>
  <c r="CM28" i="2"/>
  <c r="CH10" i="3"/>
  <c r="CB24" i="2"/>
  <c r="CA75" i="1"/>
  <c r="CB48" i="2"/>
  <c r="CA44" i="1" s="1"/>
  <c r="CB54" i="2"/>
  <c r="CB61" i="2" s="1"/>
  <c r="CA34" i="1"/>
  <c r="CA41" i="1" s="1"/>
  <c r="CC36" i="2"/>
  <c r="CC11" i="2"/>
  <c r="BZ81" i="1"/>
  <c r="CA97" i="2"/>
  <c r="CD26" i="2"/>
  <c r="CC77" i="1"/>
  <c r="CC89" i="1" s="1"/>
  <c r="CC25" i="2"/>
  <c r="CB76" i="1"/>
  <c r="CB11" i="1"/>
  <c r="CB22" i="11" s="1"/>
  <c r="CA30" i="2"/>
  <c r="CA126" i="2"/>
  <c r="CG27" i="2"/>
  <c r="CF78" i="1"/>
  <c r="CF90" i="1" s="1"/>
  <c r="BZ23" i="1" l="1"/>
  <c r="BZ30" i="1" s="1"/>
  <c r="CG42" i="3"/>
  <c r="CI37" i="3"/>
  <c r="CS40" i="3"/>
  <c r="CS59" i="3" s="1"/>
  <c r="CS83" i="3" s="1"/>
  <c r="CS28" i="3" s="1"/>
  <c r="CK38" i="3"/>
  <c r="CN39" i="3"/>
  <c r="CF109" i="3"/>
  <c r="CF133" i="3"/>
  <c r="CB88" i="1"/>
  <c r="CH36" i="3"/>
  <c r="CH55" i="3" s="1"/>
  <c r="CH79" i="3" s="1"/>
  <c r="CH24" i="3" s="1"/>
  <c r="CA87" i="1"/>
  <c r="E95" i="7"/>
  <c r="CB38" i="11"/>
  <c r="CA14" i="1"/>
  <c r="H95" i="7" s="1"/>
  <c r="CG54" i="3"/>
  <c r="CI56" i="3"/>
  <c r="CI80" i="3" s="1"/>
  <c r="CI25" i="3" s="1"/>
  <c r="CG48" i="3"/>
  <c r="CJ57" i="3"/>
  <c r="CJ81" i="3" s="1"/>
  <c r="CJ26" i="3" s="1"/>
  <c r="CG130" i="2"/>
  <c r="CG118" i="2"/>
  <c r="CF27" i="1"/>
  <c r="CA133" i="2"/>
  <c r="CA121" i="2"/>
  <c r="CA109" i="2"/>
  <c r="CC128" i="2"/>
  <c r="CC116" i="2"/>
  <c r="CB25" i="1"/>
  <c r="Q94" i="7"/>
  <c r="BZ93" i="1"/>
  <c r="P94" i="7" s="1"/>
  <c r="CC55" i="2"/>
  <c r="CB35" i="1"/>
  <c r="L96" i="7"/>
  <c r="CC13" i="2"/>
  <c r="CD7" i="2"/>
  <c r="CM39" i="1"/>
  <c r="CN59" i="2"/>
  <c r="CH9" i="3"/>
  <c r="CH11" i="3" s="1"/>
  <c r="CH58" i="3"/>
  <c r="CH82" i="3" s="1"/>
  <c r="CH27" i="3" s="1"/>
  <c r="I95" i="7"/>
  <c r="CD117" i="2"/>
  <c r="CC26" i="1"/>
  <c r="CD129" i="2"/>
  <c r="CH58" i="2"/>
  <c r="CG38" i="1"/>
  <c r="CE57" i="2"/>
  <c r="CD37" i="1"/>
  <c r="CB78" i="2"/>
  <c r="CB85" i="2" s="1"/>
  <c r="CB73" i="2"/>
  <c r="CA50" i="1"/>
  <c r="CA57" i="1" s="1"/>
  <c r="CM119" i="2"/>
  <c r="CL28" i="1"/>
  <c r="CM131" i="2"/>
  <c r="CF121" i="3"/>
  <c r="BZ98" i="1"/>
  <c r="BZ110" i="1"/>
  <c r="BZ122" i="1"/>
  <c r="CC36" i="1"/>
  <c r="CD56" i="2"/>
  <c r="CC47" i="2"/>
  <c r="CB43" i="1" s="1"/>
  <c r="C96" i="7" s="1"/>
  <c r="CB115" i="2"/>
  <c r="CA24" i="1"/>
  <c r="CB127" i="2"/>
  <c r="CI116" i="3" l="1"/>
  <c r="CI128" i="3"/>
  <c r="CJ117" i="3"/>
  <c r="CJ129" i="3"/>
  <c r="CH115" i="3"/>
  <c r="CH127" i="3"/>
  <c r="CH118" i="3"/>
  <c r="CH130" i="3"/>
  <c r="CS119" i="3"/>
  <c r="CS131" i="3"/>
  <c r="CG78" i="3"/>
  <c r="CG85" i="3" s="1"/>
  <c r="CG61" i="3"/>
  <c r="CG73" i="3" s="1"/>
  <c r="CB41" i="11"/>
  <c r="CB42" i="11"/>
  <c r="CB40" i="11"/>
  <c r="CB43" i="11"/>
  <c r="CH47" i="3"/>
  <c r="CC15" i="2"/>
  <c r="CB15" i="1" s="1"/>
  <c r="CB13" i="1"/>
  <c r="CA62" i="1"/>
  <c r="CE81" i="2"/>
  <c r="CD53" i="1"/>
  <c r="CD65" i="1" s="1"/>
  <c r="CC125" i="1"/>
  <c r="CC101" i="1"/>
  <c r="CC113" i="1"/>
  <c r="CA45" i="1"/>
  <c r="K95" i="7" s="1"/>
  <c r="J95" i="7"/>
  <c r="CI7" i="3"/>
  <c r="CH13" i="3"/>
  <c r="CH15" i="3" s="1"/>
  <c r="CH35" i="3" s="1"/>
  <c r="CB51" i="1"/>
  <c r="CB63" i="1" s="1"/>
  <c r="CC79" i="2"/>
  <c r="BZ129" i="1"/>
  <c r="U94" i="7" s="1"/>
  <c r="S94" i="7"/>
  <c r="BZ117" i="1"/>
  <c r="T94" i="7" s="1"/>
  <c r="BZ105" i="1"/>
  <c r="R94" i="7" s="1"/>
  <c r="CM55" i="1"/>
  <c r="CM67" i="1" s="1"/>
  <c r="CN83" i="2"/>
  <c r="CF114" i="1"/>
  <c r="CF126" i="1"/>
  <c r="CF102" i="1"/>
  <c r="CL127" i="1"/>
  <c r="CL115" i="1"/>
  <c r="CL103" i="1"/>
  <c r="CB23" i="2"/>
  <c r="CA74" i="1"/>
  <c r="CA86" i="1" s="1"/>
  <c r="CH82" i="2"/>
  <c r="CG54" i="1"/>
  <c r="CG66" i="1" s="1"/>
  <c r="M95" i="7"/>
  <c r="CA123" i="1"/>
  <c r="CA111" i="1"/>
  <c r="CA99" i="1"/>
  <c r="CD80" i="2"/>
  <c r="CC52" i="1"/>
  <c r="CC64" i="1" s="1"/>
  <c r="CD9" i="2"/>
  <c r="CC9" i="1" s="1"/>
  <c r="CC44" i="11" s="1"/>
  <c r="CD10" i="2"/>
  <c r="CC10" i="1" s="1"/>
  <c r="CC58" i="11" s="1"/>
  <c r="CC7" i="1"/>
  <c r="CB112" i="1"/>
  <c r="CB124" i="1"/>
  <c r="CB100" i="1"/>
  <c r="CJ37" i="3" l="1"/>
  <c r="CT40" i="3"/>
  <c r="CT59" i="3" s="1"/>
  <c r="CT83" i="3" s="1"/>
  <c r="CT28" i="3" s="1"/>
  <c r="CO39" i="3"/>
  <c r="CL38" i="3"/>
  <c r="CH42" i="3"/>
  <c r="CH48" i="3" s="1"/>
  <c r="CG23" i="3"/>
  <c r="CG126" i="3" s="1"/>
  <c r="CC38" i="11"/>
  <c r="CC43" i="11" s="1"/>
  <c r="CC57" i="11"/>
  <c r="CC56" i="11"/>
  <c r="CC55" i="11"/>
  <c r="CC53" i="11"/>
  <c r="CC54" i="11"/>
  <c r="CG97" i="3"/>
  <c r="CC35" i="2"/>
  <c r="F96" i="7"/>
  <c r="CB12" i="1"/>
  <c r="G96" i="7" s="1"/>
  <c r="CC11" i="1"/>
  <c r="CC22" i="11" s="1"/>
  <c r="CH54" i="3"/>
  <c r="CH61" i="3" s="1"/>
  <c r="CI36" i="3"/>
  <c r="CI55" i="3" s="1"/>
  <c r="CI79" i="3" s="1"/>
  <c r="CI24" i="3" s="1"/>
  <c r="CJ56" i="3"/>
  <c r="CJ80" i="3" s="1"/>
  <c r="CJ25" i="3" s="1"/>
  <c r="CK57" i="3"/>
  <c r="CK81" i="3" s="1"/>
  <c r="CK26" i="3" s="1"/>
  <c r="CD77" i="1"/>
  <c r="CD89" i="1" s="1"/>
  <c r="CE26" i="2"/>
  <c r="CD11" i="2"/>
  <c r="CA81" i="1"/>
  <c r="CB97" i="2"/>
  <c r="CI10" i="3"/>
  <c r="CA69" i="1"/>
  <c r="O95" i="7" s="1"/>
  <c r="N95" i="7"/>
  <c r="CG78" i="1"/>
  <c r="CG90" i="1" s="1"/>
  <c r="CH27" i="2"/>
  <c r="CB14" i="1"/>
  <c r="H96" i="7" s="1"/>
  <c r="E96" i="7"/>
  <c r="CC24" i="2"/>
  <c r="CB75" i="1"/>
  <c r="CB87" i="1" s="1"/>
  <c r="CC76" i="1"/>
  <c r="CC88" i="1" s="1"/>
  <c r="CD25" i="2"/>
  <c r="CA23" i="1"/>
  <c r="CA30" i="1" s="1"/>
  <c r="CB126" i="2"/>
  <c r="CB30" i="2"/>
  <c r="CB114" i="2"/>
  <c r="CN28" i="2"/>
  <c r="CM79" i="1"/>
  <c r="CM91" i="1" s="1"/>
  <c r="CC42" i="2" l="1"/>
  <c r="CE37" i="2"/>
  <c r="CO40" i="2"/>
  <c r="CN39" i="1" s="1"/>
  <c r="CJ39" i="2"/>
  <c r="CG38" i="2"/>
  <c r="CG30" i="3"/>
  <c r="CG133" i="3" s="1"/>
  <c r="CG114" i="3"/>
  <c r="CJ116" i="3"/>
  <c r="CJ128" i="3"/>
  <c r="CI115" i="3"/>
  <c r="CI127" i="3"/>
  <c r="CK117" i="3"/>
  <c r="CK129" i="3"/>
  <c r="CT119" i="3"/>
  <c r="CT131" i="3"/>
  <c r="CI58" i="2"/>
  <c r="CC42" i="11"/>
  <c r="CC40" i="11"/>
  <c r="CC41" i="11"/>
  <c r="CC48" i="2"/>
  <c r="CB44" i="1" s="1"/>
  <c r="CI9" i="3"/>
  <c r="CI11" i="3" s="1"/>
  <c r="CE56" i="2"/>
  <c r="CD36" i="2"/>
  <c r="CD55" i="2" s="1"/>
  <c r="CC54" i="2"/>
  <c r="CC61" i="2" s="1"/>
  <c r="CE37" i="1"/>
  <c r="CB34" i="1"/>
  <c r="CB41" i="1" s="1"/>
  <c r="L97" i="7"/>
  <c r="CB109" i="2"/>
  <c r="CB133" i="2"/>
  <c r="CB121" i="2"/>
  <c r="CG27" i="1"/>
  <c r="CH130" i="2"/>
  <c r="CH118" i="2"/>
  <c r="CE7" i="2"/>
  <c r="CD13" i="2"/>
  <c r="CM28" i="1"/>
  <c r="CN119" i="2"/>
  <c r="CN131" i="2"/>
  <c r="CA122" i="1"/>
  <c r="CA110" i="1"/>
  <c r="CA98" i="1"/>
  <c r="CC127" i="2"/>
  <c r="CB24" i="1"/>
  <c r="CC115" i="2"/>
  <c r="Q95" i="7"/>
  <c r="CA93" i="1"/>
  <c r="P95" i="7" s="1"/>
  <c r="CE117" i="2"/>
  <c r="CD26" i="1"/>
  <c r="CE129" i="2"/>
  <c r="CI47" i="3"/>
  <c r="CD128" i="2"/>
  <c r="CD116" i="2"/>
  <c r="CC25" i="1"/>
  <c r="CH73" i="3"/>
  <c r="CH78" i="3"/>
  <c r="CH85" i="3" s="1"/>
  <c r="CG109" i="3" l="1"/>
  <c r="CG121" i="3"/>
  <c r="CD47" i="2"/>
  <c r="CC43" i="1" s="1"/>
  <c r="C97" i="7" s="1"/>
  <c r="CC73" i="2"/>
  <c r="CH38" i="1"/>
  <c r="CB50" i="1"/>
  <c r="CB57" i="1" s="1"/>
  <c r="CI58" i="3"/>
  <c r="CI82" i="3" s="1"/>
  <c r="CI27" i="3" s="1"/>
  <c r="CC35" i="1"/>
  <c r="CD36" i="1"/>
  <c r="CO59" i="2"/>
  <c r="CN55" i="1" s="1"/>
  <c r="CN67" i="1" s="1"/>
  <c r="CF57" i="2"/>
  <c r="CF81" i="2" s="1"/>
  <c r="CC78" i="2"/>
  <c r="I96" i="7"/>
  <c r="CD15" i="2"/>
  <c r="CD35" i="2" s="1"/>
  <c r="CC13" i="1"/>
  <c r="M96" i="7"/>
  <c r="CA117" i="1"/>
  <c r="T95" i="7" s="1"/>
  <c r="S95" i="7"/>
  <c r="CA105" i="1"/>
  <c r="R95" i="7" s="1"/>
  <c r="CA129" i="1"/>
  <c r="U95" i="7" s="1"/>
  <c r="CD79" i="2"/>
  <c r="CC51" i="1"/>
  <c r="CD125" i="1"/>
  <c r="CD101" i="1"/>
  <c r="CD113" i="1"/>
  <c r="CI82" i="2"/>
  <c r="CB99" i="1"/>
  <c r="CB111" i="1"/>
  <c r="CB123" i="1"/>
  <c r="CM103" i="1"/>
  <c r="CM115" i="1"/>
  <c r="CM127" i="1"/>
  <c r="CG114" i="1"/>
  <c r="CG102" i="1"/>
  <c r="CG126" i="1"/>
  <c r="I32" i="9"/>
  <c r="CD52" i="1"/>
  <c r="CE80" i="2"/>
  <c r="CH23" i="3"/>
  <c r="CH126" i="3" s="1"/>
  <c r="CH97" i="3"/>
  <c r="CC124" i="1"/>
  <c r="CC100" i="1"/>
  <c r="CC112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I42" i="3" l="1"/>
  <c r="CI48" i="3" s="1"/>
  <c r="CK37" i="3"/>
  <c r="CP39" i="3"/>
  <c r="CM38" i="3"/>
  <c r="CD42" i="2"/>
  <c r="CF37" i="2"/>
  <c r="CP40" i="2"/>
  <c r="CK39" i="2"/>
  <c r="CH38" i="2"/>
  <c r="CI118" i="3"/>
  <c r="CI130" i="3"/>
  <c r="CB74" i="1"/>
  <c r="CB86" i="1" s="1"/>
  <c r="CC85" i="2"/>
  <c r="CC97" i="2" s="1"/>
  <c r="CD55" i="11"/>
  <c r="CD54" i="11"/>
  <c r="CD57" i="11"/>
  <c r="CD56" i="11"/>
  <c r="CD53" i="11"/>
  <c r="CB62" i="1"/>
  <c r="CH54" i="1"/>
  <c r="CH66" i="1" s="1"/>
  <c r="CC63" i="1"/>
  <c r="CD64" i="1"/>
  <c r="CC23" i="2"/>
  <c r="CC126" i="2" s="1"/>
  <c r="CE53" i="1"/>
  <c r="CE65" i="1" s="1"/>
  <c r="CO83" i="2"/>
  <c r="CO28" i="2" s="1"/>
  <c r="CC15" i="1"/>
  <c r="F97" i="7"/>
  <c r="CC12" i="1"/>
  <c r="G97" i="7" s="1"/>
  <c r="CE11" i="2"/>
  <c r="CF7" i="2" s="1"/>
  <c r="CD11" i="1"/>
  <c r="CJ10" i="3"/>
  <c r="CD76" i="1"/>
  <c r="CD88" i="1" s="1"/>
  <c r="CE25" i="2"/>
  <c r="CE36" i="2"/>
  <c r="CD48" i="2"/>
  <c r="CC44" i="1" s="1"/>
  <c r="CC34" i="1"/>
  <c r="CC41" i="1" s="1"/>
  <c r="CD54" i="2"/>
  <c r="CF26" i="2"/>
  <c r="CE77" i="1"/>
  <c r="CI27" i="2"/>
  <c r="CH78" i="1"/>
  <c r="N96" i="7"/>
  <c r="CB69" i="1"/>
  <c r="O96" i="7" s="1"/>
  <c r="CC75" i="1"/>
  <c r="CC87" i="1" s="1"/>
  <c r="CD24" i="2"/>
  <c r="CI54" i="3"/>
  <c r="CI61" i="3" s="1"/>
  <c r="CJ36" i="3"/>
  <c r="CJ55" i="3" s="1"/>
  <c r="CJ79" i="3" s="1"/>
  <c r="CJ24" i="3" s="1"/>
  <c r="CK56" i="3"/>
  <c r="CK80" i="3" s="1"/>
  <c r="CK25" i="3" s="1"/>
  <c r="CL57" i="3"/>
  <c r="CL81" i="3" s="1"/>
  <c r="CL26" i="3" s="1"/>
  <c r="CH30" i="3"/>
  <c r="CH114" i="3"/>
  <c r="CB45" i="1"/>
  <c r="K96" i="7" s="1"/>
  <c r="J96" i="7"/>
  <c r="CL117" i="3" l="1"/>
  <c r="CL129" i="3"/>
  <c r="CK116" i="3"/>
  <c r="CK128" i="3"/>
  <c r="CJ115" i="3"/>
  <c r="CJ127" i="3"/>
  <c r="CH109" i="3"/>
  <c r="CH133" i="3"/>
  <c r="L98" i="7"/>
  <c r="CD22" i="11"/>
  <c r="CC14" i="1"/>
  <c r="H97" i="7" s="1"/>
  <c r="CD38" i="11"/>
  <c r="CH90" i="1"/>
  <c r="CE89" i="1"/>
  <c r="CC30" i="2"/>
  <c r="CC133" i="2" s="1"/>
  <c r="CC114" i="2"/>
  <c r="CB23" i="1"/>
  <c r="CN79" i="1"/>
  <c r="CN91" i="1" s="1"/>
  <c r="CB81" i="1"/>
  <c r="Q96" i="7" s="1"/>
  <c r="E97" i="7"/>
  <c r="CE13" i="2"/>
  <c r="CI130" i="2"/>
  <c r="CI118" i="2"/>
  <c r="CH27" i="1"/>
  <c r="CJ9" i="3"/>
  <c r="CJ11" i="3" s="1"/>
  <c r="CJ58" i="3"/>
  <c r="CJ82" i="3" s="1"/>
  <c r="CJ27" i="3" s="1"/>
  <c r="CC50" i="1"/>
  <c r="CD78" i="2"/>
  <c r="CO119" i="2"/>
  <c r="CN28" i="1"/>
  <c r="CO131" i="2"/>
  <c r="CJ47" i="3"/>
  <c r="CP59" i="2"/>
  <c r="CO39" i="1"/>
  <c r="CI73" i="3"/>
  <c r="CI78" i="3"/>
  <c r="CI85" i="3" s="1"/>
  <c r="CF129" i="2"/>
  <c r="CF117" i="2"/>
  <c r="CE26" i="1"/>
  <c r="CG57" i="2"/>
  <c r="CF37" i="1"/>
  <c r="CE47" i="2"/>
  <c r="CD43" i="1" s="1"/>
  <c r="C98" i="7" s="1"/>
  <c r="CF9" i="2"/>
  <c r="CE9" i="1" s="1"/>
  <c r="CE44" i="11" s="1"/>
  <c r="CF10" i="2"/>
  <c r="CE10" i="1" s="1"/>
  <c r="CE58" i="11" s="1"/>
  <c r="CE7" i="1"/>
  <c r="CE36" i="1"/>
  <c r="CF56" i="2"/>
  <c r="I97" i="7"/>
  <c r="CD25" i="1"/>
  <c r="CE128" i="2"/>
  <c r="CE116" i="2"/>
  <c r="CH121" i="3"/>
  <c r="CD115" i="2"/>
  <c r="CC24" i="1"/>
  <c r="CD127" i="2"/>
  <c r="CJ58" i="2"/>
  <c r="CI38" i="1"/>
  <c r="CE55" i="2"/>
  <c r="CD35" i="1"/>
  <c r="CB98" i="1" l="1"/>
  <c r="CB30" i="1"/>
  <c r="S96" i="7" s="1"/>
  <c r="CJ118" i="3"/>
  <c r="CJ130" i="3"/>
  <c r="CE54" i="11"/>
  <c r="CE57" i="11"/>
  <c r="CE53" i="11"/>
  <c r="CE55" i="11"/>
  <c r="CE56" i="11"/>
  <c r="CD43" i="11"/>
  <c r="CD41" i="11"/>
  <c r="CD42" i="11"/>
  <c r="CD40" i="11"/>
  <c r="CC109" i="2"/>
  <c r="CB122" i="1"/>
  <c r="CC121" i="2"/>
  <c r="CB110" i="1"/>
  <c r="CB93" i="1"/>
  <c r="P96" i="7" s="1"/>
  <c r="CE15" i="2"/>
  <c r="CE35" i="2" s="1"/>
  <c r="CE42" i="2" s="1"/>
  <c r="CD13" i="1"/>
  <c r="CE11" i="1"/>
  <c r="CE22" i="11" s="1"/>
  <c r="CF11" i="2"/>
  <c r="CF13" i="2" s="1"/>
  <c r="M97" i="7"/>
  <c r="CC74" i="1"/>
  <c r="CC86" i="1" s="1"/>
  <c r="CD23" i="2"/>
  <c r="CJ13" i="3"/>
  <c r="CJ15" i="3" s="1"/>
  <c r="CJ35" i="3" s="1"/>
  <c r="CK7" i="3"/>
  <c r="CD51" i="1"/>
  <c r="CD63" i="1" s="1"/>
  <c r="CE79" i="2"/>
  <c r="CC99" i="1"/>
  <c r="CC111" i="1"/>
  <c r="CC123" i="1"/>
  <c r="CF53" i="1"/>
  <c r="CF65" i="1" s="1"/>
  <c r="CG81" i="2"/>
  <c r="CI23" i="3"/>
  <c r="CI126" i="3" s="1"/>
  <c r="CI97" i="3"/>
  <c r="CH114" i="1"/>
  <c r="CH102" i="1"/>
  <c r="CH126" i="1"/>
  <c r="CD112" i="1"/>
  <c r="CD124" i="1"/>
  <c r="CD100" i="1"/>
  <c r="CF80" i="2"/>
  <c r="CE52" i="1"/>
  <c r="CE64" i="1" s="1"/>
  <c r="CE113" i="1"/>
  <c r="CE125" i="1"/>
  <c r="CE101" i="1"/>
  <c r="CO55" i="1"/>
  <c r="CO67" i="1" s="1"/>
  <c r="CP83" i="2"/>
  <c r="CN115" i="1"/>
  <c r="CN127" i="1"/>
  <c r="CN103" i="1"/>
  <c r="CC62" i="1"/>
  <c r="CJ82" i="2"/>
  <c r="CI54" i="1"/>
  <c r="CI66" i="1" s="1"/>
  <c r="CJ42" i="3" l="1"/>
  <c r="CL37" i="3"/>
  <c r="CN38" i="3"/>
  <c r="CQ39" i="3"/>
  <c r="CG37" i="2"/>
  <c r="CQ40" i="2"/>
  <c r="CQ59" i="2" s="1"/>
  <c r="CL39" i="2"/>
  <c r="CI38" i="2"/>
  <c r="CB129" i="1"/>
  <c r="U96" i="7" s="1"/>
  <c r="CB105" i="1"/>
  <c r="R96" i="7" s="1"/>
  <c r="CB117" i="1"/>
  <c r="T96" i="7" s="1"/>
  <c r="CF36" i="2"/>
  <c r="CE35" i="1" s="1"/>
  <c r="CK9" i="3"/>
  <c r="CE54" i="2"/>
  <c r="CE61" i="2" s="1"/>
  <c r="CG37" i="1"/>
  <c r="CE48" i="2"/>
  <c r="CD44" i="1" s="1"/>
  <c r="CK58" i="2"/>
  <c r="CD34" i="1"/>
  <c r="CD41" i="1" s="1"/>
  <c r="CG56" i="2"/>
  <c r="CD15" i="1"/>
  <c r="F98" i="7"/>
  <c r="CD12" i="1"/>
  <c r="G98" i="7" s="1"/>
  <c r="CF15" i="2"/>
  <c r="CF35" i="2" s="1"/>
  <c r="CJ38" i="2" s="1"/>
  <c r="CE13" i="1"/>
  <c r="F99" i="7" s="1"/>
  <c r="L99" i="7"/>
  <c r="CG7" i="2"/>
  <c r="CG9" i="2" s="1"/>
  <c r="CF9" i="1" s="1"/>
  <c r="CF44" i="11" s="1"/>
  <c r="CI78" i="1"/>
  <c r="CI90" i="1" s="1"/>
  <c r="CJ27" i="2"/>
  <c r="CF77" i="1"/>
  <c r="CF89" i="1" s="1"/>
  <c r="CG26" i="2"/>
  <c r="CL56" i="3"/>
  <c r="CL80" i="3" s="1"/>
  <c r="CL25" i="3" s="1"/>
  <c r="CK36" i="3"/>
  <c r="CK55" i="3" s="1"/>
  <c r="CK79" i="3" s="1"/>
  <c r="CK24" i="3" s="1"/>
  <c r="CJ48" i="3"/>
  <c r="CJ54" i="3"/>
  <c r="CJ61" i="3" s="1"/>
  <c r="CM57" i="3"/>
  <c r="CM81" i="3" s="1"/>
  <c r="CM26" i="3" s="1"/>
  <c r="CE24" i="2"/>
  <c r="CD75" i="1"/>
  <c r="CD87" i="1" s="1"/>
  <c r="CD126" i="2"/>
  <c r="CC23" i="1"/>
  <c r="CD114" i="2"/>
  <c r="CC45" i="1"/>
  <c r="K97" i="7" s="1"/>
  <c r="J97" i="7"/>
  <c r="CO79" i="1"/>
  <c r="CO91" i="1" s="1"/>
  <c r="CP28" i="2"/>
  <c r="CE76" i="1"/>
  <c r="CE88" i="1" s="1"/>
  <c r="CF25" i="2"/>
  <c r="CI30" i="3"/>
  <c r="CI109" i="3" s="1"/>
  <c r="CI114" i="3"/>
  <c r="CK10" i="3"/>
  <c r="CM39" i="2" l="1"/>
  <c r="CH37" i="2"/>
  <c r="CR40" i="2"/>
  <c r="CF42" i="2"/>
  <c r="CI133" i="3"/>
  <c r="CM117" i="3"/>
  <c r="CM129" i="3"/>
  <c r="CL116" i="3"/>
  <c r="CL128" i="3"/>
  <c r="CK115" i="3"/>
  <c r="CK127" i="3"/>
  <c r="CP39" i="1"/>
  <c r="CE38" i="11"/>
  <c r="CD50" i="1"/>
  <c r="CD62" i="1" s="1"/>
  <c r="CE78" i="2"/>
  <c r="CF55" i="2"/>
  <c r="CE51" i="1" s="1"/>
  <c r="CE63" i="1" s="1"/>
  <c r="CJ38" i="1"/>
  <c r="CE15" i="1"/>
  <c r="CK58" i="3"/>
  <c r="CK82" i="3" s="1"/>
  <c r="CK27" i="3" s="1"/>
  <c r="I98" i="7"/>
  <c r="CF36" i="1"/>
  <c r="CF47" i="2"/>
  <c r="CE43" i="1" s="1"/>
  <c r="C99" i="7" s="1"/>
  <c r="CH57" i="2"/>
  <c r="CH81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3" i="2"/>
  <c r="CP55" i="1"/>
  <c r="CJ73" i="3"/>
  <c r="CJ78" i="3"/>
  <c r="CJ85" i="3" s="1"/>
  <c r="CF26" i="1"/>
  <c r="CG129" i="2"/>
  <c r="CG117" i="2"/>
  <c r="M98" i="7"/>
  <c r="CI121" i="3"/>
  <c r="CG36" i="2"/>
  <c r="CF54" i="2"/>
  <c r="CE34" i="1"/>
  <c r="CE41" i="1" s="1"/>
  <c r="CO28" i="1"/>
  <c r="CP119" i="2"/>
  <c r="CP131" i="2"/>
  <c r="CK82" i="2"/>
  <c r="CK47" i="3"/>
  <c r="CF128" i="2"/>
  <c r="CF116" i="2"/>
  <c r="CE25" i="1"/>
  <c r="CE127" i="2"/>
  <c r="CD24" i="1"/>
  <c r="CE115" i="2"/>
  <c r="CG80" i="2"/>
  <c r="CF52" i="1"/>
  <c r="CJ130" i="2"/>
  <c r="CI27" i="1"/>
  <c r="CJ118" i="2"/>
  <c r="J98" i="7"/>
  <c r="CD45" i="1"/>
  <c r="K98" i="7" s="1"/>
  <c r="CC98" i="1"/>
  <c r="CC122" i="1"/>
  <c r="CC110" i="1"/>
  <c r="CK42" i="3" l="1"/>
  <c r="CM37" i="3"/>
  <c r="CO38" i="3"/>
  <c r="CR39" i="3"/>
  <c r="CP67" i="1"/>
  <c r="CK118" i="3"/>
  <c r="CK130" i="3"/>
  <c r="CE23" i="2"/>
  <c r="CD23" i="1" s="1"/>
  <c r="CF79" i="2"/>
  <c r="CE75" i="1" s="1"/>
  <c r="CE87" i="1" s="1"/>
  <c r="CD74" i="1"/>
  <c r="CD86" i="1" s="1"/>
  <c r="E99" i="7"/>
  <c r="CF38" i="11"/>
  <c r="CF53" i="11"/>
  <c r="CF55" i="11"/>
  <c r="CF56" i="11"/>
  <c r="CF57" i="11"/>
  <c r="CF54" i="11"/>
  <c r="CE42" i="11"/>
  <c r="CE43" i="11"/>
  <c r="CE41" i="11"/>
  <c r="CE40" i="11"/>
  <c r="CE14" i="1"/>
  <c r="H99" i="7" s="1"/>
  <c r="CF11" i="1"/>
  <c r="CF64" i="1"/>
  <c r="CJ54" i="1"/>
  <c r="CJ66" i="1" s="1"/>
  <c r="CG53" i="1"/>
  <c r="CG65" i="1" s="1"/>
  <c r="CG11" i="2"/>
  <c r="CH7" i="2" s="1"/>
  <c r="CL7" i="3"/>
  <c r="CL10" i="3" s="1"/>
  <c r="CD123" i="1"/>
  <c r="CD99" i="1"/>
  <c r="CD111" i="1"/>
  <c r="CQ39" i="1"/>
  <c r="CR59" i="2"/>
  <c r="CL58" i="3"/>
  <c r="CL82" i="3" s="1"/>
  <c r="CL27" i="3" s="1"/>
  <c r="CE50" i="1"/>
  <c r="CF78" i="2"/>
  <c r="CH26" i="2"/>
  <c r="CG77" i="1"/>
  <c r="CO103" i="1"/>
  <c r="CO127" i="1"/>
  <c r="CO115" i="1"/>
  <c r="CL58" i="2"/>
  <c r="CK38" i="1"/>
  <c r="CG55" i="2"/>
  <c r="CF35" i="1"/>
  <c r="CF101" i="1"/>
  <c r="CF113" i="1"/>
  <c r="CF125" i="1"/>
  <c r="CG25" i="2"/>
  <c r="CF76" i="1"/>
  <c r="CF88" i="1" s="1"/>
  <c r="CG47" i="2"/>
  <c r="CF43" i="1" s="1"/>
  <c r="C100" i="7" s="1"/>
  <c r="CJ97" i="3"/>
  <c r="CJ23" i="3"/>
  <c r="CJ126" i="3" s="1"/>
  <c r="CQ28" i="2"/>
  <c r="CP79" i="1"/>
  <c r="CP91" i="1" s="1"/>
  <c r="CJ78" i="1"/>
  <c r="CK27" i="2"/>
  <c r="CI57" i="2"/>
  <c r="CH37" i="1"/>
  <c r="CG36" i="1"/>
  <c r="CH56" i="2"/>
  <c r="CI102" i="1"/>
  <c r="CI126" i="1"/>
  <c r="CI114" i="1"/>
  <c r="CE100" i="1"/>
  <c r="CE124" i="1"/>
  <c r="CE112" i="1"/>
  <c r="CF48" i="2"/>
  <c r="CE44" i="1" s="1"/>
  <c r="I99" i="7"/>
  <c r="CM56" i="3"/>
  <c r="CM80" i="3" s="1"/>
  <c r="CM25" i="3" s="1"/>
  <c r="CK54" i="3"/>
  <c r="CK61" i="3" s="1"/>
  <c r="CL36" i="3"/>
  <c r="CL55" i="3" s="1"/>
  <c r="CL79" i="3" s="1"/>
  <c r="CL24" i="3" s="1"/>
  <c r="CN57" i="3"/>
  <c r="CN81" i="3" s="1"/>
  <c r="CN26" i="3" s="1"/>
  <c r="CE126" i="2" l="1"/>
  <c r="CE114" i="2"/>
  <c r="CL115" i="3"/>
  <c r="CL127" i="3"/>
  <c r="CM116" i="3"/>
  <c r="CM128" i="3"/>
  <c r="CN117" i="3"/>
  <c r="CN129" i="3"/>
  <c r="CL118" i="3"/>
  <c r="CL130" i="3"/>
  <c r="CF24" i="2"/>
  <c r="CE24" i="1" s="1"/>
  <c r="CF41" i="11"/>
  <c r="CF42" i="11"/>
  <c r="CF40" i="11"/>
  <c r="CF43" i="11"/>
  <c r="L100" i="7"/>
  <c r="CF22" i="11"/>
  <c r="CJ90" i="1"/>
  <c r="CG13" i="2"/>
  <c r="CG15" i="2" s="1"/>
  <c r="CG35" i="2" s="1"/>
  <c r="CG89" i="1"/>
  <c r="CL9" i="3"/>
  <c r="CL11" i="3" s="1"/>
  <c r="CM7" i="3" s="1"/>
  <c r="CK78" i="3"/>
  <c r="CK85" i="3" s="1"/>
  <c r="CK73" i="3"/>
  <c r="CH53" i="1"/>
  <c r="CH65" i="1" s="1"/>
  <c r="CI81" i="2"/>
  <c r="CH80" i="2"/>
  <c r="CG52" i="1"/>
  <c r="CG64" i="1" s="1"/>
  <c r="CJ27" i="1"/>
  <c r="CK130" i="2"/>
  <c r="CK118" i="2"/>
  <c r="CD98" i="1"/>
  <c r="CD122" i="1"/>
  <c r="CD110" i="1"/>
  <c r="CE62" i="1"/>
  <c r="CQ55" i="1"/>
  <c r="CQ67" i="1" s="1"/>
  <c r="CR83" i="2"/>
  <c r="M99" i="7"/>
  <c r="CQ119" i="2"/>
  <c r="CQ131" i="2"/>
  <c r="CP28" i="1"/>
  <c r="CK54" i="1"/>
  <c r="CK66" i="1" s="1"/>
  <c r="CL82" i="2"/>
  <c r="CL47" i="3"/>
  <c r="CK48" i="3"/>
  <c r="CJ30" i="3"/>
  <c r="CJ114" i="3"/>
  <c r="CH129" i="2"/>
  <c r="CH117" i="2"/>
  <c r="CG26" i="1"/>
  <c r="CG128" i="2"/>
  <c r="CG116" i="2"/>
  <c r="CF25" i="1"/>
  <c r="CG79" i="2"/>
  <c r="CF51" i="1"/>
  <c r="CF63" i="1" s="1"/>
  <c r="CE74" i="1"/>
  <c r="CE86" i="1" s="1"/>
  <c r="CF23" i="2"/>
  <c r="CH9" i="2"/>
  <c r="CG9" i="1" s="1"/>
  <c r="CG44" i="11" s="1"/>
  <c r="CH10" i="2"/>
  <c r="CG10" i="1" s="1"/>
  <c r="CG58" i="11" s="1"/>
  <c r="CG7" i="1"/>
  <c r="CI37" i="2" l="1"/>
  <c r="CS40" i="2"/>
  <c r="CK38" i="2"/>
  <c r="CN39" i="2"/>
  <c r="CG42" i="2"/>
  <c r="CG48" i="2" s="1"/>
  <c r="CF44" i="1" s="1"/>
  <c r="CF115" i="2"/>
  <c r="CJ109" i="3"/>
  <c r="CJ133" i="3"/>
  <c r="CF127" i="2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H36" i="2"/>
  <c r="CG54" i="2"/>
  <c r="CF34" i="1"/>
  <c r="CF41" i="1" s="1"/>
  <c r="CE45" i="1"/>
  <c r="K99" i="7" s="1"/>
  <c r="J99" i="7"/>
  <c r="CG101" i="1"/>
  <c r="CG113" i="1"/>
  <c r="CG125" i="1"/>
  <c r="I31" i="9"/>
  <c r="CJ121" i="3"/>
  <c r="CF112" i="1"/>
  <c r="CF100" i="1"/>
  <c r="CF124" i="1"/>
  <c r="CE123" i="1"/>
  <c r="CE111" i="1"/>
  <c r="CE99" i="1"/>
  <c r="CP127" i="1"/>
  <c r="CP103" i="1"/>
  <c r="CP115" i="1"/>
  <c r="CH77" i="1"/>
  <c r="CH89" i="1" s="1"/>
  <c r="CI26" i="2"/>
  <c r="CG11" i="1"/>
  <c r="CG22" i="11" s="1"/>
  <c r="CL27" i="2"/>
  <c r="CK78" i="1"/>
  <c r="CK90" i="1" s="1"/>
  <c r="CM10" i="3"/>
  <c r="CJ126" i="1"/>
  <c r="CJ114" i="1"/>
  <c r="CJ102" i="1"/>
  <c r="CH11" i="2"/>
  <c r="CE23" i="1"/>
  <c r="CF126" i="2"/>
  <c r="CF114" i="2"/>
  <c r="CF75" i="1"/>
  <c r="CF87" i="1" s="1"/>
  <c r="CG24" i="2"/>
  <c r="CR28" i="2"/>
  <c r="CQ79" i="1"/>
  <c r="CQ91" i="1" s="1"/>
  <c r="CG76" i="1"/>
  <c r="CG88" i="1" s="1"/>
  <c r="CH25" i="2"/>
  <c r="CK97" i="3"/>
  <c r="CK23" i="3"/>
  <c r="CN37" i="3" l="1"/>
  <c r="CP38" i="3"/>
  <c r="CS39" i="3"/>
  <c r="CL54" i="3"/>
  <c r="CL61" i="3" s="1"/>
  <c r="CL42" i="3"/>
  <c r="CL48" i="3" s="1"/>
  <c r="CK30" i="3"/>
  <c r="CK133" i="3" s="1"/>
  <c r="CK126" i="3"/>
  <c r="E100" i="7"/>
  <c r="CG38" i="11"/>
  <c r="F100" i="7"/>
  <c r="CF14" i="1"/>
  <c r="H100" i="7" s="1"/>
  <c r="CM36" i="3"/>
  <c r="CM55" i="3" s="1"/>
  <c r="CM79" i="3" s="1"/>
  <c r="CM24" i="3" s="1"/>
  <c r="CO57" i="3"/>
  <c r="CO81" i="3" s="1"/>
  <c r="CO26" i="3" s="1"/>
  <c r="CN56" i="3"/>
  <c r="CN80" i="3" s="1"/>
  <c r="CN25" i="3" s="1"/>
  <c r="CJ57" i="2"/>
  <c r="CI37" i="1"/>
  <c r="CG78" i="2"/>
  <c r="CF50" i="1"/>
  <c r="CM9" i="3"/>
  <c r="CM11" i="3" s="1"/>
  <c r="CM58" i="3"/>
  <c r="CM82" i="3" s="1"/>
  <c r="CM27" i="3" s="1"/>
  <c r="CI56" i="2"/>
  <c r="CH36" i="1"/>
  <c r="CK114" i="3"/>
  <c r="L101" i="7"/>
  <c r="CR119" i="2"/>
  <c r="CR131" i="2"/>
  <c r="CQ28" i="1"/>
  <c r="CI117" i="2"/>
  <c r="CH26" i="1"/>
  <c r="CI129" i="2"/>
  <c r="CR39" i="1"/>
  <c r="CS59" i="2"/>
  <c r="CH55" i="2"/>
  <c r="CG35" i="1"/>
  <c r="CK27" i="1"/>
  <c r="CL130" i="2"/>
  <c r="CL118" i="2"/>
  <c r="CH13" i="2"/>
  <c r="CI7" i="2"/>
  <c r="CH128" i="2"/>
  <c r="CG25" i="1"/>
  <c r="CH116" i="2"/>
  <c r="CG127" i="2"/>
  <c r="CG115" i="2"/>
  <c r="CF24" i="1"/>
  <c r="CE98" i="1"/>
  <c r="CE122" i="1"/>
  <c r="CE110" i="1"/>
  <c r="CM58" i="2"/>
  <c r="CL38" i="1"/>
  <c r="I100" i="7"/>
  <c r="CH47" i="2"/>
  <c r="CG43" i="1" s="1"/>
  <c r="C101" i="7" s="1"/>
  <c r="C102" i="7" s="1"/>
  <c r="C9" i="7" s="1"/>
  <c r="CL78" i="3" l="1"/>
  <c r="CL85" i="3" s="1"/>
  <c r="CL97" i="3" s="1"/>
  <c r="CK109" i="3"/>
  <c r="CM115" i="3"/>
  <c r="CM127" i="3"/>
  <c r="CN116" i="3"/>
  <c r="CN128" i="3"/>
  <c r="CM118" i="3"/>
  <c r="CM130" i="3"/>
  <c r="CO117" i="3"/>
  <c r="CO129" i="3"/>
  <c r="CG40" i="11"/>
  <c r="CG42" i="11"/>
  <c r="CG43" i="11"/>
  <c r="CG41" i="11"/>
  <c r="CM47" i="3"/>
  <c r="CH15" i="2"/>
  <c r="CG15" i="1" s="1"/>
  <c r="CG13" i="1"/>
  <c r="CL73" i="3"/>
  <c r="M100" i="7"/>
  <c r="CF99" i="1"/>
  <c r="CF123" i="1"/>
  <c r="CF111" i="1"/>
  <c r="CG112" i="1"/>
  <c r="CG124" i="1"/>
  <c r="CG100" i="1"/>
  <c r="I30" i="9"/>
  <c r="CK126" i="1"/>
  <c r="CK102" i="1"/>
  <c r="CK114" i="1"/>
  <c r="CM13" i="3"/>
  <c r="CM15" i="3" s="1"/>
  <c r="CM35" i="3" s="1"/>
  <c r="CN7" i="3"/>
  <c r="CJ81" i="2"/>
  <c r="CI53" i="1"/>
  <c r="CI65" i="1" s="1"/>
  <c r="L102" i="7"/>
  <c r="L9" i="7" s="1"/>
  <c r="I3" i="9" s="1"/>
  <c r="K8" i="8" s="1"/>
  <c r="CF74" i="1"/>
  <c r="CF86" i="1" s="1"/>
  <c r="CG23" i="2"/>
  <c r="CI9" i="2"/>
  <c r="CH9" i="1" s="1"/>
  <c r="CH44" i="11" s="1"/>
  <c r="CH7" i="1"/>
  <c r="CI10" i="2"/>
  <c r="CH10" i="1" s="1"/>
  <c r="CH58" i="11" s="1"/>
  <c r="CG51" i="1"/>
  <c r="CG63" i="1" s="1"/>
  <c r="CH79" i="2"/>
  <c r="CH125" i="1"/>
  <c r="CH101" i="1"/>
  <c r="CH113" i="1"/>
  <c r="CI80" i="2"/>
  <c r="CH52" i="1"/>
  <c r="CH64" i="1" s="1"/>
  <c r="CQ115" i="1"/>
  <c r="CQ103" i="1"/>
  <c r="CQ127" i="1"/>
  <c r="CL23" i="3"/>
  <c r="CL126" i="3" s="1"/>
  <c r="CK121" i="3"/>
  <c r="CF62" i="1"/>
  <c r="CM82" i="2"/>
  <c r="CL54" i="1"/>
  <c r="CL66" i="1" s="1"/>
  <c r="CR55" i="1"/>
  <c r="CR67" i="1" s="1"/>
  <c r="CS83" i="2"/>
  <c r="CM42" i="3" l="1"/>
  <c r="CO37" i="3"/>
  <c r="CT39" i="3"/>
  <c r="CQ38" i="3"/>
  <c r="CH56" i="11"/>
  <c r="CH55" i="11"/>
  <c r="CH54" i="11"/>
  <c r="CH53" i="11"/>
  <c r="CH57" i="11"/>
  <c r="CH38" i="11"/>
  <c r="CH43" i="11" s="1"/>
  <c r="CH35" i="2"/>
  <c r="F101" i="7"/>
  <c r="CG12" i="1"/>
  <c r="G101" i="7" s="1"/>
  <c r="CN10" i="3"/>
  <c r="CH76" i="1"/>
  <c r="CH88" i="1" s="1"/>
  <c r="CI25" i="2"/>
  <c r="CF45" i="1"/>
  <c r="K100" i="7" s="1"/>
  <c r="J100" i="7"/>
  <c r="E101" i="7"/>
  <c r="E102" i="7" s="1"/>
  <c r="CG14" i="1"/>
  <c r="H101" i="7" s="1"/>
  <c r="CI11" i="2"/>
  <c r="CG114" i="2"/>
  <c r="CF23" i="1"/>
  <c r="CG126" i="2"/>
  <c r="CM48" i="3"/>
  <c r="CM54" i="3"/>
  <c r="CM61" i="3" s="1"/>
  <c r="CO56" i="3"/>
  <c r="CO80" i="3" s="1"/>
  <c r="CO25" i="3" s="1"/>
  <c r="CN36" i="3"/>
  <c r="CN55" i="3" s="1"/>
  <c r="CN79" i="3" s="1"/>
  <c r="CN24" i="3" s="1"/>
  <c r="CP57" i="3"/>
  <c r="CP81" i="3" s="1"/>
  <c r="CP26" i="3" s="1"/>
  <c r="CL78" i="1"/>
  <c r="CL90" i="1" s="1"/>
  <c r="CM27" i="2"/>
  <c r="CG75" i="1"/>
  <c r="CG87" i="1" s="1"/>
  <c r="CH24" i="2"/>
  <c r="CJ26" i="2"/>
  <c r="CI77" i="1"/>
  <c r="CI89" i="1" s="1"/>
  <c r="CR79" i="1"/>
  <c r="CR91" i="1" s="1"/>
  <c r="CS28" i="2"/>
  <c r="CL114" i="3"/>
  <c r="CL30" i="3"/>
  <c r="CH11" i="1"/>
  <c r="CH22" i="11" s="1"/>
  <c r="CJ37" i="2" l="1"/>
  <c r="CT40" i="2"/>
  <c r="CO39" i="2"/>
  <c r="CL38" i="2"/>
  <c r="CH42" i="2"/>
  <c r="CN115" i="3"/>
  <c r="CN127" i="3"/>
  <c r="CL109" i="3"/>
  <c r="CL133" i="3"/>
  <c r="CO116" i="3"/>
  <c r="CO128" i="3"/>
  <c r="CP117" i="3"/>
  <c r="CP129" i="3"/>
  <c r="CH42" i="11"/>
  <c r="CH40" i="11"/>
  <c r="CH41" i="11"/>
  <c r="CH54" i="2"/>
  <c r="CS39" i="1"/>
  <c r="CN9" i="3"/>
  <c r="CN11" i="3" s="1"/>
  <c r="CK57" i="2"/>
  <c r="CJ56" i="2"/>
  <c r="CG34" i="1"/>
  <c r="CH48" i="2"/>
  <c r="CG44" i="1" s="1"/>
  <c r="CN58" i="2"/>
  <c r="CI36" i="2"/>
  <c r="CI55" i="2" s="1"/>
  <c r="F102" i="7"/>
  <c r="F9" i="7" s="1"/>
  <c r="G102" i="7"/>
  <c r="G9" i="7" s="1"/>
  <c r="I4" i="9" s="1"/>
  <c r="K9" i="8" s="1"/>
  <c r="E9" i="7"/>
  <c r="CH25" i="1"/>
  <c r="CI128" i="2"/>
  <c r="CI116" i="2"/>
  <c r="CM118" i="2"/>
  <c r="CM130" i="2"/>
  <c r="CL27" i="1"/>
  <c r="CN47" i="3"/>
  <c r="CI26" i="1"/>
  <c r="CJ117" i="2"/>
  <c r="CJ129" i="2"/>
  <c r="CI13" i="2"/>
  <c r="CJ7" i="2"/>
  <c r="CM73" i="3"/>
  <c r="CM78" i="3"/>
  <c r="CM85" i="3" s="1"/>
  <c r="L105" i="7"/>
  <c r="CL121" i="3"/>
  <c r="CS119" i="2"/>
  <c r="CR28" i="1"/>
  <c r="CS131" i="2"/>
  <c r="CH115" i="2"/>
  <c r="CG24" i="1"/>
  <c r="CH127" i="2"/>
  <c r="CF98" i="1"/>
  <c r="CF110" i="1"/>
  <c r="CF122" i="1"/>
  <c r="I101" i="7" l="1"/>
  <c r="I102" i="7" s="1"/>
  <c r="I9" i="7" s="1"/>
  <c r="I6" i="9" s="1"/>
  <c r="K12" i="8" s="1"/>
  <c r="CG41" i="1"/>
  <c r="CH78" i="2"/>
  <c r="CH23" i="2" s="1"/>
  <c r="CG50" i="1"/>
  <c r="CG62" i="1" s="1"/>
  <c r="CI36" i="1"/>
  <c r="CJ37" i="1"/>
  <c r="CI47" i="2"/>
  <c r="CH43" i="1" s="1"/>
  <c r="C105" i="7" s="1"/>
  <c r="CT59" i="2"/>
  <c r="CT83" i="2" s="1"/>
  <c r="CM38" i="1"/>
  <c r="CN58" i="3"/>
  <c r="CN82" i="3" s="1"/>
  <c r="CN27" i="3" s="1"/>
  <c r="CH35" i="1"/>
  <c r="CG45" i="1"/>
  <c r="K101" i="7" s="1"/>
  <c r="H102" i="7"/>
  <c r="H9" i="7" s="1"/>
  <c r="I5" i="9" s="1"/>
  <c r="K10" i="8" s="1"/>
  <c r="CI15" i="2"/>
  <c r="CH15" i="1" s="1"/>
  <c r="CH13" i="1"/>
  <c r="CR115" i="1"/>
  <c r="CR103" i="1"/>
  <c r="CR127" i="1"/>
  <c r="CJ9" i="2"/>
  <c r="CI9" i="1" s="1"/>
  <c r="CI44" i="11" s="1"/>
  <c r="CI7" i="1"/>
  <c r="CJ10" i="2"/>
  <c r="CI10" i="1" s="1"/>
  <c r="CI58" i="11" s="1"/>
  <c r="CG111" i="1"/>
  <c r="CG123" i="1"/>
  <c r="CG99" i="1"/>
  <c r="I29" i="9"/>
  <c r="CK81" i="2"/>
  <c r="CJ53" i="1"/>
  <c r="CH112" i="1"/>
  <c r="CH100" i="1"/>
  <c r="CH124" i="1"/>
  <c r="CO7" i="3"/>
  <c r="CN13" i="3"/>
  <c r="CN15" i="3" s="1"/>
  <c r="CN35" i="3" s="1"/>
  <c r="CH51" i="1"/>
  <c r="CI79" i="2"/>
  <c r="CI125" i="1"/>
  <c r="CI101" i="1"/>
  <c r="CI113" i="1"/>
  <c r="CN82" i="2"/>
  <c r="CM23" i="3"/>
  <c r="CM126" i="3" s="1"/>
  <c r="CM97" i="3"/>
  <c r="CL102" i="1"/>
  <c r="CL126" i="1"/>
  <c r="CL114" i="1"/>
  <c r="CI52" i="1"/>
  <c r="CJ80" i="2"/>
  <c r="CN42" i="3" l="1"/>
  <c r="CP37" i="3"/>
  <c r="CR38" i="3"/>
  <c r="CN118" i="3"/>
  <c r="CN130" i="3"/>
  <c r="CG74" i="1"/>
  <c r="CG86" i="1" s="1"/>
  <c r="CI38" i="11"/>
  <c r="CI42" i="11" s="1"/>
  <c r="CI53" i="11"/>
  <c r="CI57" i="11"/>
  <c r="CI55" i="11"/>
  <c r="CI56" i="11"/>
  <c r="CI54" i="11"/>
  <c r="CI64" i="1"/>
  <c r="CJ65" i="1"/>
  <c r="CM54" i="1"/>
  <c r="CM66" i="1" s="1"/>
  <c r="J101" i="7"/>
  <c r="K102" i="7" s="1"/>
  <c r="K9" i="7" s="1"/>
  <c r="CH63" i="1"/>
  <c r="CS55" i="1"/>
  <c r="CS67" i="1" s="1"/>
  <c r="M101" i="7"/>
  <c r="M102" i="7" s="1"/>
  <c r="M9" i="7" s="1"/>
  <c r="X9" i="7" s="1"/>
  <c r="CI35" i="2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9" i="1"/>
  <c r="CT28" i="2"/>
  <c r="CI76" i="1"/>
  <c r="CI88" i="1" s="1"/>
  <c r="CJ25" i="2"/>
  <c r="CM114" i="3"/>
  <c r="CM30" i="3"/>
  <c r="CI24" i="2"/>
  <c r="CH75" i="1"/>
  <c r="CH87" i="1" s="1"/>
  <c r="CJ77" i="1"/>
  <c r="CJ89" i="1" s="1"/>
  <c r="CK26" i="2"/>
  <c r="CN48" i="3"/>
  <c r="CP56" i="3"/>
  <c r="CP80" i="3" s="1"/>
  <c r="CP25" i="3" s="1"/>
  <c r="CN54" i="3"/>
  <c r="CN61" i="3" s="1"/>
  <c r="CO36" i="3"/>
  <c r="CO55" i="3" s="1"/>
  <c r="CO79" i="3" s="1"/>
  <c r="CO24" i="3" s="1"/>
  <c r="CQ57" i="3"/>
  <c r="CQ81" i="3" s="1"/>
  <c r="CQ26" i="3" s="1"/>
  <c r="CN27" i="2"/>
  <c r="CM78" i="1"/>
  <c r="CG23" i="1"/>
  <c r="CH126" i="2"/>
  <c r="CH114" i="2"/>
  <c r="CK37" i="2" l="1"/>
  <c r="CP39" i="2"/>
  <c r="CM38" i="2"/>
  <c r="CJ36" i="1"/>
  <c r="CI42" i="2"/>
  <c r="CO115" i="3"/>
  <c r="CO127" i="3"/>
  <c r="CM109" i="3"/>
  <c r="CM133" i="3"/>
  <c r="CQ117" i="3"/>
  <c r="CQ129" i="3"/>
  <c r="CP116" i="3"/>
  <c r="CP128" i="3"/>
  <c r="CI40" i="11"/>
  <c r="CI43" i="11"/>
  <c r="CI41" i="11"/>
  <c r="CS91" i="1"/>
  <c r="CM90" i="1"/>
  <c r="J102" i="7"/>
  <c r="J9" i="7" s="1"/>
  <c r="I7" i="9"/>
  <c r="K13" i="8" s="1"/>
  <c r="K14" i="8" s="1"/>
  <c r="CK37" i="1"/>
  <c r="CJ36" i="2"/>
  <c r="CI35" i="1" s="1"/>
  <c r="CH34" i="1"/>
  <c r="CH41" i="1" s="1"/>
  <c r="CO58" i="2"/>
  <c r="CI48" i="2"/>
  <c r="CH44" i="1" s="1"/>
  <c r="CI54" i="2"/>
  <c r="CI61" i="2" s="1"/>
  <c r="CJ15" i="2"/>
  <c r="CI15" i="1" s="1"/>
  <c r="CI13" i="1"/>
  <c r="F106" i="7" s="1"/>
  <c r="CK7" i="2"/>
  <c r="CJ7" i="1" s="1"/>
  <c r="CN130" i="2"/>
  <c r="CN118" i="2"/>
  <c r="CM27" i="1"/>
  <c r="CM121" i="3"/>
  <c r="CS28" i="1"/>
  <c r="CT119" i="2"/>
  <c r="CT131" i="2"/>
  <c r="CN78" i="3"/>
  <c r="CN85" i="3" s="1"/>
  <c r="CN73" i="3"/>
  <c r="CI115" i="2"/>
  <c r="CH24" i="1"/>
  <c r="CI127" i="2"/>
  <c r="CG122" i="1"/>
  <c r="CG110" i="1"/>
  <c r="CG98" i="1"/>
  <c r="I28" i="9"/>
  <c r="CK129" i="2"/>
  <c r="CK117" i="2"/>
  <c r="CJ26" i="1"/>
  <c r="CJ116" i="2"/>
  <c r="CI25" i="1"/>
  <c r="CJ128" i="2"/>
  <c r="L106" i="7"/>
  <c r="CO47" i="3"/>
  <c r="CK56" i="2" l="1"/>
  <c r="CJ52" i="1" s="1"/>
  <c r="CJ64" i="1" s="1"/>
  <c r="CJ55" i="2"/>
  <c r="CI51" i="1" s="1"/>
  <c r="CI63" i="1" s="1"/>
  <c r="CJ38" i="11"/>
  <c r="CL57" i="2"/>
  <c r="CL81" i="2" s="1"/>
  <c r="CJ47" i="2"/>
  <c r="CI43" i="1" s="1"/>
  <c r="C106" i="7" s="1"/>
  <c r="CI73" i="2"/>
  <c r="I105" i="7"/>
  <c r="CK9" i="2"/>
  <c r="CJ9" i="1" s="1"/>
  <c r="CJ44" i="11" s="1"/>
  <c r="CJ35" i="2"/>
  <c r="CN38" i="1"/>
  <c r="CO9" i="3"/>
  <c r="CO11" i="3" s="1"/>
  <c r="CO13" i="3" s="1"/>
  <c r="CO15" i="3" s="1"/>
  <c r="CO35" i="3" s="1"/>
  <c r="CO58" i="3"/>
  <c r="CO82" i="3" s="1"/>
  <c r="CO27" i="3" s="1"/>
  <c r="CI78" i="2"/>
  <c r="CH50" i="1"/>
  <c r="CH57" i="1" s="1"/>
  <c r="CI12" i="1"/>
  <c r="G106" i="7" s="1"/>
  <c r="CK10" i="2"/>
  <c r="CJ10" i="1" s="1"/>
  <c r="CJ58" i="11" s="1"/>
  <c r="CH45" i="1"/>
  <c r="K105" i="7" s="1"/>
  <c r="J105" i="7"/>
  <c r="CN97" i="3"/>
  <c r="CN23" i="3"/>
  <c r="CN126" i="3" s="1"/>
  <c r="CK80" i="2"/>
  <c r="CJ101" i="1"/>
  <c r="CJ125" i="1"/>
  <c r="CJ113" i="1"/>
  <c r="CH123" i="1"/>
  <c r="CH111" i="1"/>
  <c r="CH99" i="1"/>
  <c r="CM114" i="1"/>
  <c r="CM102" i="1"/>
  <c r="CM126" i="1"/>
  <c r="CI14" i="1"/>
  <c r="H106" i="7" s="1"/>
  <c r="E106" i="7"/>
  <c r="CS115" i="1"/>
  <c r="CS127" i="1"/>
  <c r="CS103" i="1"/>
  <c r="J33" i="9"/>
  <c r="CI112" i="1"/>
  <c r="CI100" i="1"/>
  <c r="CI124" i="1"/>
  <c r="M105" i="7"/>
  <c r="CO82" i="2"/>
  <c r="CO42" i="3" l="1"/>
  <c r="CQ37" i="3"/>
  <c r="CS38" i="3"/>
  <c r="CJ42" i="2"/>
  <c r="CJ48" i="2" s="1"/>
  <c r="CI44" i="1" s="1"/>
  <c r="CL37" i="2"/>
  <c r="CQ39" i="2"/>
  <c r="CN38" i="2"/>
  <c r="CJ79" i="2"/>
  <c r="CI75" i="1" s="1"/>
  <c r="CI87" i="1" s="1"/>
  <c r="CO118" i="3"/>
  <c r="CO130" i="3"/>
  <c r="CI23" i="2"/>
  <c r="CI114" i="2" s="1"/>
  <c r="CI85" i="2"/>
  <c r="CH81" i="1" s="1"/>
  <c r="CJ56" i="11"/>
  <c r="CJ57" i="11"/>
  <c r="CJ53" i="11"/>
  <c r="CJ54" i="11"/>
  <c r="CJ55" i="11"/>
  <c r="CJ42" i="11"/>
  <c r="CJ40" i="11"/>
  <c r="CJ43" i="11"/>
  <c r="CJ41" i="11"/>
  <c r="CK36" i="1"/>
  <c r="CP58" i="3"/>
  <c r="CP82" i="3" s="1"/>
  <c r="CP27" i="3" s="1"/>
  <c r="CM57" i="2"/>
  <c r="CP58" i="2"/>
  <c r="CJ54" i="2"/>
  <c r="CK53" i="1"/>
  <c r="CK65" i="1" s="1"/>
  <c r="CH62" i="1"/>
  <c r="CJ11" i="1"/>
  <c r="CK36" i="2"/>
  <c r="CJ35" i="1" s="1"/>
  <c r="CI34" i="1"/>
  <c r="CN54" i="1"/>
  <c r="CN66" i="1" s="1"/>
  <c r="CH74" i="1"/>
  <c r="CH86" i="1" s="1"/>
  <c r="CP7" i="3"/>
  <c r="CP10" i="3" s="1"/>
  <c r="CK11" i="2"/>
  <c r="CK47" i="2"/>
  <c r="CJ43" i="1" s="1"/>
  <c r="C107" i="7" s="1"/>
  <c r="CN30" i="3"/>
  <c r="CN114" i="3"/>
  <c r="N105" i="7"/>
  <c r="CH69" i="1"/>
  <c r="O105" i="7" s="1"/>
  <c r="CO48" i="3"/>
  <c r="CO54" i="3"/>
  <c r="CO61" i="3" s="1"/>
  <c r="CQ56" i="3"/>
  <c r="CQ80" i="3" s="1"/>
  <c r="CQ25" i="3" s="1"/>
  <c r="CP36" i="3"/>
  <c r="CP55" i="3" s="1"/>
  <c r="CP79" i="3" s="1"/>
  <c r="CP24" i="3" s="1"/>
  <c r="CR57" i="3"/>
  <c r="CR81" i="3" s="1"/>
  <c r="CR26" i="3" s="1"/>
  <c r="CN78" i="1"/>
  <c r="CO27" i="2"/>
  <c r="CK77" i="1"/>
  <c r="CL26" i="2"/>
  <c r="CJ76" i="1"/>
  <c r="CJ88" i="1" s="1"/>
  <c r="CK25" i="2"/>
  <c r="CJ24" i="2" l="1"/>
  <c r="CJ115" i="2" s="1"/>
  <c r="CI41" i="1"/>
  <c r="M106" i="7" s="1"/>
  <c r="CL56" i="2"/>
  <c r="CL80" i="2" s="1"/>
  <c r="CI126" i="2"/>
  <c r="CI30" i="2"/>
  <c r="CI133" i="2" s="1"/>
  <c r="CH23" i="1"/>
  <c r="CN109" i="3"/>
  <c r="CN133" i="3"/>
  <c r="CR117" i="3"/>
  <c r="CR129" i="3"/>
  <c r="CQ116" i="3"/>
  <c r="CQ128" i="3"/>
  <c r="CP115" i="3"/>
  <c r="CP127" i="3"/>
  <c r="CP118" i="3"/>
  <c r="CP130" i="3"/>
  <c r="CJ61" i="2"/>
  <c r="CJ73" i="2" s="1"/>
  <c r="L107" i="7"/>
  <c r="CJ22" i="11"/>
  <c r="CL37" i="1"/>
  <c r="CK89" i="1"/>
  <c r="CO38" i="1"/>
  <c r="CI50" i="1"/>
  <c r="CK55" i="2"/>
  <c r="CJ51" i="1" s="1"/>
  <c r="CJ63" i="1" s="1"/>
  <c r="CJ78" i="2"/>
  <c r="CN90" i="1"/>
  <c r="I106" i="7"/>
  <c r="CI97" i="2"/>
  <c r="CP9" i="3"/>
  <c r="CP11" i="3" s="1"/>
  <c r="CQ7" i="3" s="1"/>
  <c r="J106" i="7"/>
  <c r="CK13" i="2"/>
  <c r="CL7" i="2"/>
  <c r="CK128" i="2"/>
  <c r="CJ25" i="1"/>
  <c r="CK116" i="2"/>
  <c r="CL53" i="1"/>
  <c r="CM81" i="2"/>
  <c r="CH93" i="1"/>
  <c r="P105" i="7" s="1"/>
  <c r="Q105" i="7"/>
  <c r="CO54" i="1"/>
  <c r="CP82" i="2"/>
  <c r="CK26" i="1"/>
  <c r="CL129" i="2"/>
  <c r="CL117" i="2"/>
  <c r="CO78" i="3"/>
  <c r="CO85" i="3" s="1"/>
  <c r="CO73" i="3"/>
  <c r="CJ127" i="2"/>
  <c r="CO118" i="2"/>
  <c r="CN27" i="1"/>
  <c r="CO130" i="2"/>
  <c r="CP47" i="3"/>
  <c r="CN121" i="3"/>
  <c r="CI24" i="1" l="1"/>
  <c r="CI111" i="1" s="1"/>
  <c r="CI62" i="1"/>
  <c r="CI57" i="1"/>
  <c r="CI69" i="1" s="1"/>
  <c r="O106" i="7" s="1"/>
  <c r="CH98" i="1"/>
  <c r="CH30" i="1"/>
  <c r="CH105" i="1" s="1"/>
  <c r="R105" i="7" s="1"/>
  <c r="CK52" i="1"/>
  <c r="CK64" i="1" s="1"/>
  <c r="CH122" i="1"/>
  <c r="CH110" i="1"/>
  <c r="CI121" i="2"/>
  <c r="CI74" i="1"/>
  <c r="CI86" i="1" s="1"/>
  <c r="CJ85" i="2"/>
  <c r="CI81" i="1" s="1"/>
  <c r="CL65" i="1"/>
  <c r="CJ23" i="2"/>
  <c r="CJ114" i="2" s="1"/>
  <c r="CK79" i="2"/>
  <c r="CJ75" i="1" s="1"/>
  <c r="CJ87" i="1" s="1"/>
  <c r="CO66" i="1"/>
  <c r="CK15" i="2"/>
  <c r="CK35" i="2" s="1"/>
  <c r="CJ13" i="1"/>
  <c r="CI45" i="1"/>
  <c r="K106" i="7" s="1"/>
  <c r="CP13" i="3"/>
  <c r="CP15" i="3" s="1"/>
  <c r="CP35" i="3" s="1"/>
  <c r="CK7" i="1"/>
  <c r="CL9" i="2"/>
  <c r="CL10" i="2"/>
  <c r="CK10" i="1" s="1"/>
  <c r="CK58" i="11" s="1"/>
  <c r="CN126" i="1"/>
  <c r="CN102" i="1"/>
  <c r="CN114" i="1"/>
  <c r="CI99" i="1"/>
  <c r="CQ10" i="3"/>
  <c r="CJ100" i="1"/>
  <c r="CJ124" i="1"/>
  <c r="CJ112" i="1"/>
  <c r="CK113" i="1"/>
  <c r="CK101" i="1"/>
  <c r="CK125" i="1"/>
  <c r="CP27" i="2"/>
  <c r="CO78" i="1"/>
  <c r="CO90" i="1" s="1"/>
  <c r="CL25" i="2"/>
  <c r="CK76" i="1"/>
  <c r="CO23" i="3"/>
  <c r="CO126" i="3" s="1"/>
  <c r="CO97" i="3"/>
  <c r="CM26" i="2"/>
  <c r="CL77" i="1"/>
  <c r="CL89" i="1" s="1"/>
  <c r="CI123" i="1" l="1"/>
  <c r="CP42" i="3"/>
  <c r="CR37" i="3"/>
  <c r="CT38" i="3"/>
  <c r="CK42" i="2"/>
  <c r="CM37" i="2"/>
  <c r="CO38" i="2"/>
  <c r="CR39" i="2"/>
  <c r="CK88" i="1"/>
  <c r="S105" i="7"/>
  <c r="CH117" i="1"/>
  <c r="T105" i="7" s="1"/>
  <c r="CH129" i="1"/>
  <c r="U105" i="7" s="1"/>
  <c r="CK24" i="2"/>
  <c r="CJ24" i="1" s="1"/>
  <c r="CK54" i="11"/>
  <c r="CK57" i="11"/>
  <c r="CK53" i="11"/>
  <c r="CK56" i="11"/>
  <c r="CK55" i="11"/>
  <c r="CI23" i="1"/>
  <c r="CI30" i="1" s="1"/>
  <c r="CJ126" i="2"/>
  <c r="CJ30" i="2"/>
  <c r="CJ109" i="2" s="1"/>
  <c r="CJ97" i="2"/>
  <c r="N106" i="7"/>
  <c r="CJ15" i="1"/>
  <c r="F107" i="7"/>
  <c r="CJ12" i="1"/>
  <c r="G107" i="7" s="1"/>
  <c r="CP54" i="3"/>
  <c r="CR56" i="3"/>
  <c r="CR80" i="3" s="1"/>
  <c r="CR25" i="3" s="1"/>
  <c r="CQ36" i="3"/>
  <c r="CQ55" i="3" s="1"/>
  <c r="CQ79" i="3" s="1"/>
  <c r="CQ24" i="3" s="1"/>
  <c r="CS57" i="3"/>
  <c r="CS81" i="3" s="1"/>
  <c r="CS26" i="3" s="1"/>
  <c r="CL36" i="2"/>
  <c r="CK54" i="2"/>
  <c r="CK61" i="2" s="1"/>
  <c r="CJ34" i="1"/>
  <c r="CJ41" i="1" s="1"/>
  <c r="CK9" i="1"/>
  <c r="CL11" i="2"/>
  <c r="CM129" i="2"/>
  <c r="CM117" i="2"/>
  <c r="CL26" i="1"/>
  <c r="CQ47" i="3"/>
  <c r="CP48" i="3"/>
  <c r="CP130" i="2"/>
  <c r="CP118" i="2"/>
  <c r="CO27" i="1"/>
  <c r="CO30" i="3"/>
  <c r="CO114" i="3"/>
  <c r="CL116" i="2"/>
  <c r="CL128" i="2"/>
  <c r="CK25" i="1"/>
  <c r="Q106" i="7"/>
  <c r="CI93" i="1"/>
  <c r="P106" i="7" s="1"/>
  <c r="CO109" i="3" l="1"/>
  <c r="CO133" i="3"/>
  <c r="CR116" i="3"/>
  <c r="CR128" i="3"/>
  <c r="CS117" i="3"/>
  <c r="CS129" i="3"/>
  <c r="CQ115" i="3"/>
  <c r="CQ127" i="3"/>
  <c r="CP61" i="3"/>
  <c r="CP73" i="3" s="1"/>
  <c r="CK127" i="2"/>
  <c r="CK115" i="2"/>
  <c r="CI110" i="1"/>
  <c r="CI98" i="1"/>
  <c r="CJ14" i="1"/>
  <c r="H107" i="7" s="1"/>
  <c r="CK38" i="11"/>
  <c r="CK11" i="1"/>
  <c r="CK22" i="11" s="1"/>
  <c r="CK44" i="11"/>
  <c r="CI122" i="1"/>
  <c r="CJ133" i="2"/>
  <c r="CJ121" i="2"/>
  <c r="E107" i="7"/>
  <c r="CP78" i="3"/>
  <c r="CQ9" i="3"/>
  <c r="CQ11" i="3" s="1"/>
  <c r="CQ13" i="3" s="1"/>
  <c r="CQ15" i="3" s="1"/>
  <c r="CQ35" i="3" s="1"/>
  <c r="CQ58" i="3"/>
  <c r="CQ82" i="3" s="1"/>
  <c r="CQ27" i="3" s="1"/>
  <c r="CK48" i="2"/>
  <c r="CJ44" i="1" s="1"/>
  <c r="CL47" i="2"/>
  <c r="CK43" i="1" s="1"/>
  <c r="C108" i="7" s="1"/>
  <c r="I107" i="7"/>
  <c r="M107" i="7"/>
  <c r="CK73" i="2"/>
  <c r="CJ50" i="1"/>
  <c r="CJ57" i="1" s="1"/>
  <c r="CK78" i="2"/>
  <c r="CK85" i="2" s="1"/>
  <c r="CM7" i="2"/>
  <c r="CL13" i="2"/>
  <c r="CQ58" i="2"/>
  <c r="CP38" i="1"/>
  <c r="CN57" i="2"/>
  <c r="CM37" i="1"/>
  <c r="CL36" i="1"/>
  <c r="CM56" i="2"/>
  <c r="CL55" i="2"/>
  <c r="CK35" i="1"/>
  <c r="CK124" i="1"/>
  <c r="CK112" i="1"/>
  <c r="CK100" i="1"/>
  <c r="CO121" i="3"/>
  <c r="CI117" i="1"/>
  <c r="T106" i="7" s="1"/>
  <c r="CI129" i="1"/>
  <c r="U106" i="7" s="1"/>
  <c r="CI105" i="1"/>
  <c r="R106" i="7" s="1"/>
  <c r="S106" i="7"/>
  <c r="CO114" i="1"/>
  <c r="CO102" i="1"/>
  <c r="CO126" i="1"/>
  <c r="CJ123" i="1"/>
  <c r="CJ99" i="1"/>
  <c r="CJ111" i="1"/>
  <c r="CL125" i="1"/>
  <c r="CL101" i="1"/>
  <c r="CL113" i="1"/>
  <c r="CQ42" i="3" l="1"/>
  <c r="CS37" i="3"/>
  <c r="CQ118" i="3"/>
  <c r="CQ130" i="3"/>
  <c r="CP23" i="3"/>
  <c r="CP30" i="3" s="1"/>
  <c r="CP133" i="3" s="1"/>
  <c r="CP85" i="3"/>
  <c r="CP97" i="3" s="1"/>
  <c r="L108" i="7"/>
  <c r="CK40" i="11"/>
  <c r="CK43" i="11"/>
  <c r="CK42" i="11"/>
  <c r="CK41" i="11"/>
  <c r="CL15" i="2"/>
  <c r="CK15" i="1" s="1"/>
  <c r="CK13" i="1"/>
  <c r="J107" i="7"/>
  <c r="CS56" i="3"/>
  <c r="CS80" i="3" s="1"/>
  <c r="CS25" i="3" s="1"/>
  <c r="CQ54" i="3"/>
  <c r="CR7" i="3"/>
  <c r="CR10" i="3" s="1"/>
  <c r="CL79" i="2"/>
  <c r="CK51" i="1"/>
  <c r="CK63" i="1" s="1"/>
  <c r="CQ82" i="2"/>
  <c r="CP54" i="1"/>
  <c r="CP66" i="1" s="1"/>
  <c r="CK23" i="2"/>
  <c r="CJ74" i="1"/>
  <c r="CJ86" i="1" s="1"/>
  <c r="CT57" i="3"/>
  <c r="CT81" i="3" s="1"/>
  <c r="CT26" i="3" s="1"/>
  <c r="CR36" i="3"/>
  <c r="CR55" i="3" s="1"/>
  <c r="CR79" i="3" s="1"/>
  <c r="CR24" i="3" s="1"/>
  <c r="CM80" i="2"/>
  <c r="CL52" i="1"/>
  <c r="CL64" i="1" s="1"/>
  <c r="CJ62" i="1"/>
  <c r="CM53" i="1"/>
  <c r="CM65" i="1" s="1"/>
  <c r="CN81" i="2"/>
  <c r="CL7" i="1"/>
  <c r="CM9" i="2"/>
  <c r="CL9" i="1" s="1"/>
  <c r="CL44" i="11" s="1"/>
  <c r="CM10" i="2"/>
  <c r="CL10" i="1" s="1"/>
  <c r="CL58" i="11" s="1"/>
  <c r="CR47" i="3"/>
  <c r="CQ48" i="3"/>
  <c r="CR115" i="3" l="1"/>
  <c r="CR127" i="3"/>
  <c r="CT117" i="3"/>
  <c r="CT129" i="3"/>
  <c r="CS116" i="3"/>
  <c r="CS128" i="3"/>
  <c r="CP114" i="3"/>
  <c r="CP126" i="3"/>
  <c r="CQ61" i="3"/>
  <c r="CQ73" i="3" s="1"/>
  <c r="CL57" i="11"/>
  <c r="CL53" i="11"/>
  <c r="CL56" i="11"/>
  <c r="CL55" i="11"/>
  <c r="CL54" i="11"/>
  <c r="CL38" i="11"/>
  <c r="CL43" i="11" s="1"/>
  <c r="CP109" i="3"/>
  <c r="CL35" i="2"/>
  <c r="F108" i="7"/>
  <c r="CK12" i="1"/>
  <c r="G108" i="7" s="1"/>
  <c r="CJ45" i="1"/>
  <c r="K107" i="7" s="1"/>
  <c r="CQ78" i="3"/>
  <c r="E108" i="7"/>
  <c r="CK14" i="1"/>
  <c r="H108" i="7" s="1"/>
  <c r="N107" i="7"/>
  <c r="CJ69" i="1"/>
  <c r="O107" i="7" s="1"/>
  <c r="CK97" i="2"/>
  <c r="CJ81" i="1"/>
  <c r="CP78" i="1"/>
  <c r="CP90" i="1" s="1"/>
  <c r="CQ27" i="2"/>
  <c r="CL11" i="1"/>
  <c r="CL22" i="11" s="1"/>
  <c r="CL76" i="1"/>
  <c r="CL88" i="1" s="1"/>
  <c r="CM25" i="2"/>
  <c r="CM77" i="1"/>
  <c r="CM89" i="1" s="1"/>
  <c r="CN26" i="2"/>
  <c r="CK126" i="2"/>
  <c r="CJ23" i="1"/>
  <c r="CJ30" i="1" s="1"/>
  <c r="CK114" i="2"/>
  <c r="CK30" i="2"/>
  <c r="CK75" i="1"/>
  <c r="CK87" i="1" s="1"/>
  <c r="CL24" i="2"/>
  <c r="CM11" i="2"/>
  <c r="CP121" i="3"/>
  <c r="CN37" i="2" l="1"/>
  <c r="CP38" i="2"/>
  <c r="CS39" i="2"/>
  <c r="CK34" i="1"/>
  <c r="CK41" i="1" s="1"/>
  <c r="M108" i="7" s="1"/>
  <c r="CL42" i="2"/>
  <c r="CM47" i="2" s="1"/>
  <c r="CL43" i="1" s="1"/>
  <c r="C109" i="7" s="1"/>
  <c r="CQ23" i="3"/>
  <c r="CQ126" i="3" s="1"/>
  <c r="CQ85" i="3"/>
  <c r="CQ97" i="3" s="1"/>
  <c r="CL41" i="11"/>
  <c r="CL40" i="11"/>
  <c r="CL42" i="11"/>
  <c r="CL54" i="2"/>
  <c r="CN37" i="1"/>
  <c r="CR58" i="2"/>
  <c r="CM36" i="2"/>
  <c r="CL35" i="1" s="1"/>
  <c r="CN56" i="2"/>
  <c r="CK133" i="2"/>
  <c r="CK121" i="2"/>
  <c r="CK109" i="2"/>
  <c r="CN7" i="2"/>
  <c r="CM13" i="2"/>
  <c r="CQ130" i="2"/>
  <c r="CQ118" i="2"/>
  <c r="CP27" i="1"/>
  <c r="CL115" i="2"/>
  <c r="CK24" i="1"/>
  <c r="CL127" i="2"/>
  <c r="CM116" i="2"/>
  <c r="CL25" i="1"/>
  <c r="CM128" i="2"/>
  <c r="CJ122" i="1"/>
  <c r="CJ98" i="1"/>
  <c r="CJ110" i="1"/>
  <c r="Q107" i="7"/>
  <c r="CJ93" i="1"/>
  <c r="P107" i="7" s="1"/>
  <c r="CM26" i="1"/>
  <c r="CN117" i="2"/>
  <c r="CN129" i="2"/>
  <c r="L109" i="7"/>
  <c r="I108" i="7" l="1"/>
  <c r="CQ114" i="3"/>
  <c r="CQ30" i="3"/>
  <c r="CQ133" i="3" s="1"/>
  <c r="CK50" i="1"/>
  <c r="CK57" i="1" s="1"/>
  <c r="CL61" i="2"/>
  <c r="CL73" i="2" s="1"/>
  <c r="CL48" i="2"/>
  <c r="CK44" i="1" s="1"/>
  <c r="CK45" i="1" s="1"/>
  <c r="K108" i="7" s="1"/>
  <c r="CM36" i="1"/>
  <c r="CO57" i="2"/>
  <c r="CO81" i="2" s="1"/>
  <c r="CL78" i="2"/>
  <c r="CL85" i="2" s="1"/>
  <c r="CQ38" i="1"/>
  <c r="CM55" i="2"/>
  <c r="CL51" i="1" s="1"/>
  <c r="CL63" i="1" s="1"/>
  <c r="CR9" i="3"/>
  <c r="CR11" i="3" s="1"/>
  <c r="CR13" i="3" s="1"/>
  <c r="CR15" i="3" s="1"/>
  <c r="CR35" i="3" s="1"/>
  <c r="CR58" i="3"/>
  <c r="CR82" i="3" s="1"/>
  <c r="CR27" i="3" s="1"/>
  <c r="CM15" i="2"/>
  <c r="CM35" i="2" s="1"/>
  <c r="CL13" i="1"/>
  <c r="CP126" i="1"/>
  <c r="CP114" i="1"/>
  <c r="CP102" i="1"/>
  <c r="CM52" i="1"/>
  <c r="CN80" i="2"/>
  <c r="CM7" i="1"/>
  <c r="CN9" i="2"/>
  <c r="CM9" i="1" s="1"/>
  <c r="CM44" i="11" s="1"/>
  <c r="CN10" i="2"/>
  <c r="CM10" i="1" s="1"/>
  <c r="CM58" i="11" s="1"/>
  <c r="CJ129" i="1"/>
  <c r="U107" i="7" s="1"/>
  <c r="S107" i="7"/>
  <c r="CJ105" i="1"/>
  <c r="R107" i="7" s="1"/>
  <c r="CJ117" i="1"/>
  <c r="T107" i="7" s="1"/>
  <c r="CR82" i="2"/>
  <c r="CM101" i="1"/>
  <c r="CM113" i="1"/>
  <c r="CM125" i="1"/>
  <c r="CL112" i="1"/>
  <c r="CL124" i="1"/>
  <c r="CL100" i="1"/>
  <c r="CK111" i="1"/>
  <c r="CK99" i="1"/>
  <c r="CK123" i="1"/>
  <c r="CR42" i="3" l="1"/>
  <c r="CT37" i="3"/>
  <c r="CM42" i="2"/>
  <c r="CO37" i="2"/>
  <c r="CT39" i="2"/>
  <c r="CQ38" i="2"/>
  <c r="CQ121" i="3"/>
  <c r="CQ109" i="3"/>
  <c r="CR118" i="3"/>
  <c r="CR130" i="3"/>
  <c r="CK62" i="1"/>
  <c r="CM64" i="1"/>
  <c r="CM55" i="11"/>
  <c r="CM53" i="11"/>
  <c r="CM57" i="11"/>
  <c r="CM54" i="11"/>
  <c r="CM56" i="11"/>
  <c r="CK74" i="1"/>
  <c r="CK86" i="1" s="1"/>
  <c r="CN53" i="1"/>
  <c r="CN65" i="1" s="1"/>
  <c r="CL23" i="2"/>
  <c r="CL30" i="2" s="1"/>
  <c r="CM79" i="2"/>
  <c r="CM24" i="2" s="1"/>
  <c r="CS7" i="3"/>
  <c r="CS10" i="3" s="1"/>
  <c r="CL15" i="1"/>
  <c r="CQ54" i="1"/>
  <c r="CQ66" i="1" s="1"/>
  <c r="F109" i="7"/>
  <c r="CL12" i="1"/>
  <c r="G109" i="7" s="1"/>
  <c r="J108" i="7"/>
  <c r="CO26" i="2"/>
  <c r="CN77" i="1"/>
  <c r="CM11" i="1"/>
  <c r="CM22" i="11" s="1"/>
  <c r="CN47" i="2"/>
  <c r="CM43" i="1" s="1"/>
  <c r="C110" i="7" s="1"/>
  <c r="CM54" i="2"/>
  <c r="CM61" i="2" s="1"/>
  <c r="CN36" i="2"/>
  <c r="CL34" i="1"/>
  <c r="CL41" i="1" s="1"/>
  <c r="CR27" i="2"/>
  <c r="CQ78" i="1"/>
  <c r="CN11" i="2"/>
  <c r="CN25" i="2"/>
  <c r="CM76" i="1"/>
  <c r="CM88" i="1" s="1"/>
  <c r="CL97" i="2"/>
  <c r="CK81" i="1"/>
  <c r="CR54" i="3"/>
  <c r="CR61" i="3" s="1"/>
  <c r="CT56" i="3"/>
  <c r="CT80" i="3" s="1"/>
  <c r="CT25" i="3" s="1"/>
  <c r="CS36" i="3"/>
  <c r="CS55" i="3" s="1"/>
  <c r="CS79" i="3" s="1"/>
  <c r="CS24" i="3" s="1"/>
  <c r="N108" i="7"/>
  <c r="CK69" i="1"/>
  <c r="O108" i="7" s="1"/>
  <c r="CT116" i="3" l="1"/>
  <c r="CT128" i="3"/>
  <c r="CS115" i="3"/>
  <c r="CS127" i="3"/>
  <c r="CL14" i="1"/>
  <c r="H109" i="7" s="1"/>
  <c r="CM38" i="11"/>
  <c r="CL114" i="2"/>
  <c r="CK23" i="1"/>
  <c r="CN89" i="1"/>
  <c r="CQ90" i="1"/>
  <c r="CL126" i="2"/>
  <c r="CL75" i="1"/>
  <c r="CL87" i="1" s="1"/>
  <c r="E109" i="7"/>
  <c r="CM48" i="2"/>
  <c r="CL44" i="1" s="1"/>
  <c r="CM25" i="1"/>
  <c r="CN128" i="2"/>
  <c r="CN116" i="2"/>
  <c r="CL133" i="2"/>
  <c r="CL121" i="2"/>
  <c r="CL109" i="2"/>
  <c r="CS58" i="2"/>
  <c r="CR38" i="1"/>
  <c r="CO56" i="2"/>
  <c r="CN36" i="1"/>
  <c r="CS47" i="3"/>
  <c r="CR48" i="3"/>
  <c r="CN13" i="2"/>
  <c r="CO7" i="2"/>
  <c r="M109" i="7"/>
  <c r="I109" i="7"/>
  <c r="CS9" i="3"/>
  <c r="CS11" i="3" s="1"/>
  <c r="CS58" i="3"/>
  <c r="CS82" i="3" s="1"/>
  <c r="CS27" i="3" s="1"/>
  <c r="L110" i="7"/>
  <c r="CM127" i="2"/>
  <c r="CL24" i="1"/>
  <c r="CM115" i="2"/>
  <c r="CR73" i="3"/>
  <c r="CR78" i="3"/>
  <c r="CR85" i="3" s="1"/>
  <c r="CN55" i="2"/>
  <c r="CM35" i="1"/>
  <c r="CK93" i="1"/>
  <c r="P108" i="7" s="1"/>
  <c r="Q108" i="7"/>
  <c r="CR118" i="2"/>
  <c r="CQ27" i="1"/>
  <c r="CR130" i="2"/>
  <c r="CL50" i="1"/>
  <c r="CL57" i="1" s="1"/>
  <c r="CM78" i="2"/>
  <c r="CM85" i="2" s="1"/>
  <c r="CM73" i="2"/>
  <c r="CO37" i="1"/>
  <c r="CP57" i="2"/>
  <c r="CN26" i="1"/>
  <c r="CO129" i="2"/>
  <c r="CO117" i="2"/>
  <c r="CK98" i="1" l="1"/>
  <c r="CK30" i="1"/>
  <c r="CK129" i="1" s="1"/>
  <c r="U108" i="7" s="1"/>
  <c r="CS118" i="3"/>
  <c r="CS130" i="3"/>
  <c r="CM42" i="11"/>
  <c r="CM43" i="11"/>
  <c r="CM41" i="11"/>
  <c r="CM40" i="11"/>
  <c r="CK110" i="1"/>
  <c r="CK122" i="1"/>
  <c r="CN15" i="2"/>
  <c r="CM15" i="1" s="1"/>
  <c r="CN38" i="11" s="1"/>
  <c r="CM13" i="1"/>
  <c r="CN52" i="1"/>
  <c r="CN64" i="1" s="1"/>
  <c r="CO80" i="2"/>
  <c r="CM112" i="1"/>
  <c r="CM100" i="1"/>
  <c r="CM124" i="1"/>
  <c r="CQ126" i="1"/>
  <c r="CQ114" i="1"/>
  <c r="CQ102" i="1"/>
  <c r="CN125" i="1"/>
  <c r="CN101" i="1"/>
  <c r="CN113" i="1"/>
  <c r="CM23" i="2"/>
  <c r="CL74" i="1"/>
  <c r="CL86" i="1" s="1"/>
  <c r="CN79" i="2"/>
  <c r="CM51" i="1"/>
  <c r="CM63" i="1" s="1"/>
  <c r="CL99" i="1"/>
  <c r="CL123" i="1"/>
  <c r="CL111" i="1"/>
  <c r="CR54" i="1"/>
  <c r="CR66" i="1" s="1"/>
  <c r="CS82" i="2"/>
  <c r="CP81" i="2"/>
  <c r="CO53" i="1"/>
  <c r="CO65" i="1" s="1"/>
  <c r="CL62" i="1"/>
  <c r="CR97" i="3"/>
  <c r="CR23" i="3"/>
  <c r="CR126" i="3" s="1"/>
  <c r="CS13" i="3"/>
  <c r="CS15" i="3" s="1"/>
  <c r="CS35" i="3" s="1"/>
  <c r="CS42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105" i="1"/>
  <c r="R108" i="7" s="1"/>
  <c r="S108" i="7"/>
  <c r="CK117" i="1"/>
  <c r="T108" i="7" s="1"/>
  <c r="CN35" i="2"/>
  <c r="F110" i="7"/>
  <c r="CM12" i="1"/>
  <c r="G110" i="7" s="1"/>
  <c r="CO77" i="1"/>
  <c r="CO89" i="1" s="1"/>
  <c r="CP26" i="2"/>
  <c r="CL81" i="1"/>
  <c r="CM97" i="2"/>
  <c r="CO11" i="2"/>
  <c r="CT10" i="3"/>
  <c r="CS27" i="2"/>
  <c r="CR78" i="1"/>
  <c r="CR90" i="1" s="1"/>
  <c r="CN76" i="1"/>
  <c r="CN88" i="1" s="1"/>
  <c r="CO25" i="2"/>
  <c r="CS54" i="3"/>
  <c r="CS61" i="3" s="1"/>
  <c r="CT36" i="3"/>
  <c r="CT55" i="3" s="1"/>
  <c r="CT79" i="3" s="1"/>
  <c r="CT24" i="3" s="1"/>
  <c r="CT47" i="3"/>
  <c r="N109" i="7"/>
  <c r="CL69" i="1"/>
  <c r="O109" i="7" s="1"/>
  <c r="CM126" i="2"/>
  <c r="CL23" i="1"/>
  <c r="CL30" i="1" s="1"/>
  <c r="CM114" i="2"/>
  <c r="CM30" i="2"/>
  <c r="CL45" i="1"/>
  <c r="K109" i="7" s="1"/>
  <c r="J109" i="7"/>
  <c r="CN11" i="1"/>
  <c r="CN22" i="11" s="1"/>
  <c r="CR30" i="3"/>
  <c r="CR133" i="3" s="1"/>
  <c r="CR114" i="3"/>
  <c r="CN24" i="2"/>
  <c r="CM75" i="1"/>
  <c r="CM87" i="1" s="1"/>
  <c r="CM14" i="1"/>
  <c r="H110" i="7" s="1"/>
  <c r="E110" i="7"/>
  <c r="CP37" i="2" l="1"/>
  <c r="CP56" i="2" s="1"/>
  <c r="CR38" i="2"/>
  <c r="CO36" i="2"/>
  <c r="CO55" i="2" s="1"/>
  <c r="CN42" i="2"/>
  <c r="CO47" i="2" s="1"/>
  <c r="CN43" i="1" s="1"/>
  <c r="C111" i="7" s="1"/>
  <c r="CT115" i="3"/>
  <c r="CT127" i="3"/>
  <c r="CT58" i="2"/>
  <c r="CM34" i="1"/>
  <c r="CN54" i="2"/>
  <c r="CN61" i="2" s="1"/>
  <c r="CP37" i="1"/>
  <c r="L111" i="7"/>
  <c r="CS73" i="3"/>
  <c r="CS78" i="3"/>
  <c r="CS85" i="3" s="1"/>
  <c r="CN115" i="2"/>
  <c r="CN127" i="2"/>
  <c r="CM24" i="1"/>
  <c r="CL122" i="1"/>
  <c r="CL110" i="1"/>
  <c r="CL98" i="1"/>
  <c r="CS48" i="3"/>
  <c r="CO116" i="2"/>
  <c r="CN25" i="1"/>
  <c r="CO128" i="2"/>
  <c r="CL93" i="1"/>
  <c r="P109" i="7" s="1"/>
  <c r="Q109" i="7"/>
  <c r="CR109" i="3"/>
  <c r="CR121" i="3"/>
  <c r="CM121" i="2"/>
  <c r="CM109" i="2"/>
  <c r="CM133" i="2"/>
  <c r="CO13" i="2"/>
  <c r="CP7" i="2"/>
  <c r="CO26" i="1"/>
  <c r="CP129" i="2"/>
  <c r="CP117" i="2"/>
  <c r="CS118" i="2"/>
  <c r="CR27" i="1"/>
  <c r="CS130" i="2"/>
  <c r="CN35" i="1" l="1"/>
  <c r="I110" i="7"/>
  <c r="CM41" i="1"/>
  <c r="CM50" i="1"/>
  <c r="CM57" i="1" s="1"/>
  <c r="CN78" i="2"/>
  <c r="CS38" i="1"/>
  <c r="CO36" i="1"/>
  <c r="CT9" i="3"/>
  <c r="CT11" i="3" s="1"/>
  <c r="CT13" i="3" s="1"/>
  <c r="CT15" i="3" s="1"/>
  <c r="CT35" i="3" s="1"/>
  <c r="CT58" i="3"/>
  <c r="CT82" i="3" s="1"/>
  <c r="CT27" i="3" s="1"/>
  <c r="CQ57" i="2"/>
  <c r="CQ81" i="2" s="1"/>
  <c r="CN73" i="2"/>
  <c r="CN48" i="2"/>
  <c r="CM44" i="1" s="1"/>
  <c r="CO15" i="2"/>
  <c r="CN15" i="1" s="1"/>
  <c r="CO38" i="11" s="1"/>
  <c r="CN13" i="1"/>
  <c r="CR114" i="1"/>
  <c r="CR102" i="1"/>
  <c r="CR126" i="1"/>
  <c r="CO125" i="1"/>
  <c r="CO113" i="1"/>
  <c r="CO101" i="1"/>
  <c r="CO52" i="1"/>
  <c r="CP80" i="2"/>
  <c r="CO79" i="2"/>
  <c r="CN51" i="1"/>
  <c r="CS97" i="3"/>
  <c r="CS23" i="3"/>
  <c r="CS126" i="3" s="1"/>
  <c r="CM111" i="1"/>
  <c r="CM99" i="1"/>
  <c r="CM123" i="1"/>
  <c r="CP9" i="2"/>
  <c r="CO9" i="1" s="1"/>
  <c r="CO44" i="11" s="1"/>
  <c r="CO7" i="1"/>
  <c r="CP10" i="2"/>
  <c r="CO10" i="1" s="1"/>
  <c r="CO58" i="11" s="1"/>
  <c r="CN124" i="1"/>
  <c r="CN100" i="1"/>
  <c r="CN112" i="1"/>
  <c r="CL129" i="1"/>
  <c r="U109" i="7" s="1"/>
  <c r="CL117" i="1"/>
  <c r="T109" i="7" s="1"/>
  <c r="S109" i="7"/>
  <c r="CL105" i="1"/>
  <c r="R109" i="7" s="1"/>
  <c r="CT82" i="2"/>
  <c r="CN63" i="1" l="1"/>
  <c r="CT42" i="3"/>
  <c r="CT48" i="3" s="1"/>
  <c r="J110" i="7"/>
  <c r="CT118" i="3"/>
  <c r="CT130" i="3"/>
  <c r="CM62" i="1"/>
  <c r="CM74" i="1"/>
  <c r="CM86" i="1" s="1"/>
  <c r="CN85" i="2"/>
  <c r="CM81" i="1" s="1"/>
  <c r="CO55" i="11"/>
  <c r="CO54" i="11"/>
  <c r="CO57" i="11"/>
  <c r="CO53" i="11"/>
  <c r="CO56" i="11"/>
  <c r="CO41" i="11"/>
  <c r="CO43" i="11"/>
  <c r="CO42" i="11"/>
  <c r="CO40" i="11"/>
  <c r="CN23" i="2"/>
  <c r="CN126" i="2" s="1"/>
  <c r="CS54" i="1"/>
  <c r="CS66" i="1" s="1"/>
  <c r="CP53" i="1"/>
  <c r="CP65" i="1" s="1"/>
  <c r="CO64" i="1"/>
  <c r="CT54" i="3"/>
  <c r="CM45" i="1"/>
  <c r="K110" i="7" s="1"/>
  <c r="M110" i="7"/>
  <c r="CO35" i="2"/>
  <c r="F111" i="7"/>
  <c r="CN12" i="1"/>
  <c r="G111" i="7" s="1"/>
  <c r="CO11" i="1"/>
  <c r="CO22" i="11" s="1"/>
  <c r="CP77" i="1"/>
  <c r="CQ26" i="2"/>
  <c r="CP11" i="2"/>
  <c r="CP25" i="2"/>
  <c r="CO76" i="1"/>
  <c r="CO88" i="1" s="1"/>
  <c r="CT27" i="2"/>
  <c r="CS78" i="1"/>
  <c r="CN75" i="1"/>
  <c r="CN87" i="1" s="1"/>
  <c r="CO24" i="2"/>
  <c r="CS30" i="3"/>
  <c r="CS133" i="3" s="1"/>
  <c r="CS114" i="3"/>
  <c r="CN14" i="1"/>
  <c r="H111" i="7" s="1"/>
  <c r="E111" i="7"/>
  <c r="CM69" i="1"/>
  <c r="O110" i="7" s="1"/>
  <c r="N110" i="7"/>
  <c r="CQ37" i="2" l="1"/>
  <c r="CP36" i="1" s="1"/>
  <c r="CS38" i="2"/>
  <c r="CO42" i="2"/>
  <c r="CO48" i="2" s="1"/>
  <c r="CN44" i="1" s="1"/>
  <c r="CT78" i="3"/>
  <c r="CT85" i="3" s="1"/>
  <c r="CT61" i="3"/>
  <c r="CT73" i="3" s="1"/>
  <c r="CN30" i="2"/>
  <c r="CN133" i="2" s="1"/>
  <c r="CS90" i="1"/>
  <c r="CN114" i="2"/>
  <c r="CN97" i="2"/>
  <c r="CM23" i="1"/>
  <c r="CM30" i="1" s="1"/>
  <c r="CP89" i="1"/>
  <c r="CO54" i="2"/>
  <c r="CR57" i="2"/>
  <c r="CP36" i="2"/>
  <c r="CP55" i="2" s="1"/>
  <c r="CN34" i="1"/>
  <c r="L112" i="7"/>
  <c r="Q110" i="7"/>
  <c r="CM93" i="1"/>
  <c r="P110" i="7" s="1"/>
  <c r="CP13" i="2"/>
  <c r="CQ7" i="2"/>
  <c r="CQ56" i="2"/>
  <c r="CT118" i="2"/>
  <c r="CS27" i="1"/>
  <c r="CT130" i="2"/>
  <c r="CO115" i="2"/>
  <c r="CO127" i="2"/>
  <c r="CN24" i="1"/>
  <c r="CS109" i="3"/>
  <c r="CS121" i="3"/>
  <c r="CO25" i="1"/>
  <c r="CP128" i="2"/>
  <c r="CP116" i="2"/>
  <c r="CP26" i="1"/>
  <c r="CQ117" i="2"/>
  <c r="CQ129" i="2"/>
  <c r="I111" i="7" l="1"/>
  <c r="CN41" i="1"/>
  <c r="CT23" i="3"/>
  <c r="CT126" i="3" s="1"/>
  <c r="CN50" i="1"/>
  <c r="CO61" i="2"/>
  <c r="CO73" i="2" s="1"/>
  <c r="CN109" i="2"/>
  <c r="CN121" i="2"/>
  <c r="CT97" i="3"/>
  <c r="CM122" i="1"/>
  <c r="CM98" i="1"/>
  <c r="CM110" i="1"/>
  <c r="CO78" i="2"/>
  <c r="CO85" i="2" s="1"/>
  <c r="CQ37" i="1"/>
  <c r="M111" i="7"/>
  <c r="CO35" i="1"/>
  <c r="CP47" i="2"/>
  <c r="CO43" i="1" s="1"/>
  <c r="C112" i="7" s="1"/>
  <c r="CP15" i="2"/>
  <c r="CP35" i="2" s="1"/>
  <c r="CO13" i="1"/>
  <c r="CN99" i="1"/>
  <c r="CN123" i="1"/>
  <c r="CN111" i="1"/>
  <c r="CQ53" i="1"/>
  <c r="CR81" i="2"/>
  <c r="CM105" i="1"/>
  <c r="R110" i="7" s="1"/>
  <c r="S110" i="7"/>
  <c r="CM117" i="1"/>
  <c r="T110" i="7" s="1"/>
  <c r="CM129" i="1"/>
  <c r="U110" i="7" s="1"/>
  <c r="CP125" i="1"/>
  <c r="CP101" i="1"/>
  <c r="CP113" i="1"/>
  <c r="CO51" i="1"/>
  <c r="CP79" i="2"/>
  <c r="CP52" i="1"/>
  <c r="CP64" i="1" s="1"/>
  <c r="CQ80" i="2"/>
  <c r="CO112" i="1"/>
  <c r="CO124" i="1"/>
  <c r="CO100" i="1"/>
  <c r="CS102" i="1"/>
  <c r="CS114" i="1"/>
  <c r="CS126" i="1"/>
  <c r="J32" i="9"/>
  <c r="CQ9" i="2"/>
  <c r="CP9" i="1" s="1"/>
  <c r="CP44" i="11" s="1"/>
  <c r="CQ10" i="2"/>
  <c r="CP10" i="1" s="1"/>
  <c r="CP58" i="11" s="1"/>
  <c r="CP7" i="1"/>
  <c r="CP42" i="2" l="1"/>
  <c r="CR37" i="2"/>
  <c r="CT38" i="2"/>
  <c r="CN62" i="1"/>
  <c r="CN57" i="1"/>
  <c r="N111" i="7" s="1"/>
  <c r="CT114" i="3"/>
  <c r="CT30" i="3"/>
  <c r="CT133" i="3" s="1"/>
  <c r="CP54" i="11"/>
  <c r="CP57" i="11"/>
  <c r="CP53" i="11"/>
  <c r="CP56" i="11"/>
  <c r="CP55" i="11"/>
  <c r="CO23" i="2"/>
  <c r="CO126" i="2" s="1"/>
  <c r="CN74" i="1"/>
  <c r="CN86" i="1" s="1"/>
  <c r="CQ65" i="1"/>
  <c r="CN45" i="1"/>
  <c r="K111" i="7" s="1"/>
  <c r="CO63" i="1"/>
  <c r="CO15" i="1"/>
  <c r="F112" i="7"/>
  <c r="CO12" i="1"/>
  <c r="G112" i="7" s="1"/>
  <c r="CP11" i="1"/>
  <c r="CP76" i="1"/>
  <c r="CP88" i="1" s="1"/>
  <c r="CQ25" i="2"/>
  <c r="J111" i="7"/>
  <c r="CP54" i="2"/>
  <c r="CO34" i="1"/>
  <c r="CO41" i="1" s="1"/>
  <c r="CQ47" i="2"/>
  <c r="CP43" i="1" s="1"/>
  <c r="C113" i="7" s="1"/>
  <c r="CQ36" i="2"/>
  <c r="CP24" i="2"/>
  <c r="CO75" i="1"/>
  <c r="CO87" i="1" s="1"/>
  <c r="CR26" i="2"/>
  <c r="CQ77" i="1"/>
  <c r="CQ89" i="1" s="1"/>
  <c r="CN81" i="1"/>
  <c r="CO97" i="2"/>
  <c r="CQ11" i="2"/>
  <c r="CN69" i="1" l="1"/>
  <c r="O111" i="7" s="1"/>
  <c r="CT109" i="3"/>
  <c r="CT121" i="3"/>
  <c r="CO14" i="1"/>
  <c r="H112" i="7" s="1"/>
  <c r="CP38" i="11"/>
  <c r="L113" i="7"/>
  <c r="CP22" i="11"/>
  <c r="CO30" i="2"/>
  <c r="CO133" i="2" s="1"/>
  <c r="CN23" i="1"/>
  <c r="CN30" i="1" s="1"/>
  <c r="CO114" i="2"/>
  <c r="E112" i="7"/>
  <c r="CP48" i="2"/>
  <c r="CO44" i="1" s="1"/>
  <c r="CR7" i="2"/>
  <c r="CQ13" i="2"/>
  <c r="CR117" i="2"/>
  <c r="CQ26" i="1"/>
  <c r="CR129" i="2"/>
  <c r="CS57" i="2"/>
  <c r="CR37" i="1"/>
  <c r="CQ36" i="1"/>
  <c r="CR56" i="2"/>
  <c r="CP35" i="1"/>
  <c r="CQ55" i="2"/>
  <c r="CP78" i="2"/>
  <c r="CO50" i="1"/>
  <c r="CN93" i="1"/>
  <c r="P111" i="7" s="1"/>
  <c r="Q111" i="7"/>
  <c r="CP127" i="2"/>
  <c r="CO24" i="1"/>
  <c r="CP115" i="2"/>
  <c r="CP25" i="1"/>
  <c r="CQ128" i="2"/>
  <c r="CQ116" i="2"/>
  <c r="I112" i="7"/>
  <c r="M112" i="7"/>
  <c r="CP43" i="11" l="1"/>
  <c r="CP41" i="11"/>
  <c r="CP40" i="11"/>
  <c r="CP42" i="11"/>
  <c r="CO109" i="2"/>
  <c r="CN98" i="1"/>
  <c r="CO121" i="2"/>
  <c r="CN122" i="1"/>
  <c r="CN110" i="1"/>
  <c r="CQ15" i="2"/>
  <c r="CP15" i="1" s="1"/>
  <c r="CQ38" i="11" s="1"/>
  <c r="CP13" i="1"/>
  <c r="CO74" i="1"/>
  <c r="CO86" i="1" s="1"/>
  <c r="CP23" i="2"/>
  <c r="CR80" i="2"/>
  <c r="CQ52" i="1"/>
  <c r="CQ64" i="1" s="1"/>
  <c r="CQ113" i="1"/>
  <c r="CQ101" i="1"/>
  <c r="CQ125" i="1"/>
  <c r="CP112" i="1"/>
  <c r="CP124" i="1"/>
  <c r="CP100" i="1"/>
  <c r="CQ79" i="2"/>
  <c r="CP51" i="1"/>
  <c r="CP63" i="1" s="1"/>
  <c r="CO123" i="1"/>
  <c r="CO99" i="1"/>
  <c r="CO111" i="1"/>
  <c r="CO62" i="1"/>
  <c r="CR53" i="1"/>
  <c r="CR65" i="1" s="1"/>
  <c r="CS81" i="2"/>
  <c r="S111" i="7"/>
  <c r="CN117" i="1"/>
  <c r="T111" i="7" s="1"/>
  <c r="CN129" i="1"/>
  <c r="U111" i="7" s="1"/>
  <c r="CN105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S37" i="2" s="1"/>
  <c r="F113" i="7"/>
  <c r="CP12" i="1"/>
  <c r="G113" i="7" s="1"/>
  <c r="CQ11" i="1"/>
  <c r="CQ22" i="11" s="1"/>
  <c r="CR11" i="2"/>
  <c r="CR25" i="2"/>
  <c r="CQ76" i="1"/>
  <c r="CQ88" i="1" s="1"/>
  <c r="CO45" i="1"/>
  <c r="K112" i="7" s="1"/>
  <c r="J112" i="7"/>
  <c r="CO23" i="1"/>
  <c r="CP126" i="2"/>
  <c r="CP114" i="2"/>
  <c r="E113" i="7"/>
  <c r="CP14" i="1"/>
  <c r="H113" i="7" s="1"/>
  <c r="CS26" i="2"/>
  <c r="CR77" i="1"/>
  <c r="CR89" i="1" s="1"/>
  <c r="CQ24" i="2"/>
  <c r="CP75" i="1"/>
  <c r="CP87" i="1" s="1"/>
  <c r="CR36" i="2" l="1"/>
  <c r="CR55" i="2" s="1"/>
  <c r="CQ42" i="2"/>
  <c r="CQ48" i="2" s="1"/>
  <c r="CP44" i="1" s="1"/>
  <c r="CT57" i="2"/>
  <c r="CR36" i="1"/>
  <c r="CQ54" i="2"/>
  <c r="CP34" i="1"/>
  <c r="L114" i="7"/>
  <c r="CQ115" i="2"/>
  <c r="CP24" i="1"/>
  <c r="CQ127" i="2"/>
  <c r="CR116" i="2"/>
  <c r="CQ25" i="1"/>
  <c r="CR128" i="2"/>
  <c r="CR13" i="2"/>
  <c r="CS7" i="2"/>
  <c r="CS117" i="2"/>
  <c r="CS129" i="2"/>
  <c r="CR26" i="1"/>
  <c r="CO122" i="1"/>
  <c r="CO98" i="1"/>
  <c r="CO110" i="1"/>
  <c r="CQ35" i="1" l="1"/>
  <c r="I113" i="7"/>
  <c r="CP41" i="1"/>
  <c r="M113" i="7" s="1"/>
  <c r="CQ78" i="2"/>
  <c r="CP74" i="1" s="1"/>
  <c r="CS37" i="1"/>
  <c r="CS56" i="2"/>
  <c r="CR52" i="1" s="1"/>
  <c r="CR64" i="1" s="1"/>
  <c r="CP50" i="1"/>
  <c r="CR47" i="2"/>
  <c r="CQ43" i="1" s="1"/>
  <c r="C114" i="7" s="1"/>
  <c r="CR15" i="2"/>
  <c r="CR35" i="2" s="1"/>
  <c r="CQ13" i="1"/>
  <c r="CR113" i="1"/>
  <c r="CR125" i="1"/>
  <c r="CR101" i="1"/>
  <c r="CT81" i="2"/>
  <c r="CS53" i="1"/>
  <c r="CS9" i="2"/>
  <c r="CR9" i="1" s="1"/>
  <c r="CR44" i="11" s="1"/>
  <c r="CR7" i="1"/>
  <c r="CS10" i="2"/>
  <c r="CR10" i="1" s="1"/>
  <c r="CR58" i="11" s="1"/>
  <c r="CR79" i="2"/>
  <c r="CQ51" i="1"/>
  <c r="CP99" i="1"/>
  <c r="CP111" i="1"/>
  <c r="CP123" i="1"/>
  <c r="CQ124" i="1"/>
  <c r="CQ100" i="1"/>
  <c r="CQ112" i="1"/>
  <c r="CR42" i="2" l="1"/>
  <c r="CT37" i="2"/>
  <c r="CQ63" i="1"/>
  <c r="CQ23" i="2"/>
  <c r="CQ114" i="2" s="1"/>
  <c r="CS80" i="2"/>
  <c r="CS25" i="2" s="1"/>
  <c r="CS65" i="1"/>
  <c r="CR57" i="11"/>
  <c r="CR56" i="11"/>
  <c r="CR53" i="11"/>
  <c r="CR54" i="11"/>
  <c r="CR55" i="11"/>
  <c r="CP62" i="1"/>
  <c r="CP86" i="1"/>
  <c r="J113" i="7"/>
  <c r="CQ15" i="1"/>
  <c r="F114" i="7"/>
  <c r="CQ12" i="1"/>
  <c r="G114" i="7" s="1"/>
  <c r="CS11" i="2"/>
  <c r="CS13" i="2" s="1"/>
  <c r="CQ34" i="1"/>
  <c r="CQ41" i="1" s="1"/>
  <c r="CS36" i="2"/>
  <c r="CR54" i="2"/>
  <c r="CS47" i="2"/>
  <c r="CR43" i="1" s="1"/>
  <c r="C115" i="7" s="1"/>
  <c r="CT26" i="2"/>
  <c r="CS77" i="1"/>
  <c r="CS89" i="1" s="1"/>
  <c r="CQ75" i="1"/>
  <c r="CQ87" i="1" s="1"/>
  <c r="CR24" i="2"/>
  <c r="CR11" i="1"/>
  <c r="CR22" i="11" s="1"/>
  <c r="CP23" i="1" l="1"/>
  <c r="CP110" i="1" s="1"/>
  <c r="CQ126" i="2"/>
  <c r="CR76" i="1"/>
  <c r="CR88" i="1" s="1"/>
  <c r="CQ14" i="1"/>
  <c r="H114" i="7" s="1"/>
  <c r="CR38" i="11"/>
  <c r="CP45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5" i="2"/>
  <c r="CQ24" i="1"/>
  <c r="CR127" i="2"/>
  <c r="CR48" i="2"/>
  <c r="CQ44" i="1" s="1"/>
  <c r="CT56" i="2"/>
  <c r="CS36" i="1"/>
  <c r="CS128" i="2"/>
  <c r="CS116" i="2"/>
  <c r="CR25" i="1"/>
  <c r="I114" i="7"/>
  <c r="M114" i="7"/>
  <c r="CQ50" i="1"/>
  <c r="CR78" i="2"/>
  <c r="L115" i="7"/>
  <c r="CT129" i="2"/>
  <c r="CT117" i="2"/>
  <c r="CS26" i="1"/>
  <c r="CR35" i="1"/>
  <c r="CS55" i="2"/>
  <c r="CP98" i="1" l="1"/>
  <c r="CP122" i="1"/>
  <c r="CS56" i="11"/>
  <c r="CS55" i="11"/>
  <c r="CS54" i="11"/>
  <c r="CS53" i="11"/>
  <c r="CS57" i="11"/>
  <c r="CR41" i="11"/>
  <c r="CR40" i="11"/>
  <c r="CR43" i="11"/>
  <c r="CR42" i="11"/>
  <c r="CR12" i="1"/>
  <c r="G115" i="7" s="1"/>
  <c r="CS35" i="2"/>
  <c r="CT9" i="2"/>
  <c r="CS9" i="1" s="1"/>
  <c r="CS44" i="11" s="1"/>
  <c r="CS43" i="11" s="1"/>
  <c r="CS7" i="1"/>
  <c r="CR51" i="1"/>
  <c r="CR63" i="1" s="1"/>
  <c r="CS79" i="2"/>
  <c r="CQ99" i="1"/>
  <c r="CQ111" i="1"/>
  <c r="CQ123" i="1"/>
  <c r="CS101" i="1"/>
  <c r="CS113" i="1"/>
  <c r="CS125" i="1"/>
  <c r="J31" i="9"/>
  <c r="CQ62" i="1"/>
  <c r="CR124" i="1"/>
  <c r="CR112" i="1"/>
  <c r="CR100" i="1"/>
  <c r="CS52" i="1"/>
  <c r="CS64" i="1" s="1"/>
  <c r="CT80" i="2"/>
  <c r="CR23" i="2"/>
  <c r="CQ74" i="1"/>
  <c r="CQ86" i="1" s="1"/>
  <c r="CR14" i="1"/>
  <c r="H115" i="7" s="1"/>
  <c r="E115" i="7"/>
  <c r="CR34" i="1" l="1"/>
  <c r="CR41" i="1" s="1"/>
  <c r="M115" i="7" s="1"/>
  <c r="CS42" i="2"/>
  <c r="CT47" i="2" s="1"/>
  <c r="CS43" i="1" s="1"/>
  <c r="C116" i="7" s="1"/>
  <c r="C117" i="7" s="1"/>
  <c r="C10" i="7" s="1"/>
  <c r="CT36" i="2"/>
  <c r="CS35" i="1" s="1"/>
  <c r="CS40" i="11"/>
  <c r="CS41" i="11"/>
  <c r="CS42" i="11"/>
  <c r="CS54" i="2"/>
  <c r="CT11" i="2"/>
  <c r="CT13" i="2" s="1"/>
  <c r="CT15" i="2" s="1"/>
  <c r="CS11" i="1"/>
  <c r="CS22" i="11" s="1"/>
  <c r="CS76" i="1"/>
  <c r="CS88" i="1" s="1"/>
  <c r="CT25" i="2"/>
  <c r="CR126" i="2"/>
  <c r="CR114" i="2"/>
  <c r="CQ23" i="1"/>
  <c r="J114" i="7"/>
  <c r="CQ45" i="1"/>
  <c r="K114" i="7" s="1"/>
  <c r="CR75" i="1"/>
  <c r="CR87" i="1" s="1"/>
  <c r="CS24" i="2"/>
  <c r="I115" i="7" l="1"/>
  <c r="CT55" i="2"/>
  <c r="CT79" i="2" s="1"/>
  <c r="CR50" i="1"/>
  <c r="CR62" i="1" s="1"/>
  <c r="CS78" i="2"/>
  <c r="CS48" i="2"/>
  <c r="CR44" i="1" s="1"/>
  <c r="CR45" i="1" s="1"/>
  <c r="K115" i="7" s="1"/>
  <c r="CT35" i="2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S51" i="1"/>
  <c r="CS63" i="1" s="1"/>
  <c r="CT116" i="2"/>
  <c r="CS25" i="1"/>
  <c r="CT128" i="2"/>
  <c r="CS115" i="2"/>
  <c r="CS127" i="2"/>
  <c r="CR24" i="1"/>
  <c r="CQ110" i="1"/>
  <c r="CQ122" i="1"/>
  <c r="CQ98" i="1"/>
  <c r="CT42" i="2" l="1"/>
  <c r="CT48" i="2" s="1"/>
  <c r="CS44" i="1" s="1"/>
  <c r="CR74" i="1"/>
  <c r="CR86" i="1" s="1"/>
  <c r="CS23" i="2"/>
  <c r="J115" i="7"/>
  <c r="CT54" i="2"/>
  <c r="CS14" i="1"/>
  <c r="H116" i="7" s="1"/>
  <c r="CS34" i="1"/>
  <c r="CS12" i="1"/>
  <c r="G116" i="7" s="1"/>
  <c r="G117" i="7"/>
  <c r="G10" i="7" s="1"/>
  <c r="J4" i="9" s="1"/>
  <c r="L9" i="8" s="1"/>
  <c r="CR123" i="1"/>
  <c r="CR99" i="1"/>
  <c r="CR111" i="1"/>
  <c r="CS112" i="1"/>
  <c r="CS100" i="1"/>
  <c r="CS124" i="1"/>
  <c r="J30" i="9"/>
  <c r="CS50" i="1"/>
  <c r="E10" i="7"/>
  <c r="H117" i="7"/>
  <c r="H10" i="7" s="1"/>
  <c r="J5" i="9" s="1"/>
  <c r="L10" i="8" s="1"/>
  <c r="CS75" i="1"/>
  <c r="CS87" i="1" s="1"/>
  <c r="CT24" i="2"/>
  <c r="I116" i="7" l="1"/>
  <c r="I117" i="7" s="1"/>
  <c r="I10" i="7" s="1"/>
  <c r="J6" i="9" s="1"/>
  <c r="L12" i="8" s="1"/>
  <c r="CS41" i="1"/>
  <c r="M116" i="7" s="1"/>
  <c r="M117" i="7" s="1"/>
  <c r="M10" i="7" s="1"/>
  <c r="X10" i="7" s="1"/>
  <c r="CS126" i="2"/>
  <c r="CR23" i="1"/>
  <c r="CR110" i="1" s="1"/>
  <c r="CS114" i="2"/>
  <c r="CT78" i="2"/>
  <c r="CT127" i="2"/>
  <c r="CS24" i="1"/>
  <c r="CT115" i="2"/>
  <c r="CS62" i="1"/>
  <c r="CS74" i="1" l="1"/>
  <c r="CS86" i="1" s="1"/>
  <c r="CR98" i="1"/>
  <c r="CR122" i="1"/>
  <c r="CT23" i="2"/>
  <c r="CT114" i="2" s="1"/>
  <c r="J7" i="9"/>
  <c r="L13" i="8" s="1"/>
  <c r="L14" i="8" s="1"/>
  <c r="J116" i="7"/>
  <c r="J117" i="7" s="1"/>
  <c r="J10" i="7" s="1"/>
  <c r="CS123" i="1"/>
  <c r="J29" i="9"/>
  <c r="CS111" i="1"/>
  <c r="CS99" i="1"/>
  <c r="CT126" i="2" l="1"/>
  <c r="CS23" i="1"/>
  <c r="CS98" i="1" s="1"/>
  <c r="CS45" i="1"/>
  <c r="K116" i="7" s="1"/>
  <c r="K117" i="7"/>
  <c r="K10" i="7" s="1"/>
  <c r="CS122" i="1" l="1"/>
  <c r="CS110" i="1"/>
  <c r="J28" i="9"/>
  <c r="AD54" i="1" l="1"/>
  <c r="AD66" i="1" s="1"/>
  <c r="AC53" i="1"/>
  <c r="AC65" i="1" s="1"/>
  <c r="AC52" i="1"/>
  <c r="AC64" i="1" s="1"/>
  <c r="AA53" i="1"/>
  <c r="AA65" i="1" s="1"/>
  <c r="AB54" i="1"/>
  <c r="AB66" i="1" s="1"/>
  <c r="AB53" i="1"/>
  <c r="AB65" i="1" s="1"/>
  <c r="AA51" i="1"/>
  <c r="AA63" i="1" s="1"/>
  <c r="AC54" i="1"/>
  <c r="AC66" i="1" s="1"/>
  <c r="Z55" i="1"/>
  <c r="Z67" i="1" s="1"/>
  <c r="AD55" i="1"/>
  <c r="AD67" i="1" s="1"/>
  <c r="Z51" i="1"/>
  <c r="Z63" i="1" s="1"/>
  <c r="AB50" i="1"/>
  <c r="AB62" i="1" s="1"/>
  <c r="AC51" i="1"/>
  <c r="AC63" i="1" s="1"/>
  <c r="AD52" i="1"/>
  <c r="AD64" i="1" s="1"/>
  <c r="Z53" i="1"/>
  <c r="Z65" i="1" s="1"/>
  <c r="AC50" i="1"/>
  <c r="AC62" i="1" s="1"/>
  <c r="AD51" i="1"/>
  <c r="AD63" i="1" s="1"/>
  <c r="AE52" i="1"/>
  <c r="AE64" i="1" s="1"/>
  <c r="AC49" i="1"/>
  <c r="Z49" i="1"/>
  <c r="AE74" i="1"/>
  <c r="AB52" i="1"/>
  <c r="AB64" i="1" s="1"/>
  <c r="AE51" i="1"/>
  <c r="AE63" i="1" s="1"/>
  <c r="AD49" i="1"/>
  <c r="AE49" i="1"/>
  <c r="AD73" i="1" l="1"/>
  <c r="AD85" i="1" s="1"/>
  <c r="AB73" i="3"/>
  <c r="AB77" i="1"/>
  <c r="AB89" i="1" s="1"/>
  <c r="AA26" i="1"/>
  <c r="AA73" i="3"/>
  <c r="AE73" i="3"/>
  <c r="AB74" i="1"/>
  <c r="AB86" i="1" s="1"/>
  <c r="Z54" i="1"/>
  <c r="Z66" i="1" s="1"/>
  <c r="AD118" i="3"/>
  <c r="AA54" i="1"/>
  <c r="AA66" i="1" s="1"/>
  <c r="Z50" i="1"/>
  <c r="Z62" i="1" s="1"/>
  <c r="AA49" i="1"/>
  <c r="Z73" i="1"/>
  <c r="Z85" i="1" s="1"/>
  <c r="Z52" i="1"/>
  <c r="Z64" i="1" s="1"/>
  <c r="AC76" i="1"/>
  <c r="AC88" i="1" s="1"/>
  <c r="AF73" i="3"/>
  <c r="AD61" i="1"/>
  <c r="AE61" i="1"/>
  <c r="AD77" i="1"/>
  <c r="AB75" i="1"/>
  <c r="AA73" i="1"/>
  <c r="Z61" i="1"/>
  <c r="AB73" i="1"/>
  <c r="AC61" i="1"/>
  <c r="AE50" i="1"/>
  <c r="AE62" i="1" s="1"/>
  <c r="AC55" i="1"/>
  <c r="AC67" i="1" s="1"/>
  <c r="AB49" i="1"/>
  <c r="AD53" i="1"/>
  <c r="AD65" i="1" s="1"/>
  <c r="AC79" i="1"/>
  <c r="AA52" i="1"/>
  <c r="AA64" i="1" s="1"/>
  <c r="AE53" i="1"/>
  <c r="AE65" i="1" s="1"/>
  <c r="AE79" i="1"/>
  <c r="AE54" i="1"/>
  <c r="AE66" i="1" s="1"/>
  <c r="AD50" i="1"/>
  <c r="AD62" i="1" s="1"/>
  <c r="AB55" i="1"/>
  <c r="AB67" i="1" s="1"/>
  <c r="AA79" i="1"/>
  <c r="AC73" i="3"/>
  <c r="AA50" i="1"/>
  <c r="AA62" i="1" s="1"/>
  <c r="AB51" i="1"/>
  <c r="AB63" i="1" s="1"/>
  <c r="Z78" i="1"/>
  <c r="AD73" i="3"/>
  <c r="AA55" i="1"/>
  <c r="AA67" i="1" s="1"/>
  <c r="Z76" i="1"/>
  <c r="AA78" i="1"/>
  <c r="AE55" i="1"/>
  <c r="AE67" i="1" s="1"/>
  <c r="AE57" i="1" l="1"/>
  <c r="AA61" i="1"/>
  <c r="AA57" i="1"/>
  <c r="AB57" i="1"/>
  <c r="AC57" i="1"/>
  <c r="AC69" i="1" s="1"/>
  <c r="O33" i="7" s="1"/>
  <c r="AD57" i="1"/>
  <c r="Z90" i="1"/>
  <c r="AA90" i="1"/>
  <c r="AB117" i="3"/>
  <c r="AA113" i="3"/>
  <c r="AC91" i="1"/>
  <c r="AA85" i="1"/>
  <c r="AA77" i="1"/>
  <c r="AA89" i="1" s="1"/>
  <c r="AC25" i="1"/>
  <c r="AC114" i="3"/>
  <c r="Z88" i="1"/>
  <c r="AC27" i="1"/>
  <c r="AC114" i="1" s="1"/>
  <c r="AC78" i="1"/>
  <c r="AC90" i="1" s="1"/>
  <c r="Z57" i="1"/>
  <c r="Z69" i="1" s="1"/>
  <c r="O30" i="7" s="1"/>
  <c r="AE86" i="1"/>
  <c r="AE91" i="1"/>
  <c r="AB79" i="1"/>
  <c r="AB91" i="1" s="1"/>
  <c r="Z75" i="1"/>
  <c r="Z87" i="1" s="1"/>
  <c r="AA116" i="3"/>
  <c r="Z25" i="1"/>
  <c r="AD74" i="1"/>
  <c r="AD86" i="1" s="1"/>
  <c r="AA91" i="1"/>
  <c r="AF119" i="3"/>
  <c r="AE28" i="1"/>
  <c r="AA76" i="1"/>
  <c r="AA88" i="1" s="1"/>
  <c r="AC75" i="1"/>
  <c r="AC87" i="1" s="1"/>
  <c r="Z79" i="1"/>
  <c r="Z91" i="1" s="1"/>
  <c r="AB61" i="1"/>
  <c r="AB87" i="1"/>
  <c r="AB119" i="3"/>
  <c r="AA28" i="1"/>
  <c r="AD79" i="1"/>
  <c r="AD91" i="1" s="1"/>
  <c r="AE75" i="1"/>
  <c r="AE87" i="1" s="1"/>
  <c r="AA125" i="1"/>
  <c r="AA113" i="1"/>
  <c r="AC113" i="3"/>
  <c r="AB22" i="1"/>
  <c r="AB113" i="3"/>
  <c r="AA22" i="1"/>
  <c r="AE117" i="3"/>
  <c r="AD26" i="1"/>
  <c r="AA75" i="1"/>
  <c r="AA87" i="1" s="1"/>
  <c r="Z27" i="1"/>
  <c r="AA118" i="3"/>
  <c r="AB76" i="1"/>
  <c r="AB88" i="1" s="1"/>
  <c r="AE77" i="1"/>
  <c r="AE89" i="1" s="1"/>
  <c r="AD78" i="1"/>
  <c r="AD90" i="1" s="1"/>
  <c r="AA27" i="1"/>
  <c r="AB118" i="3"/>
  <c r="AA74" i="1"/>
  <c r="AA86" i="1" s="1"/>
  <c r="AE76" i="1"/>
  <c r="AE88" i="1" s="1"/>
  <c r="AD76" i="1"/>
  <c r="AD88" i="1" s="1"/>
  <c r="AC74" i="1"/>
  <c r="AC86" i="1" s="1"/>
  <c r="AF114" i="3"/>
  <c r="AE23" i="1"/>
  <c r="AE113" i="3"/>
  <c r="AD22" i="1"/>
  <c r="AC28" i="1"/>
  <c r="AD119" i="3"/>
  <c r="Z74" i="1"/>
  <c r="Z86" i="1" s="1"/>
  <c r="AB85" i="1"/>
  <c r="AD89" i="1"/>
  <c r="AC77" i="1"/>
  <c r="AC89" i="1" s="1"/>
  <c r="AB78" i="1"/>
  <c r="AB90" i="1" s="1"/>
  <c r="Z77" i="1"/>
  <c r="Z89" i="1" s="1"/>
  <c r="AE78" i="1"/>
  <c r="AE90" i="1" s="1"/>
  <c r="AD75" i="1"/>
  <c r="AD87" i="1" s="1"/>
  <c r="AC73" i="1"/>
  <c r="AC85" i="1" s="1"/>
  <c r="AE73" i="1"/>
  <c r="AE85" i="1" s="1"/>
  <c r="AC115" i="3"/>
  <c r="AB24" i="1"/>
  <c r="N33" i="7" l="1"/>
  <c r="AA101" i="1"/>
  <c r="AD116" i="3"/>
  <c r="AB23" i="1"/>
  <c r="AB98" i="1" s="1"/>
  <c r="N30" i="7"/>
  <c r="Z22" i="1"/>
  <c r="AC117" i="3"/>
  <c r="AB26" i="1"/>
  <c r="AC126" i="1"/>
  <c r="AC102" i="1"/>
  <c r="AA109" i="3"/>
  <c r="AB99" i="1"/>
  <c r="AB123" i="1"/>
  <c r="AB111" i="1"/>
  <c r="AD113" i="3"/>
  <c r="AC22" i="1"/>
  <c r="AC127" i="1"/>
  <c r="AC115" i="1"/>
  <c r="AC103" i="1"/>
  <c r="AB114" i="3"/>
  <c r="AA23" i="1"/>
  <c r="AA114" i="1"/>
  <c r="AA102" i="1"/>
  <c r="AA126" i="1"/>
  <c r="Z102" i="1"/>
  <c r="Z126" i="1"/>
  <c r="Z114" i="1"/>
  <c r="AC118" i="3"/>
  <c r="AB27" i="1"/>
  <c r="AD97" i="1"/>
  <c r="AD121" i="1"/>
  <c r="AD109" i="1"/>
  <c r="AD114" i="3"/>
  <c r="AC23" i="1"/>
  <c r="AE116" i="3"/>
  <c r="AD25" i="1"/>
  <c r="AB97" i="3"/>
  <c r="AC116" i="3"/>
  <c r="AB25" i="1"/>
  <c r="AC100" i="1"/>
  <c r="AC112" i="1"/>
  <c r="AC124" i="1"/>
  <c r="AD101" i="1"/>
  <c r="AD113" i="1"/>
  <c r="AD125" i="1"/>
  <c r="AD115" i="3"/>
  <c r="AC24" i="1"/>
  <c r="AE114" i="3"/>
  <c r="AD23" i="1"/>
  <c r="AB81" i="1"/>
  <c r="AC97" i="3"/>
  <c r="AD97" i="3"/>
  <c r="AC81" i="1"/>
  <c r="AB109" i="1"/>
  <c r="AB121" i="1"/>
  <c r="AB97" i="1"/>
  <c r="AE69" i="1"/>
  <c r="O35" i="7" s="1"/>
  <c r="N35" i="7"/>
  <c r="AB116" i="3"/>
  <c r="AA25" i="1"/>
  <c r="Z24" i="1"/>
  <c r="AA115" i="3"/>
  <c r="AF113" i="3"/>
  <c r="AE22" i="1"/>
  <c r="AE115" i="3"/>
  <c r="AD24" i="1"/>
  <c r="AD117" i="3"/>
  <c r="AC26" i="1"/>
  <c r="AF97" i="3"/>
  <c r="AE81" i="1"/>
  <c r="AF116" i="3"/>
  <c r="AE25" i="1"/>
  <c r="AE118" i="3"/>
  <c r="AD27" i="1"/>
  <c r="N34" i="7"/>
  <c r="AD69" i="1"/>
  <c r="O34" i="7" s="1"/>
  <c r="AA117" i="3"/>
  <c r="Z26" i="1"/>
  <c r="AA97" i="3"/>
  <c r="Z81" i="1"/>
  <c r="AE122" i="1"/>
  <c r="AE110" i="1"/>
  <c r="AE98" i="1"/>
  <c r="AF117" i="3"/>
  <c r="AE26" i="1"/>
  <c r="AB115" i="3"/>
  <c r="AA24" i="1"/>
  <c r="AA121" i="1"/>
  <c r="AA97" i="1"/>
  <c r="AA109" i="1"/>
  <c r="AD28" i="1"/>
  <c r="AE119" i="3"/>
  <c r="N31" i="7"/>
  <c r="AA69" i="1"/>
  <c r="O31" i="7" s="1"/>
  <c r="AA119" i="3"/>
  <c r="Z28" i="1"/>
  <c r="AE97" i="3"/>
  <c r="AD81" i="1"/>
  <c r="AE27" i="1"/>
  <c r="AF118" i="3"/>
  <c r="AA114" i="3"/>
  <c r="Z23" i="1"/>
  <c r="AF115" i="3"/>
  <c r="AE24" i="1"/>
  <c r="AA127" i="1"/>
  <c r="AA103" i="1"/>
  <c r="AA115" i="1"/>
  <c r="N32" i="7"/>
  <c r="AB69" i="1"/>
  <c r="O32" i="7" s="1"/>
  <c r="AE127" i="1"/>
  <c r="AE115" i="1"/>
  <c r="AE103" i="1"/>
  <c r="Z100" i="1"/>
  <c r="Z112" i="1"/>
  <c r="Z124" i="1"/>
  <c r="AC119" i="3"/>
  <c r="AB28" i="1"/>
  <c r="AE30" i="1" l="1"/>
  <c r="AE117" i="1" s="1"/>
  <c r="AD30" i="1"/>
  <c r="AA30" i="1"/>
  <c r="AA129" i="1" s="1"/>
  <c r="U31" i="7" s="1"/>
  <c r="AC30" i="1"/>
  <c r="AB30" i="1"/>
  <c r="Z109" i="1"/>
  <c r="Z30" i="1"/>
  <c r="Z117" i="1" s="1"/>
  <c r="T30" i="7" s="1"/>
  <c r="AB122" i="1"/>
  <c r="AB110" i="1"/>
  <c r="Z121" i="1"/>
  <c r="Z97" i="1"/>
  <c r="E33" i="9"/>
  <c r="E28" i="9"/>
  <c r="AB113" i="1"/>
  <c r="AB101" i="1"/>
  <c r="AB125" i="1"/>
  <c r="AA121" i="3"/>
  <c r="E30" i="9"/>
  <c r="E32" i="9"/>
  <c r="E31" i="9"/>
  <c r="E29" i="9"/>
  <c r="AB103" i="1"/>
  <c r="AB115" i="1"/>
  <c r="AB127" i="1"/>
  <c r="AE123" i="1"/>
  <c r="AE99" i="1"/>
  <c r="AE111" i="1"/>
  <c r="AE112" i="1"/>
  <c r="AE100" i="1"/>
  <c r="AE124" i="1"/>
  <c r="AC125" i="1"/>
  <c r="AC113" i="1"/>
  <c r="AC101" i="1"/>
  <c r="AE109" i="1"/>
  <c r="AE97" i="1"/>
  <c r="AE121" i="1"/>
  <c r="Z111" i="1"/>
  <c r="Z99" i="1"/>
  <c r="Z123" i="1"/>
  <c r="AB93" i="1"/>
  <c r="P32" i="7" s="1"/>
  <c r="Q32" i="7"/>
  <c r="AE114" i="1"/>
  <c r="AE102" i="1"/>
  <c r="AE126" i="1"/>
  <c r="AD103" i="1"/>
  <c r="AD127" i="1"/>
  <c r="AD115" i="1"/>
  <c r="AE101" i="1"/>
  <c r="AE125" i="1"/>
  <c r="AE113" i="1"/>
  <c r="Z101" i="1"/>
  <c r="Z125" i="1"/>
  <c r="Z113" i="1"/>
  <c r="AF121" i="3"/>
  <c r="AF109" i="3"/>
  <c r="AA100" i="1"/>
  <c r="AA112" i="1"/>
  <c r="AA124" i="1"/>
  <c r="AC93" i="1"/>
  <c r="P33" i="7" s="1"/>
  <c r="Q33" i="7"/>
  <c r="AD98" i="1"/>
  <c r="AD122" i="1"/>
  <c r="AD110" i="1"/>
  <c r="Q31" i="7"/>
  <c r="AA93" i="1"/>
  <c r="P31" i="7" s="1"/>
  <c r="AC110" i="1"/>
  <c r="AC98" i="1"/>
  <c r="AC122" i="1"/>
  <c r="AB109" i="3"/>
  <c r="AB121" i="3"/>
  <c r="AC97" i="1"/>
  <c r="AC121" i="1"/>
  <c r="AC109" i="1"/>
  <c r="Q34" i="7"/>
  <c r="AD93" i="1"/>
  <c r="P34" i="7" s="1"/>
  <c r="AC109" i="3"/>
  <c r="AC121" i="3"/>
  <c r="AD111" i="1"/>
  <c r="AD99" i="1"/>
  <c r="AD123" i="1"/>
  <c r="Z122" i="1"/>
  <c r="Z98" i="1"/>
  <c r="Z110" i="1"/>
  <c r="AE109" i="3"/>
  <c r="AE121" i="3"/>
  <c r="AD126" i="1"/>
  <c r="AD102" i="1"/>
  <c r="AD114" i="1"/>
  <c r="Q35" i="7"/>
  <c r="AE93" i="1"/>
  <c r="P35" i="7" s="1"/>
  <c r="AA111" i="1"/>
  <c r="AA99" i="1"/>
  <c r="AA123" i="1"/>
  <c r="Z93" i="1"/>
  <c r="P30" i="7" s="1"/>
  <c r="Q30" i="7"/>
  <c r="AC111" i="1"/>
  <c r="AC123" i="1"/>
  <c r="AC99" i="1"/>
  <c r="AB124" i="1"/>
  <c r="AB112" i="1"/>
  <c r="AB100" i="1"/>
  <c r="AD112" i="1"/>
  <c r="AD124" i="1"/>
  <c r="AD100" i="1"/>
  <c r="AB126" i="1"/>
  <c r="AB102" i="1"/>
  <c r="AB114" i="1"/>
  <c r="AD121" i="3"/>
  <c r="AD109" i="3"/>
  <c r="Z103" i="1"/>
  <c r="Z115" i="1"/>
  <c r="Z127" i="1"/>
  <c r="AA110" i="1"/>
  <c r="AA98" i="1"/>
  <c r="AA122" i="1"/>
  <c r="Z105" i="1" l="1"/>
  <c r="R30" i="7" s="1"/>
  <c r="S30" i="7"/>
  <c r="Z129" i="1"/>
  <c r="U30" i="7" s="1"/>
  <c r="AA117" i="1"/>
  <c r="T31" i="7" s="1"/>
  <c r="AA105" i="1"/>
  <c r="R31" i="7" s="1"/>
  <c r="S31" i="7"/>
  <c r="AB105" i="1"/>
  <c r="R32" i="7" s="1"/>
  <c r="AB117" i="1"/>
  <c r="T32" i="7" s="1"/>
  <c r="AB129" i="1"/>
  <c r="U32" i="7" s="1"/>
  <c r="S32" i="7"/>
  <c r="S35" i="7"/>
  <c r="AE105" i="1"/>
  <c r="R35" i="7" s="1"/>
  <c r="T35" i="7"/>
  <c r="AE129" i="1"/>
  <c r="U35" i="7" s="1"/>
  <c r="AD105" i="1"/>
  <c r="R34" i="7" s="1"/>
  <c r="AD129" i="1"/>
  <c r="U34" i="7" s="1"/>
  <c r="S34" i="7"/>
  <c r="AD117" i="1"/>
  <c r="T34" i="7" s="1"/>
  <c r="AC117" i="1"/>
  <c r="T33" i="7" s="1"/>
  <c r="AC105" i="1"/>
  <c r="R33" i="7" s="1"/>
  <c r="S33" i="7"/>
  <c r="AC129" i="1"/>
  <c r="U33" i="7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W18" i="11"/>
  <c r="X18" i="11" s="1"/>
  <c r="Y18" i="11" s="1"/>
  <c r="Z18" i="11" s="1"/>
  <c r="AA18" i="11" s="1"/>
  <c r="X21" i="11"/>
  <c r="Y21" i="11" s="1"/>
  <c r="Z21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  <c r="AI61" i="2"/>
  <c r="AI73" i="2" s="1"/>
  <c r="AG49" i="1"/>
  <c r="BF65" i="2"/>
  <c r="AT53" i="2" l="1"/>
  <c r="AT61" i="2" s="1"/>
  <c r="AT73" i="2" s="1"/>
  <c r="AG61" i="1"/>
  <c r="AG57" i="1"/>
  <c r="BR65" i="2"/>
  <c r="BF53" i="2"/>
  <c r="BF61" i="2" s="1"/>
  <c r="BF73" i="2" s="1"/>
  <c r="AT77" i="2"/>
  <c r="AT85" i="2" s="1"/>
  <c r="AI85" i="2"/>
  <c r="AH49" i="1"/>
  <c r="AH57" i="1" s="1"/>
  <c r="AS49" i="1" l="1"/>
  <c r="AS57" i="1" s="1"/>
  <c r="AS69" i="1" s="1"/>
  <c r="O52" i="7" s="1"/>
  <c r="AI97" i="2"/>
  <c r="AH81" i="1"/>
  <c r="Q38" i="7" s="1"/>
  <c r="AS81" i="1"/>
  <c r="Q52" i="7" s="1"/>
  <c r="AT97" i="2"/>
  <c r="AH61" i="1"/>
  <c r="AS73" i="1"/>
  <c r="AT22" i="2"/>
  <c r="AT30" i="2" s="1"/>
  <c r="AG73" i="1"/>
  <c r="AG85" i="1" s="1"/>
  <c r="AH22" i="2"/>
  <c r="AG93" i="1"/>
  <c r="P37" i="7" s="1"/>
  <c r="AG69" i="1"/>
  <c r="O37" i="7" s="1"/>
  <c r="N37" i="7"/>
  <c r="AU53" i="2"/>
  <c r="AU61" i="2" s="1"/>
  <c r="AU73" i="2" s="1"/>
  <c r="BG65" i="2"/>
  <c r="AH73" i="1"/>
  <c r="AH85" i="1" s="1"/>
  <c r="AI22" i="2"/>
  <c r="BF77" i="2"/>
  <c r="BF85" i="2" s="1"/>
  <c r="BE49" i="1"/>
  <c r="BE57" i="1" s="1"/>
  <c r="AJ53" i="2"/>
  <c r="AJ61" i="2" s="1"/>
  <c r="AJ73" i="2" s="1"/>
  <c r="BR53" i="2"/>
  <c r="BR61" i="2" s="1"/>
  <c r="BR73" i="2" s="1"/>
  <c r="CD65" i="2"/>
  <c r="AS85" i="1" l="1"/>
  <c r="N52" i="7"/>
  <c r="AS61" i="1"/>
  <c r="BE81" i="1"/>
  <c r="Q67" i="7" s="1"/>
  <c r="BF97" i="2"/>
  <c r="AS93" i="1"/>
  <c r="P52" i="7" s="1"/>
  <c r="AV53" i="2"/>
  <c r="AV61" i="2" s="1"/>
  <c r="AV73" i="2" s="1"/>
  <c r="BH65" i="2"/>
  <c r="AT125" i="2"/>
  <c r="AT113" i="2"/>
  <c r="AS22" i="1"/>
  <c r="AS30" i="1" s="1"/>
  <c r="CD53" i="2"/>
  <c r="CD61" i="2" s="1"/>
  <c r="CD73" i="2" s="1"/>
  <c r="CP65" i="2"/>
  <c r="CP53" i="2" s="1"/>
  <c r="CP61" i="2" s="1"/>
  <c r="CP73" i="2" s="1"/>
  <c r="BR77" i="2"/>
  <c r="BR85" i="2" s="1"/>
  <c r="BQ49" i="1"/>
  <c r="BQ57" i="1" s="1"/>
  <c r="BG53" i="2"/>
  <c r="BG61" i="2" s="1"/>
  <c r="BG73" i="2" s="1"/>
  <c r="BS65" i="2"/>
  <c r="N38" i="7"/>
  <c r="AH69" i="1"/>
  <c r="O38" i="7" s="1"/>
  <c r="AH93" i="1"/>
  <c r="P38" i="7" s="1"/>
  <c r="AI113" i="2"/>
  <c r="AI30" i="2"/>
  <c r="AI109" i="2" s="1"/>
  <c r="AI125" i="2"/>
  <c r="AH22" i="1"/>
  <c r="AJ77" i="2"/>
  <c r="AJ85" i="2" s="1"/>
  <c r="AI49" i="1"/>
  <c r="AI57" i="1" s="1"/>
  <c r="BE61" i="1"/>
  <c r="AK53" i="2"/>
  <c r="AK61" i="2" s="1"/>
  <c r="AK73" i="2" s="1"/>
  <c r="BE73" i="1"/>
  <c r="BE85" i="1" s="1"/>
  <c r="BF22" i="2"/>
  <c r="BF30" i="2" s="1"/>
  <c r="AT49" i="1"/>
  <c r="AT57" i="1" s="1"/>
  <c r="AU77" i="2"/>
  <c r="AU85" i="2" s="1"/>
  <c r="AH113" i="2"/>
  <c r="AH30" i="2"/>
  <c r="AH125" i="2"/>
  <c r="AG22" i="1"/>
  <c r="BQ81" i="1" l="1"/>
  <c r="Q82" i="7" s="1"/>
  <c r="BR97" i="2"/>
  <c r="AJ97" i="2"/>
  <c r="AI81" i="1"/>
  <c r="Q39" i="7" s="1"/>
  <c r="AT81" i="1"/>
  <c r="Q53" i="7" s="1"/>
  <c r="AU97" i="2"/>
  <c r="AT61" i="1"/>
  <c r="AT73" i="1"/>
  <c r="AT85" i="1" s="1"/>
  <c r="AU22" i="2"/>
  <c r="AU30" i="2" s="1"/>
  <c r="BQ61" i="1"/>
  <c r="AI61" i="1"/>
  <c r="BQ73" i="1"/>
  <c r="BQ85" i="1" s="1"/>
  <c r="BR22" i="2"/>
  <c r="AH133" i="2"/>
  <c r="AH109" i="2"/>
  <c r="AH121" i="2"/>
  <c r="BF125" i="2"/>
  <c r="BF113" i="2"/>
  <c r="BE22" i="1"/>
  <c r="BE30" i="1" s="1"/>
  <c r="AJ49" i="1"/>
  <c r="AJ57" i="1" s="1"/>
  <c r="AK77" i="2"/>
  <c r="AK85" i="2" s="1"/>
  <c r="AJ22" i="2"/>
  <c r="AI73" i="1"/>
  <c r="AI85" i="1" s="1"/>
  <c r="CE65" i="2"/>
  <c r="BS53" i="2"/>
  <c r="BS61" i="2" s="1"/>
  <c r="BS73" i="2" s="1"/>
  <c r="CO49" i="1"/>
  <c r="CO57" i="1" s="1"/>
  <c r="CP77" i="2"/>
  <c r="CP85" i="2" s="1"/>
  <c r="AS109" i="1"/>
  <c r="AS97" i="1"/>
  <c r="AS121" i="1"/>
  <c r="BT65" i="2"/>
  <c r="BH53" i="2"/>
  <c r="BH61" i="2" s="1"/>
  <c r="BH73" i="2" s="1"/>
  <c r="AG97" i="1"/>
  <c r="AG121" i="1"/>
  <c r="AG109" i="1"/>
  <c r="AG30" i="1"/>
  <c r="AL53" i="2"/>
  <c r="AL61" i="2" s="1"/>
  <c r="AL73" i="2" s="1"/>
  <c r="AW53" i="2"/>
  <c r="AW61" i="2" s="1"/>
  <c r="AW73" i="2" s="1"/>
  <c r="BI65" i="2"/>
  <c r="AI133" i="2"/>
  <c r="AI121" i="2"/>
  <c r="BE69" i="1"/>
  <c r="O67" i="7" s="1"/>
  <c r="BE93" i="1"/>
  <c r="P67" i="7" s="1"/>
  <c r="N67" i="7"/>
  <c r="AH97" i="1"/>
  <c r="AH121" i="1"/>
  <c r="AH30" i="1"/>
  <c r="AH109" i="1"/>
  <c r="BF49" i="1"/>
  <c r="BF57" i="1" s="1"/>
  <c r="BG77" i="2"/>
  <c r="BG85" i="2" s="1"/>
  <c r="CD77" i="2"/>
  <c r="CD85" i="2" s="1"/>
  <c r="CC49" i="1"/>
  <c r="CC57" i="1" s="1"/>
  <c r="AT109" i="2"/>
  <c r="AT133" i="2"/>
  <c r="AT121" i="2"/>
  <c r="AU49" i="1"/>
  <c r="AU57" i="1" s="1"/>
  <c r="AV77" i="2"/>
  <c r="AV85" i="2" s="1"/>
  <c r="BF81" i="1" l="1"/>
  <c r="Q68" i="7" s="1"/>
  <c r="BG97" i="2"/>
  <c r="CD97" i="2"/>
  <c r="CC81" i="1"/>
  <c r="Q97" i="7" s="1"/>
  <c r="CP97" i="2"/>
  <c r="CO81" i="1"/>
  <c r="Q112" i="7" s="1"/>
  <c r="AJ81" i="1"/>
  <c r="Q40" i="7" s="1"/>
  <c r="AK97" i="2"/>
  <c r="AV97" i="2"/>
  <c r="AU81" i="1"/>
  <c r="Q54" i="7" s="1"/>
  <c r="AU61" i="1"/>
  <c r="BI53" i="2"/>
  <c r="BI61" i="2" s="1"/>
  <c r="BI73" i="2" s="1"/>
  <c r="BU65" i="2"/>
  <c r="AU73" i="1"/>
  <c r="AU85" i="1" s="1"/>
  <c r="AV22" i="2"/>
  <c r="AV30" i="2" s="1"/>
  <c r="BF61" i="1"/>
  <c r="AV49" i="1"/>
  <c r="AV57" i="1" s="1"/>
  <c r="AW77" i="2"/>
  <c r="AW85" i="2" s="1"/>
  <c r="BH77" i="2"/>
  <c r="BH85" i="2" s="1"/>
  <c r="BG49" i="1"/>
  <c r="BG57" i="1" s="1"/>
  <c r="CO61" i="1"/>
  <c r="AI22" i="1"/>
  <c r="AJ125" i="2"/>
  <c r="AJ30" i="2"/>
  <c r="AJ113" i="2"/>
  <c r="AI69" i="1"/>
  <c r="O39" i="7" s="1"/>
  <c r="N39" i="7"/>
  <c r="AI93" i="1"/>
  <c r="P39" i="7" s="1"/>
  <c r="AU113" i="2"/>
  <c r="AU125" i="2"/>
  <c r="AT22" i="1"/>
  <c r="AT30" i="1" s="1"/>
  <c r="AX53" i="2"/>
  <c r="AX61" i="2" s="1"/>
  <c r="AX73" i="2" s="1"/>
  <c r="BJ65" i="2"/>
  <c r="BT53" i="2"/>
  <c r="BT61" i="2" s="1"/>
  <c r="BT73" i="2" s="1"/>
  <c r="CF65" i="2"/>
  <c r="BS77" i="2"/>
  <c r="BS85" i="2" s="1"/>
  <c r="BR49" i="1"/>
  <c r="BR57" i="1" s="1"/>
  <c r="AJ73" i="1"/>
  <c r="AJ85" i="1" s="1"/>
  <c r="AK22" i="2"/>
  <c r="AK30" i="2" s="1"/>
  <c r="BF109" i="2"/>
  <c r="BF121" i="2"/>
  <c r="BF133" i="2"/>
  <c r="CC61" i="1"/>
  <c r="CC73" i="1"/>
  <c r="CC85" i="1" s="1"/>
  <c r="CD22" i="2"/>
  <c r="AH105" i="1"/>
  <c r="R38" i="7" s="1"/>
  <c r="S38" i="7"/>
  <c r="AH117" i="1"/>
  <c r="T38" i="7" s="1"/>
  <c r="AH129" i="1"/>
  <c r="U38" i="7" s="1"/>
  <c r="AK49" i="1"/>
  <c r="AK57" i="1" s="1"/>
  <c r="AL77" i="2"/>
  <c r="AL85" i="2" s="1"/>
  <c r="AS105" i="1"/>
  <c r="R52" i="7" s="1"/>
  <c r="AS117" i="1"/>
  <c r="T52" i="7" s="1"/>
  <c r="AS129" i="1"/>
  <c r="U52" i="7" s="1"/>
  <c r="S52" i="7"/>
  <c r="CQ65" i="2"/>
  <c r="CQ53" i="2" s="1"/>
  <c r="CQ61" i="2" s="1"/>
  <c r="CQ73" i="2" s="1"/>
  <c r="CE53" i="2"/>
  <c r="CE73" i="2" s="1"/>
  <c r="AJ61" i="1"/>
  <c r="BR113" i="2"/>
  <c r="BR30" i="2"/>
  <c r="BR125" i="2"/>
  <c r="BQ22" i="1"/>
  <c r="BQ30" i="1" s="1"/>
  <c r="BQ69" i="1"/>
  <c r="O82" i="7" s="1"/>
  <c r="BQ93" i="1"/>
  <c r="P82" i="7" s="1"/>
  <c r="N82" i="7"/>
  <c r="AT69" i="1"/>
  <c r="O53" i="7" s="1"/>
  <c r="N53" i="7"/>
  <c r="AT93" i="1"/>
  <c r="P53" i="7" s="1"/>
  <c r="BF73" i="1"/>
  <c r="BF85" i="1" s="1"/>
  <c r="BG22" i="2"/>
  <c r="BG30" i="2" s="1"/>
  <c r="AG105" i="1"/>
  <c r="R37" i="7" s="1"/>
  <c r="AG117" i="1"/>
  <c r="T37" i="7" s="1"/>
  <c r="AG129" i="1"/>
  <c r="U37" i="7" s="1"/>
  <c r="S37" i="7"/>
  <c r="CO73" i="1"/>
  <c r="CO85" i="1" s="1"/>
  <c r="CP22" i="2"/>
  <c r="BE121" i="1"/>
  <c r="BE109" i="1"/>
  <c r="BE97" i="1"/>
  <c r="BR81" i="1" l="1"/>
  <c r="Q83" i="7" s="1"/>
  <c r="BS97" i="2"/>
  <c r="BH97" i="2"/>
  <c r="BG81" i="1"/>
  <c r="Q69" i="7" s="1"/>
  <c r="AV81" i="1"/>
  <c r="Q55" i="7" s="1"/>
  <c r="AW97" i="2"/>
  <c r="AK81" i="1"/>
  <c r="Q41" i="7" s="1"/>
  <c r="Q42" i="7" s="1"/>
  <c r="Q5" i="7" s="1"/>
  <c r="AL97" i="2"/>
  <c r="CQ77" i="2"/>
  <c r="CQ85" i="2" s="1"/>
  <c r="CP49" i="1"/>
  <c r="CP57" i="1" s="1"/>
  <c r="BR61" i="1"/>
  <c r="BJ53" i="2"/>
  <c r="BJ61" i="2" s="1"/>
  <c r="BJ73" i="2" s="1"/>
  <c r="BV65" i="2"/>
  <c r="AU109" i="2"/>
  <c r="AU121" i="2"/>
  <c r="AU133" i="2"/>
  <c r="BG61" i="1"/>
  <c r="BF93" i="1"/>
  <c r="P68" i="7" s="1"/>
  <c r="BF69" i="1"/>
  <c r="O68" i="7" s="1"/>
  <c r="N68" i="7"/>
  <c r="BU53" i="2"/>
  <c r="BU61" i="2" s="1"/>
  <c r="BU73" i="2" s="1"/>
  <c r="CG65" i="2"/>
  <c r="BG113" i="2"/>
  <c r="BG125" i="2"/>
  <c r="BF22" i="1"/>
  <c r="BF30" i="1" s="1"/>
  <c r="BQ121" i="1"/>
  <c r="BQ109" i="1"/>
  <c r="BQ97" i="1"/>
  <c r="AJ69" i="1"/>
  <c r="O40" i="7" s="1"/>
  <c r="N40" i="7"/>
  <c r="AJ93" i="1"/>
  <c r="P40" i="7" s="1"/>
  <c r="AL22" i="2"/>
  <c r="AL30" i="2" s="1"/>
  <c r="AK73" i="1"/>
  <c r="AK85" i="1" s="1"/>
  <c r="CC93" i="1"/>
  <c r="P97" i="7" s="1"/>
  <c r="CC69" i="1"/>
  <c r="O97" i="7" s="1"/>
  <c r="N97" i="7"/>
  <c r="BR73" i="1"/>
  <c r="BR85" i="1" s="1"/>
  <c r="BS22" i="2"/>
  <c r="AX77" i="2"/>
  <c r="AX85" i="2" s="1"/>
  <c r="AW49" i="1"/>
  <c r="AW57" i="1" s="1"/>
  <c r="AI97" i="1"/>
  <c r="AI121" i="1"/>
  <c r="AI30" i="1"/>
  <c r="AI109" i="1"/>
  <c r="BG73" i="1"/>
  <c r="BG85" i="1" s="1"/>
  <c r="BH22" i="2"/>
  <c r="BH30" i="2" s="1"/>
  <c r="BH49" i="1"/>
  <c r="BH57" i="1" s="1"/>
  <c r="BI77" i="2"/>
  <c r="BI85" i="2" s="1"/>
  <c r="BE117" i="1"/>
  <c r="T67" i="7" s="1"/>
  <c r="BE105" i="1"/>
  <c r="R67" i="7" s="1"/>
  <c r="BE129" i="1"/>
  <c r="U67" i="7" s="1"/>
  <c r="S67" i="7"/>
  <c r="AK61" i="1"/>
  <c r="AK113" i="2"/>
  <c r="AK125" i="2"/>
  <c r="AJ22" i="1"/>
  <c r="AJ30" i="1" s="1"/>
  <c r="CR65" i="2"/>
  <c r="CR53" i="2" s="1"/>
  <c r="CR61" i="2" s="1"/>
  <c r="CR73" i="2" s="1"/>
  <c r="CF53" i="2"/>
  <c r="CF61" i="2" s="1"/>
  <c r="CF73" i="2" s="1"/>
  <c r="CO93" i="1"/>
  <c r="P112" i="7" s="1"/>
  <c r="CO69" i="1"/>
  <c r="O112" i="7" s="1"/>
  <c r="N112" i="7"/>
  <c r="AV73" i="1"/>
  <c r="AV85" i="1" s="1"/>
  <c r="AW22" i="2"/>
  <c r="AW30" i="2" s="1"/>
  <c r="AV113" i="2"/>
  <c r="AV125" i="2"/>
  <c r="AU22" i="1"/>
  <c r="AU30" i="1" s="1"/>
  <c r="AU69" i="1"/>
  <c r="O54" i="7" s="1"/>
  <c r="N54" i="7"/>
  <c r="AU93" i="1"/>
  <c r="P54" i="7" s="1"/>
  <c r="CP125" i="2"/>
  <c r="CP30" i="2"/>
  <c r="CP113" i="2"/>
  <c r="CO22" i="1"/>
  <c r="CO30" i="1" s="1"/>
  <c r="BR121" i="2"/>
  <c r="BR133" i="2"/>
  <c r="BR109" i="2"/>
  <c r="CE77" i="2"/>
  <c r="CE85" i="2" s="1"/>
  <c r="CD49" i="1"/>
  <c r="CD57" i="1" s="1"/>
  <c r="CD125" i="2"/>
  <c r="CD113" i="2"/>
  <c r="CD30" i="2"/>
  <c r="CC22" i="1"/>
  <c r="CC30" i="1" s="1"/>
  <c r="BT77" i="2"/>
  <c r="BT85" i="2" s="1"/>
  <c r="BS49" i="1"/>
  <c r="BS57" i="1" s="1"/>
  <c r="AT121" i="1"/>
  <c r="AT97" i="1"/>
  <c r="AT109" i="1"/>
  <c r="AJ109" i="2"/>
  <c r="AJ121" i="2"/>
  <c r="AJ133" i="2"/>
  <c r="AV61" i="1"/>
  <c r="BH81" i="1" l="1"/>
  <c r="Q70" i="7" s="1"/>
  <c r="BI97" i="2"/>
  <c r="BT97" i="2"/>
  <c r="BS81" i="1"/>
  <c r="Q84" i="7" s="1"/>
  <c r="CD81" i="1"/>
  <c r="Q98" i="7" s="1"/>
  <c r="CE97" i="2"/>
  <c r="CP81" i="1"/>
  <c r="Q113" i="7" s="1"/>
  <c r="CQ97" i="2"/>
  <c r="AX97" i="2"/>
  <c r="AW81" i="1"/>
  <c r="Q56" i="7" s="1"/>
  <c r="Q57" i="7" s="1"/>
  <c r="Q6" i="7" s="1"/>
  <c r="N55" i="7"/>
  <c r="AV69" i="1"/>
  <c r="O55" i="7" s="1"/>
  <c r="AV93" i="1"/>
  <c r="P55" i="7" s="1"/>
  <c r="CC97" i="1"/>
  <c r="CC109" i="1"/>
  <c r="CC121" i="1"/>
  <c r="CD61" i="1"/>
  <c r="AU109" i="1"/>
  <c r="AU97" i="1"/>
  <c r="AU121" i="1"/>
  <c r="AW113" i="2"/>
  <c r="AW125" i="2"/>
  <c r="AV22" i="1"/>
  <c r="AV30" i="1" s="1"/>
  <c r="BH113" i="2"/>
  <c r="BH125" i="2"/>
  <c r="BG22" i="1"/>
  <c r="BG30" i="1" s="1"/>
  <c r="S39" i="7"/>
  <c r="AI129" i="1"/>
  <c r="U39" i="7" s="1"/>
  <c r="AI105" i="1"/>
  <c r="R39" i="7" s="1"/>
  <c r="AI117" i="1"/>
  <c r="T39" i="7" s="1"/>
  <c r="AW73" i="1"/>
  <c r="AW85" i="1" s="1"/>
  <c r="AX22" i="2"/>
  <c r="BG69" i="1"/>
  <c r="O69" i="7" s="1"/>
  <c r="N69" i="7"/>
  <c r="BG93" i="1"/>
  <c r="P69" i="7" s="1"/>
  <c r="CD121" i="2"/>
  <c r="CD133" i="2"/>
  <c r="CD109" i="2"/>
  <c r="CO97" i="1"/>
  <c r="CO121" i="1"/>
  <c r="CO109" i="1"/>
  <c r="CE49" i="1"/>
  <c r="CE57" i="1" s="1"/>
  <c r="CF77" i="2"/>
  <c r="CF85" i="2" s="1"/>
  <c r="BS113" i="2"/>
  <c r="BS30" i="2"/>
  <c r="BS125" i="2"/>
  <c r="BR22" i="1"/>
  <c r="BR30" i="1" s="1"/>
  <c r="BQ129" i="1"/>
  <c r="U82" i="7" s="1"/>
  <c r="BQ105" i="1"/>
  <c r="R82" i="7" s="1"/>
  <c r="S82" i="7"/>
  <c r="BQ117" i="1"/>
  <c r="T82" i="7" s="1"/>
  <c r="BF109" i="1"/>
  <c r="BF97" i="1"/>
  <c r="BF121" i="1"/>
  <c r="BV53" i="2"/>
  <c r="BV61" i="2" s="1"/>
  <c r="BV73" i="2" s="1"/>
  <c r="CP61" i="1"/>
  <c r="CE22" i="2"/>
  <c r="CD73" i="1"/>
  <c r="CD85" i="1" s="1"/>
  <c r="BS61" i="1"/>
  <c r="AV133" i="2"/>
  <c r="AV109" i="2"/>
  <c r="AV121" i="2"/>
  <c r="CQ49" i="1"/>
  <c r="CQ57" i="1" s="1"/>
  <c r="CR77" i="2"/>
  <c r="AK133" i="2"/>
  <c r="AK109" i="2"/>
  <c r="AK121" i="2"/>
  <c r="BH73" i="1"/>
  <c r="BH85" i="1" s="1"/>
  <c r="BI22" i="2"/>
  <c r="BI30" i="2" s="1"/>
  <c r="BG121" i="2"/>
  <c r="BG109" i="2"/>
  <c r="BG133" i="2"/>
  <c r="CS65" i="2"/>
  <c r="CS53" i="2" s="1"/>
  <c r="CS61" i="2" s="1"/>
  <c r="CS73" i="2" s="1"/>
  <c r="CG53" i="2"/>
  <c r="CG61" i="2" s="1"/>
  <c r="CG73" i="2" s="1"/>
  <c r="BI49" i="1"/>
  <c r="BI57" i="1" s="1"/>
  <c r="BJ77" i="2"/>
  <c r="BJ85" i="2" s="1"/>
  <c r="CP73" i="1"/>
  <c r="CP85" i="1" s="1"/>
  <c r="CQ22" i="2"/>
  <c r="AT105" i="1"/>
  <c r="R53" i="7" s="1"/>
  <c r="AT117" i="1"/>
  <c r="T53" i="7" s="1"/>
  <c r="S53" i="7"/>
  <c r="AT129" i="1"/>
  <c r="U53" i="7" s="1"/>
  <c r="BS73" i="1"/>
  <c r="BS85" i="1" s="1"/>
  <c r="BT22" i="2"/>
  <c r="CP109" i="2"/>
  <c r="CP121" i="2"/>
  <c r="CP133" i="2"/>
  <c r="AJ97" i="1"/>
  <c r="AJ121" i="1"/>
  <c r="AJ109" i="1"/>
  <c r="N41" i="7"/>
  <c r="N42" i="7" s="1"/>
  <c r="AK93" i="1"/>
  <c r="P41" i="7" s="1"/>
  <c r="AK69" i="1"/>
  <c r="O41" i="7" s="1"/>
  <c r="BH61" i="1"/>
  <c r="AW61" i="1"/>
  <c r="AL113" i="2"/>
  <c r="AL125" i="2"/>
  <c r="AK22" i="1"/>
  <c r="AK30" i="1" s="1"/>
  <c r="BT49" i="1"/>
  <c r="BT57" i="1" s="1"/>
  <c r="BU77" i="2"/>
  <c r="BU85" i="2" s="1"/>
  <c r="BR93" i="1"/>
  <c r="P83" i="7" s="1"/>
  <c r="N83" i="7"/>
  <c r="BR69" i="1"/>
  <c r="O83" i="7" s="1"/>
  <c r="BI81" i="1" l="1"/>
  <c r="Q71" i="7" s="1"/>
  <c r="Q72" i="7" s="1"/>
  <c r="Q7" i="7" s="1"/>
  <c r="BJ97" i="2"/>
  <c r="CQ81" i="1"/>
  <c r="Q114" i="7" s="1"/>
  <c r="CR97" i="2"/>
  <c r="CF97" i="2"/>
  <c r="CE81" i="1"/>
  <c r="Q99" i="7" s="1"/>
  <c r="BU97" i="2"/>
  <c r="BT81" i="1"/>
  <c r="Q85" i="7" s="1"/>
  <c r="N5" i="7"/>
  <c r="E8" i="9" s="1"/>
  <c r="P42" i="7"/>
  <c r="P5" i="7" s="1"/>
  <c r="E10" i="9" s="1"/>
  <c r="O42" i="7"/>
  <c r="O5" i="7" s="1"/>
  <c r="E9" i="9" s="1"/>
  <c r="G17" i="8" s="1"/>
  <c r="AK121" i="1"/>
  <c r="AK109" i="1"/>
  <c r="AK97" i="1"/>
  <c r="AL121" i="2"/>
  <c r="AL133" i="2"/>
  <c r="AL109" i="2"/>
  <c r="N56" i="7"/>
  <c r="N57" i="7" s="1"/>
  <c r="AW69" i="1"/>
  <c r="O56" i="7" s="1"/>
  <c r="AW93" i="1"/>
  <c r="P56" i="7" s="1"/>
  <c r="CQ125" i="2"/>
  <c r="CQ113" i="2"/>
  <c r="CQ30" i="2"/>
  <c r="CP22" i="1"/>
  <c r="CP30" i="1" s="1"/>
  <c r="CF49" i="1"/>
  <c r="CF57" i="1" s="1"/>
  <c r="CG77" i="2"/>
  <c r="CG85" i="2" s="1"/>
  <c r="CQ61" i="1"/>
  <c r="CE125" i="2"/>
  <c r="CE113" i="2"/>
  <c r="CE30" i="2"/>
  <c r="CD22" i="1"/>
  <c r="CD30" i="1" s="1"/>
  <c r="CH53" i="2"/>
  <c r="CH61" i="2" s="1"/>
  <c r="CH73" i="2" s="1"/>
  <c r="CT65" i="2"/>
  <c r="CT53" i="2" s="1"/>
  <c r="CT61" i="2" s="1"/>
  <c r="CT73" i="2" s="1"/>
  <c r="BS133" i="2"/>
  <c r="BS109" i="2"/>
  <c r="BS121" i="2"/>
  <c r="CO129" i="1"/>
  <c r="U112" i="7" s="1"/>
  <c r="CO105" i="1"/>
  <c r="R112" i="7" s="1"/>
  <c r="CO117" i="1"/>
  <c r="T112" i="7" s="1"/>
  <c r="S112" i="7"/>
  <c r="AX125" i="2"/>
  <c r="AX113" i="2"/>
  <c r="AW22" i="1"/>
  <c r="AW30" i="1" s="1"/>
  <c r="AJ117" i="1"/>
  <c r="T40" i="7" s="1"/>
  <c r="S40" i="7"/>
  <c r="AJ129" i="1"/>
  <c r="U40" i="7" s="1"/>
  <c r="AJ105" i="1"/>
  <c r="R40" i="7" s="1"/>
  <c r="BI61" i="1"/>
  <c r="CQ73" i="1"/>
  <c r="CQ85" i="1" s="1"/>
  <c r="CR22" i="2"/>
  <c r="AW121" i="2"/>
  <c r="AW133" i="2"/>
  <c r="AW109" i="2"/>
  <c r="BI113" i="2"/>
  <c r="BI125" i="2"/>
  <c r="BH22" i="1"/>
  <c r="BH30" i="1" s="1"/>
  <c r="BS69" i="1"/>
  <c r="O84" i="7" s="1"/>
  <c r="N84" i="7"/>
  <c r="BS93" i="1"/>
  <c r="P84" i="7" s="1"/>
  <c r="N113" i="7"/>
  <c r="CP69" i="1"/>
  <c r="O113" i="7" s="1"/>
  <c r="CP93" i="1"/>
  <c r="P113" i="7" s="1"/>
  <c r="CC117" i="1"/>
  <c r="T97" i="7" s="1"/>
  <c r="CC129" i="1"/>
  <c r="U97" i="7" s="1"/>
  <c r="S97" i="7"/>
  <c r="CC105" i="1"/>
  <c r="R97" i="7" s="1"/>
  <c r="BU49" i="1"/>
  <c r="BU57" i="1" s="1"/>
  <c r="BV77" i="2"/>
  <c r="BV85" i="2" s="1"/>
  <c r="CE61" i="1"/>
  <c r="BH109" i="2"/>
  <c r="BH133" i="2"/>
  <c r="BH121" i="2"/>
  <c r="BT73" i="1"/>
  <c r="BT85" i="1" s="1"/>
  <c r="BU22" i="2"/>
  <c r="CS77" i="2"/>
  <c r="CS85" i="2" s="1"/>
  <c r="CR49" i="1"/>
  <c r="CR57" i="1" s="1"/>
  <c r="BT61" i="1"/>
  <c r="BH93" i="1"/>
  <c r="P70" i="7" s="1"/>
  <c r="BH69" i="1"/>
  <c r="O70" i="7" s="1"/>
  <c r="N70" i="7"/>
  <c r="BT125" i="2"/>
  <c r="BT30" i="2"/>
  <c r="BT113" i="2"/>
  <c r="BS22" i="1"/>
  <c r="BS30" i="1" s="1"/>
  <c r="BI73" i="1"/>
  <c r="BI85" i="1" s="1"/>
  <c r="BJ22" i="2"/>
  <c r="BJ30" i="2" s="1"/>
  <c r="S68" i="7"/>
  <c r="BF129" i="1"/>
  <c r="U68" i="7" s="1"/>
  <c r="BF105" i="1"/>
  <c r="R68" i="7" s="1"/>
  <c r="BF117" i="1"/>
  <c r="T68" i="7" s="1"/>
  <c r="BR121" i="1"/>
  <c r="BR97" i="1"/>
  <c r="BR109" i="1"/>
  <c r="CF22" i="2"/>
  <c r="CE73" i="1"/>
  <c r="CE85" i="1" s="1"/>
  <c r="BG121" i="1"/>
  <c r="BG109" i="1"/>
  <c r="BG97" i="1"/>
  <c r="AV97" i="1"/>
  <c r="AV109" i="1"/>
  <c r="AV121" i="1"/>
  <c r="AU129" i="1"/>
  <c r="U54" i="7" s="1"/>
  <c r="S54" i="7"/>
  <c r="AU117" i="1"/>
  <c r="T54" i="7" s="1"/>
  <c r="AU105" i="1"/>
  <c r="R54" i="7" s="1"/>
  <c r="N98" i="7"/>
  <c r="CD93" i="1"/>
  <c r="P98" i="7" s="1"/>
  <c r="CD69" i="1"/>
  <c r="O98" i="7" s="1"/>
  <c r="E34" i="9"/>
  <c r="CS97" i="2" l="1"/>
  <c r="CR81" i="1"/>
  <c r="Q115" i="7" s="1"/>
  <c r="BU81" i="1"/>
  <c r="Q86" i="7" s="1"/>
  <c r="Q87" i="7" s="1"/>
  <c r="Q8" i="7" s="1"/>
  <c r="BV97" i="2"/>
  <c r="CF81" i="1"/>
  <c r="Q100" i="7" s="1"/>
  <c r="CG97" i="2"/>
  <c r="F34" i="9"/>
  <c r="AV105" i="1"/>
  <c r="R55" i="7" s="1"/>
  <c r="S55" i="7"/>
  <c r="AV117" i="1"/>
  <c r="T55" i="7" s="1"/>
  <c r="AV129" i="1"/>
  <c r="U55" i="7" s="1"/>
  <c r="BV22" i="2"/>
  <c r="BU73" i="1"/>
  <c r="BU85" i="1" s="1"/>
  <c r="CR113" i="2"/>
  <c r="CR125" i="2"/>
  <c r="CQ22" i="1"/>
  <c r="CQ30" i="1" s="1"/>
  <c r="CR30" i="2"/>
  <c r="CS49" i="1"/>
  <c r="CS57" i="1" s="1"/>
  <c r="CT77" i="2"/>
  <c r="CT85" i="2" s="1"/>
  <c r="CF113" i="2"/>
  <c r="CF125" i="2"/>
  <c r="CF30" i="2"/>
  <c r="CE22" i="1"/>
  <c r="CE30" i="1" s="1"/>
  <c r="BS121" i="1"/>
  <c r="BS109" i="1"/>
  <c r="BS97" i="1"/>
  <c r="BU113" i="2"/>
  <c r="BU30" i="2"/>
  <c r="BT22" i="1"/>
  <c r="BT30" i="1" s="1"/>
  <c r="BU125" i="2"/>
  <c r="BU61" i="1"/>
  <c r="BH121" i="1"/>
  <c r="BH97" i="1"/>
  <c r="BH109" i="1"/>
  <c r="AW121" i="1"/>
  <c r="AW109" i="1"/>
  <c r="AW97" i="1"/>
  <c r="CG49" i="1"/>
  <c r="CG57" i="1" s="1"/>
  <c r="CH77" i="2"/>
  <c r="CF61" i="1"/>
  <c r="AK129" i="1"/>
  <c r="U41" i="7" s="1"/>
  <c r="S41" i="7"/>
  <c r="S42" i="7" s="1"/>
  <c r="AK105" i="1"/>
  <c r="R41" i="7" s="1"/>
  <c r="AK117" i="1"/>
  <c r="T41" i="7" s="1"/>
  <c r="CF73" i="1"/>
  <c r="CF85" i="1" s="1"/>
  <c r="CG22" i="2"/>
  <c r="CR61" i="1"/>
  <c r="CE69" i="1"/>
  <c r="O99" i="7" s="1"/>
  <c r="N99" i="7"/>
  <c r="CE93" i="1"/>
  <c r="P99" i="7" s="1"/>
  <c r="BI133" i="2"/>
  <c r="BI109" i="2"/>
  <c r="BI121" i="2"/>
  <c r="BI93" i="1"/>
  <c r="P71" i="7" s="1"/>
  <c r="BI69" i="1"/>
  <c r="O71" i="7" s="1"/>
  <c r="N71" i="7"/>
  <c r="N72" i="7" s="1"/>
  <c r="AX133" i="2"/>
  <c r="AX109" i="2"/>
  <c r="AX121" i="2"/>
  <c r="CD109" i="1"/>
  <c r="CD121" i="1"/>
  <c r="CD97" i="1"/>
  <c r="N114" i="7"/>
  <c r="CQ69" i="1"/>
  <c r="O114" i="7" s="1"/>
  <c r="CQ93" i="1"/>
  <c r="P114" i="7" s="1"/>
  <c r="CP121" i="1"/>
  <c r="CP109" i="1"/>
  <c r="CP97" i="1"/>
  <c r="G18" i="8"/>
  <c r="E24" i="9"/>
  <c r="BG117" i="1"/>
  <c r="T69" i="7" s="1"/>
  <c r="BG105" i="1"/>
  <c r="R69" i="7" s="1"/>
  <c r="S69" i="7"/>
  <c r="BG129" i="1"/>
  <c r="U69" i="7" s="1"/>
  <c r="S83" i="7"/>
  <c r="BR105" i="1"/>
  <c r="R83" i="7" s="1"/>
  <c r="BR117" i="1"/>
  <c r="T83" i="7" s="1"/>
  <c r="BR129" i="1"/>
  <c r="U83" i="7" s="1"/>
  <c r="N85" i="7"/>
  <c r="BT69" i="1"/>
  <c r="O85" i="7" s="1"/>
  <c r="BT93" i="1"/>
  <c r="P85" i="7" s="1"/>
  <c r="O57" i="7"/>
  <c r="O6" i="7" s="1"/>
  <c r="F9" i="9" s="1"/>
  <c r="H17" i="8" s="1"/>
  <c r="N6" i="7"/>
  <c r="F8" i="9" s="1"/>
  <c r="P57" i="7"/>
  <c r="P6" i="7" s="1"/>
  <c r="F10" i="9" s="1"/>
  <c r="E46" i="9"/>
  <c r="BJ125" i="2"/>
  <c r="BJ113" i="2"/>
  <c r="BI22" i="1"/>
  <c r="BI30" i="1" s="1"/>
  <c r="BT109" i="2"/>
  <c r="BT121" i="2"/>
  <c r="BT133" i="2"/>
  <c r="CR73" i="1"/>
  <c r="CR85" i="1" s="1"/>
  <c r="CS22" i="2"/>
  <c r="CE133" i="2"/>
  <c r="CE121" i="2"/>
  <c r="CE109" i="2"/>
  <c r="CQ133" i="2"/>
  <c r="CQ121" i="2"/>
  <c r="CQ109" i="2"/>
  <c r="E23" i="9"/>
  <c r="G16" i="8"/>
  <c r="V43" i="7" l="1"/>
  <c r="R42" i="7"/>
  <c r="R5" i="7" s="1"/>
  <c r="E11" i="9" s="1"/>
  <c r="CS81" i="1"/>
  <c r="Q116" i="7" s="1"/>
  <c r="Q117" i="7" s="1"/>
  <c r="Q10" i="7" s="1"/>
  <c r="CT97" i="2"/>
  <c r="CG81" i="1"/>
  <c r="Q101" i="7" s="1"/>
  <c r="Q102" i="7" s="1"/>
  <c r="Q9" i="7" s="1"/>
  <c r="CH97" i="2"/>
  <c r="N7" i="7"/>
  <c r="G8" i="9" s="1"/>
  <c r="P72" i="7"/>
  <c r="P7" i="7" s="1"/>
  <c r="G10" i="9" s="1"/>
  <c r="O72" i="7"/>
  <c r="O7" i="7" s="1"/>
  <c r="G9" i="9" s="1"/>
  <c r="I17" i="8" s="1"/>
  <c r="F23" i="9"/>
  <c r="H16" i="8"/>
  <c r="CG125" i="2"/>
  <c r="CG113" i="2"/>
  <c r="CG30" i="2"/>
  <c r="CF22" i="1"/>
  <c r="CF30" i="1" s="1"/>
  <c r="S70" i="7"/>
  <c r="BH117" i="1"/>
  <c r="T70" i="7" s="1"/>
  <c r="BH105" i="1"/>
  <c r="R70" i="7" s="1"/>
  <c r="BH129" i="1"/>
  <c r="U70" i="7" s="1"/>
  <c r="BT121" i="1"/>
  <c r="BT109" i="1"/>
  <c r="BT97" i="1"/>
  <c r="CS73" i="1"/>
  <c r="CS85" i="1" s="1"/>
  <c r="CT22" i="2"/>
  <c r="BJ133" i="2"/>
  <c r="BJ121" i="2"/>
  <c r="BJ109" i="2"/>
  <c r="N115" i="7"/>
  <c r="CR69" i="1"/>
  <c r="O115" i="7" s="1"/>
  <c r="CR93" i="1"/>
  <c r="P115" i="7" s="1"/>
  <c r="CG73" i="1"/>
  <c r="CG85" i="1" s="1"/>
  <c r="CH22" i="2"/>
  <c r="BU69" i="1"/>
  <c r="O86" i="7" s="1"/>
  <c r="N86" i="7"/>
  <c r="N87" i="7" s="1"/>
  <c r="BU93" i="1"/>
  <c r="P86" i="7" s="1"/>
  <c r="BU109" i="2"/>
  <c r="BU133" i="2"/>
  <c r="BU121" i="2"/>
  <c r="CF121" i="2"/>
  <c r="CF133" i="2"/>
  <c r="CF109" i="2"/>
  <c r="CS61" i="1"/>
  <c r="CS125" i="2"/>
  <c r="CS113" i="2"/>
  <c r="CS30" i="2"/>
  <c r="CR22" i="1"/>
  <c r="CR30" i="1" s="1"/>
  <c r="E43" i="9"/>
  <c r="E41" i="9"/>
  <c r="E44" i="9"/>
  <c r="E42" i="9"/>
  <c r="E45" i="9"/>
  <c r="E40" i="9"/>
  <c r="G24" i="8" s="1"/>
  <c r="N100" i="7"/>
  <c r="CF93" i="1"/>
  <c r="P100" i="7" s="1"/>
  <c r="CF69" i="1"/>
  <c r="O100" i="7" s="1"/>
  <c r="CR133" i="2"/>
  <c r="CR109" i="2"/>
  <c r="CR121" i="2"/>
  <c r="F45" i="9"/>
  <c r="F41" i="9"/>
  <c r="F42" i="9"/>
  <c r="F44" i="9"/>
  <c r="F40" i="9"/>
  <c r="H24" i="8" s="1"/>
  <c r="F43" i="9"/>
  <c r="S113" i="7"/>
  <c r="CP117" i="1"/>
  <c r="T113" i="7" s="1"/>
  <c r="CP129" i="1"/>
  <c r="U113" i="7" s="1"/>
  <c r="CP105" i="1"/>
  <c r="R113" i="7" s="1"/>
  <c r="S98" i="7"/>
  <c r="CD117" i="1"/>
  <c r="T98" i="7" s="1"/>
  <c r="CD105" i="1"/>
  <c r="R98" i="7" s="1"/>
  <c r="CD129" i="1"/>
  <c r="U98" i="7" s="1"/>
  <c r="S5" i="7"/>
  <c r="T42" i="7"/>
  <c r="T5" i="7" s="1"/>
  <c r="E12" i="9" s="1"/>
  <c r="G20" i="8" s="1"/>
  <c r="U42" i="7"/>
  <c r="U5" i="7" s="1"/>
  <c r="E13" i="9" s="1"/>
  <c r="G21" i="8" s="1"/>
  <c r="AW117" i="1"/>
  <c r="T56" i="7" s="1"/>
  <c r="AW105" i="1"/>
  <c r="R56" i="7" s="1"/>
  <c r="AW129" i="1"/>
  <c r="U56" i="7" s="1"/>
  <c r="S56" i="7"/>
  <c r="S57" i="7" s="1"/>
  <c r="V58" i="7" s="1"/>
  <c r="S84" i="7"/>
  <c r="BS129" i="1"/>
  <c r="U84" i="7" s="1"/>
  <c r="BS117" i="1"/>
  <c r="T84" i="7" s="1"/>
  <c r="BS105" i="1"/>
  <c r="R84" i="7" s="1"/>
  <c r="CE97" i="1"/>
  <c r="CE109" i="1"/>
  <c r="CE121" i="1"/>
  <c r="CG61" i="1"/>
  <c r="BI109" i="1"/>
  <c r="BI121" i="1"/>
  <c r="BI97" i="1"/>
  <c r="F46" i="9"/>
  <c r="H18" i="8"/>
  <c r="F24" i="9"/>
  <c r="G34" i="9"/>
  <c r="CQ109" i="1"/>
  <c r="CQ97" i="1"/>
  <c r="CQ121" i="1"/>
  <c r="BV113" i="2"/>
  <c r="BV125" i="2"/>
  <c r="BV30" i="2"/>
  <c r="BU22" i="1"/>
  <c r="H34" i="9" l="1"/>
  <c r="BU30" i="1"/>
  <c r="T57" i="7"/>
  <c r="T6" i="7" s="1"/>
  <c r="F12" i="9" s="1"/>
  <c r="H20" i="8" s="1"/>
  <c r="U57" i="7"/>
  <c r="U6" i="7" s="1"/>
  <c r="F13" i="9" s="1"/>
  <c r="H21" i="8" s="1"/>
  <c r="S6" i="7"/>
  <c r="R57" i="7"/>
  <c r="R6" i="7" s="1"/>
  <c r="F11" i="9" s="1"/>
  <c r="CG93" i="1"/>
  <c r="P101" i="7" s="1"/>
  <c r="N101" i="7"/>
  <c r="N102" i="7" s="1"/>
  <c r="CG69" i="1"/>
  <c r="O101" i="7" s="1"/>
  <c r="H46" i="9"/>
  <c r="Y5" i="7"/>
  <c r="G22" i="8"/>
  <c r="AA5" i="7"/>
  <c r="S1" i="7"/>
  <c r="E17" i="9"/>
  <c r="E18" i="9" s="1"/>
  <c r="E21" i="9" s="1"/>
  <c r="CH113" i="2"/>
  <c r="CH125" i="2"/>
  <c r="CH30" i="2"/>
  <c r="CG22" i="1"/>
  <c r="CG30" i="1" s="1"/>
  <c r="BT105" i="1"/>
  <c r="R85" i="7" s="1"/>
  <c r="S85" i="7"/>
  <c r="BT117" i="1"/>
  <c r="T85" i="7" s="1"/>
  <c r="BT129" i="1"/>
  <c r="U85" i="7" s="1"/>
  <c r="CF121" i="1"/>
  <c r="CF109" i="1"/>
  <c r="CF97" i="1"/>
  <c r="BV133" i="2"/>
  <c r="BV121" i="2"/>
  <c r="BV109" i="2"/>
  <c r="BI105" i="1"/>
  <c r="R71" i="7" s="1"/>
  <c r="S71" i="7"/>
  <c r="S72" i="7" s="1"/>
  <c r="V73" i="7" s="1"/>
  <c r="BI129" i="1"/>
  <c r="U71" i="7" s="1"/>
  <c r="BI117" i="1"/>
  <c r="T71" i="7" s="1"/>
  <c r="S99" i="7"/>
  <c r="CE117" i="1"/>
  <c r="T99" i="7" s="1"/>
  <c r="CE105" i="1"/>
  <c r="R99" i="7" s="1"/>
  <c r="CE129" i="1"/>
  <c r="U99" i="7" s="1"/>
  <c r="CR109" i="1"/>
  <c r="CR97" i="1"/>
  <c r="CR121" i="1"/>
  <c r="CS69" i="1"/>
  <c r="O116" i="7" s="1"/>
  <c r="N116" i="7"/>
  <c r="N117" i="7" s="1"/>
  <c r="CS93" i="1"/>
  <c r="P116" i="7" s="1"/>
  <c r="O87" i="7"/>
  <c r="O8" i="7" s="1"/>
  <c r="H9" i="9" s="1"/>
  <c r="J17" i="8" s="1"/>
  <c r="N8" i="7"/>
  <c r="H8" i="9" s="1"/>
  <c r="P87" i="7"/>
  <c r="P8" i="7" s="1"/>
  <c r="H10" i="9" s="1"/>
  <c r="CT30" i="2"/>
  <c r="CS22" i="1"/>
  <c r="CS30" i="1" s="1"/>
  <c r="CT113" i="2"/>
  <c r="CT125" i="2"/>
  <c r="CG109" i="2"/>
  <c r="CG133" i="2"/>
  <c r="CG121" i="2"/>
  <c r="I18" i="8"/>
  <c r="G24" i="9"/>
  <c r="BU121" i="1"/>
  <c r="BU109" i="1"/>
  <c r="BU97" i="1"/>
  <c r="S114" i="7"/>
  <c r="CQ105" i="1"/>
  <c r="R114" i="7" s="1"/>
  <c r="CQ117" i="1"/>
  <c r="T114" i="7" s="1"/>
  <c r="CQ129" i="1"/>
  <c r="U114" i="7" s="1"/>
  <c r="G46" i="9"/>
  <c r="E22" i="9"/>
  <c r="G19" i="8"/>
  <c r="CS109" i="2"/>
  <c r="CS121" i="2"/>
  <c r="CS133" i="2"/>
  <c r="G23" i="9"/>
  <c r="I16" i="8"/>
  <c r="P117" i="7" l="1"/>
  <c r="P10" i="7" s="1"/>
  <c r="J10" i="9" s="1"/>
  <c r="O117" i="7"/>
  <c r="O10" i="7" s="1"/>
  <c r="J9" i="9" s="1"/>
  <c r="L17" i="8" s="1"/>
  <c r="N10" i="7"/>
  <c r="J8" i="9" s="1"/>
  <c r="BU117" i="1"/>
  <c r="T86" i="7" s="1"/>
  <c r="S86" i="7"/>
  <c r="S87" i="7" s="1"/>
  <c r="V88" i="7" s="1"/>
  <c r="BU129" i="1"/>
  <c r="U86" i="7" s="1"/>
  <c r="BU105" i="1"/>
  <c r="R86" i="7" s="1"/>
  <c r="CH109" i="2"/>
  <c r="CH133" i="2"/>
  <c r="CH121" i="2"/>
  <c r="AA6" i="7"/>
  <c r="Y6" i="7"/>
  <c r="H22" i="8"/>
  <c r="F17" i="9"/>
  <c r="J16" i="8"/>
  <c r="H23" i="9"/>
  <c r="S7" i="7"/>
  <c r="R72" i="7"/>
  <c r="R7" i="7" s="1"/>
  <c r="G11" i="9" s="1"/>
  <c r="U72" i="7"/>
  <c r="U7" i="7" s="1"/>
  <c r="G13" i="9" s="1"/>
  <c r="I21" i="8" s="1"/>
  <c r="T72" i="7"/>
  <c r="T7" i="7" s="1"/>
  <c r="G12" i="9" s="1"/>
  <c r="I20" i="8" s="1"/>
  <c r="N9" i="7"/>
  <c r="I8" i="9" s="1"/>
  <c r="O102" i="7"/>
  <c r="O9" i="7" s="1"/>
  <c r="I9" i="9" s="1"/>
  <c r="K17" i="8" s="1"/>
  <c r="P102" i="7"/>
  <c r="P9" i="7" s="1"/>
  <c r="I10" i="9" s="1"/>
  <c r="G41" i="9"/>
  <c r="G43" i="9"/>
  <c r="G44" i="9"/>
  <c r="G40" i="9"/>
  <c r="I24" i="8" s="1"/>
  <c r="G42" i="9"/>
  <c r="G45" i="9"/>
  <c r="CS121" i="1"/>
  <c r="CS109" i="1"/>
  <c r="CS97" i="1"/>
  <c r="J34" i="9"/>
  <c r="S100" i="7"/>
  <c r="CF117" i="1"/>
  <c r="T100" i="7" s="1"/>
  <c r="CF129" i="1"/>
  <c r="U100" i="7" s="1"/>
  <c r="CF105" i="1"/>
  <c r="R100" i="7" s="1"/>
  <c r="H24" i="9"/>
  <c r="J18" i="8"/>
  <c r="G23" i="8"/>
  <c r="G1" i="8"/>
  <c r="CT121" i="2"/>
  <c r="CT109" i="2"/>
  <c r="CT133" i="2"/>
  <c r="CR129" i="1"/>
  <c r="U115" i="7" s="1"/>
  <c r="CR117" i="1"/>
  <c r="T115" i="7" s="1"/>
  <c r="S115" i="7"/>
  <c r="CR105" i="1"/>
  <c r="R115" i="7" s="1"/>
  <c r="CG121" i="1"/>
  <c r="CG109" i="1"/>
  <c r="CG97" i="1"/>
  <c r="I34" i="9"/>
  <c r="H40" i="9"/>
  <c r="J24" i="8" s="1"/>
  <c r="H42" i="9"/>
  <c r="H44" i="9"/>
  <c r="H41" i="9"/>
  <c r="H45" i="9"/>
  <c r="H43" i="9"/>
  <c r="F22" i="9"/>
  <c r="H19" i="8"/>
  <c r="F18" i="9" l="1"/>
  <c r="F21" i="9" s="1"/>
  <c r="K18" i="8"/>
  <c r="I24" i="9"/>
  <c r="I46" i="9"/>
  <c r="J46" i="9"/>
  <c r="G22" i="9"/>
  <c r="I19" i="8"/>
  <c r="J23" i="9"/>
  <c r="L16" i="8"/>
  <c r="S101" i="7"/>
  <c r="S102" i="7" s="1"/>
  <c r="V103" i="7" s="1"/>
  <c r="CG129" i="1"/>
  <c r="U101" i="7" s="1"/>
  <c r="CG117" i="1"/>
  <c r="T101" i="7" s="1"/>
  <c r="CG105" i="1"/>
  <c r="R101" i="7" s="1"/>
  <c r="S116" i="7"/>
  <c r="S117" i="7" s="1"/>
  <c r="V118" i="7" s="1"/>
  <c r="CS117" i="1"/>
  <c r="T116" i="7" s="1"/>
  <c r="CS129" i="1"/>
  <c r="U116" i="7" s="1"/>
  <c r="CS105" i="1"/>
  <c r="R116" i="7" s="1"/>
  <c r="K16" i="8"/>
  <c r="I23" i="9"/>
  <c r="Y7" i="7"/>
  <c r="AA7" i="7"/>
  <c r="I22" i="8"/>
  <c r="G17" i="9"/>
  <c r="G18" i="9" s="1"/>
  <c r="G21" i="9" s="1"/>
  <c r="H1" i="8"/>
  <c r="H23" i="8"/>
  <c r="R87" i="7"/>
  <c r="R8" i="7" s="1"/>
  <c r="H11" i="9" s="1"/>
  <c r="S8" i="7"/>
  <c r="T87" i="7"/>
  <c r="T8" i="7" s="1"/>
  <c r="H12" i="9" s="1"/>
  <c r="J20" i="8" s="1"/>
  <c r="U87" i="7"/>
  <c r="U8" i="7" s="1"/>
  <c r="H13" i="9" s="1"/>
  <c r="J21" i="8" s="1"/>
  <c r="L18" i="8"/>
  <c r="J24" i="9"/>
  <c r="U102" i="7" l="1"/>
  <c r="U9" i="7" s="1"/>
  <c r="I13" i="9" s="1"/>
  <c r="K21" i="8" s="1"/>
  <c r="S9" i="7"/>
  <c r="R102" i="7"/>
  <c r="R9" i="7" s="1"/>
  <c r="I11" i="9" s="1"/>
  <c r="T102" i="7"/>
  <c r="T9" i="7" s="1"/>
  <c r="I12" i="9" s="1"/>
  <c r="K20" i="8" s="1"/>
  <c r="I23" i="8"/>
  <c r="I1" i="8"/>
  <c r="J42" i="9"/>
  <c r="J43" i="9"/>
  <c r="J41" i="9"/>
  <c r="J45" i="9"/>
  <c r="J44" i="9"/>
  <c r="J40" i="9"/>
  <c r="L24" i="8" s="1"/>
  <c r="J19" i="8"/>
  <c r="H22" i="9"/>
  <c r="S10" i="7"/>
  <c r="T117" i="7"/>
  <c r="T10" i="7" s="1"/>
  <c r="J12" i="9" s="1"/>
  <c r="L20" i="8" s="1"/>
  <c r="U117" i="7"/>
  <c r="U10" i="7" s="1"/>
  <c r="J13" i="9" s="1"/>
  <c r="L21" i="8" s="1"/>
  <c r="R117" i="7"/>
  <c r="R10" i="7" s="1"/>
  <c r="J11" i="9" s="1"/>
  <c r="J22" i="8"/>
  <c r="AA8" i="7"/>
  <c r="Y8" i="7"/>
  <c r="H17" i="9"/>
  <c r="H18" i="9" s="1"/>
  <c r="H21" i="9" s="1"/>
  <c r="I44" i="9"/>
  <c r="I42" i="9"/>
  <c r="I43" i="9"/>
  <c r="I41" i="9"/>
  <c r="I40" i="9"/>
  <c r="K24" i="8" s="1"/>
  <c r="I45" i="9"/>
  <c r="J23" i="8" l="1"/>
  <c r="J1" i="8"/>
  <c r="Y10" i="7"/>
  <c r="L22" i="8"/>
  <c r="AA10" i="7"/>
  <c r="J17" i="9"/>
  <c r="I22" i="9"/>
  <c r="K19" i="8"/>
  <c r="J22" i="9"/>
  <c r="L19" i="8"/>
  <c r="Y9" i="7"/>
  <c r="K22" i="8"/>
  <c r="AA9" i="7"/>
  <c r="I17" i="9"/>
  <c r="I18" i="9" s="1"/>
  <c r="I21" i="9" s="1"/>
  <c r="L1" i="8" l="1"/>
  <c r="L23" i="8"/>
  <c r="K23" i="8"/>
  <c r="K1" i="8"/>
  <c r="J18" i="9"/>
  <c r="J21" i="9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<sst xmlns="http://schemas.openxmlformats.org/spreadsheetml/2006/main" count="827" uniqueCount="207">
  <si>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</si>
  <si>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</si>
  <si>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</si>
  <si>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</si>
  <si>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</si>
  <si>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</si>
  <si>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</si>
  <si>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</si>
  <si>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</si>
  <si>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</si>
  <si>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</si>
  <si>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</si>
  <si>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</si>
  <si>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</si>
  <si>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</si>
  <si>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</si>
  <si>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</si>
  <si>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</si>
  <si>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</si>
  <si>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</si>
  <si>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</si>
  <si>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</si>
  <si>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</si>
  <si>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</si>
  <si>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</si>
  <si>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</si>
  <si>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</si>
  <si>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</si>
  <si>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</si>
  <si>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</si>
  <si>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</si>
  <si>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</si>
  <si>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</si>
  <si>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</si>
  <si>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</si>
  <si>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</si>
  <si>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</si>
  <si>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</si>
  <si>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</si>
  <si>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</si>
  <si>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</si>
  <si>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</si>
  <si>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</si>
  <si>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</si>
  <si>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</si>
  <si>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</si>
  <si>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</si>
  <si>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</si>
  <si>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</si>
  <si>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</si>
  <si>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</si>
  <si>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</si>
  <si>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</si>
  <si>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</si>
  <si>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</si>
  <si>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</si>
  <si>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</si>
  <si>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</si>
  <si>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</si>
  <si>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</si>
  <si>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</si>
  <si>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</si>
  <si>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</si>
  <si>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</si>
  <si>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</si>
  <si>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</si>
  <si>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</si>
  <si>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</si>
  <si>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</si>
  <si>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</si>
  <si>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</si>
  <si>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</si>
  <si>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</si>
  <si>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</si>
  <si>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</si>
  <si>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</si>
  <si>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</si>
  <si>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</si>
  <si>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</si>
  <si>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</si>
  <si>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</si>
  <si>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</si>
  <si>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</si>
  <si>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</si>
  <si>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</si>
  <si>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</si>
  <si>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</si>
  <si>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</si>
  <si>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</si>
  <si>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</si>
  <si>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</si>
  <si>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</si>
  <si>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</si>
  <si>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</si>
  <si>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</si>
  <si>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</si>
  <si>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</si>
  <si>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</si>
  <si>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</si>
  <si>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</si>
  <si>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</si>
  <si>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</si>
  <si>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</si>
  <si>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</si>
  <si>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</si>
  <si>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</si>
  <si>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</si>
  <si>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</si>
  <si>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</si>
  <si>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</si>
  <si>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</si>
  <si>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</si>
  <si>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</si>
  <si>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</si>
  <si>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</si>
  <si>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</si>
  <si>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</si>
  <si>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</si>
  <si>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</si>
  <si>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</si>
  <si>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</si>
  <si>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</si>
  <si>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</si>
  <si>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</si>
  <si>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</si>
  <si>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</si>
  <si>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</si>
  <si>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</si>
  <si>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</si>
  <si>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</si>
  <si>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</si>
  <si>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</si>
  <si>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</si>
  <si>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</si>
  <si>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</si>
  <si>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</si>
  <si>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</si>
  <si>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</si>
  <si>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</si>
  <si>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</si>
  <si>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</si>
  <si>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</si>
  <si>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</si>
  <si>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</si>
  <si>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</si>
  <si>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</si>
  <si>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</si>
  <si>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</si>
  <si>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</si>
  <si>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</si>
  <si>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</si>
  <si>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</si>
  <si>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</si>
  <si>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</si>
  <si>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</si>
  <si>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</si>
  <si>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</si>
  <si>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</si>
  <si>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</si>
  <si>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</si>
  <si>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</si>
  <si>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</si>
  <si>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</si>
  <si>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</si>
  <si>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</si>
  <si>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</si>
  <si>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</si>
  <si>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</si>
  <si>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</si>
  <si>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</si>
  <si>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</si>
  <si>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</si>
  <si>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</si>
  <si>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</si>
  <si>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</si>
  <si>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</si>
  <si>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</si>
  <si>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</si>
  <si>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</si>
  <si>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</si>
  <si>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</si>
  <si>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</si>
  <si>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</si>
  <si>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</si>
  <si>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</si>
  <si>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</si>
  <si>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</si>
  <si>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</si>
  <si>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</si>
  <si>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</si>
  <si>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</si>
  <si>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</si>
  <si>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</si>
  <si>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</si>
  <si>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</si>
  <si>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</si>
  <si>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</si>
  <si>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</si>
  <si>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</si>
  <si>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</si>
  <si>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</si>
  <si>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</si>
  <si>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</si>
  <si>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</si>
  <si>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</si>
  <si>
    <t>2-3 months retention</t>
  </si>
  <si>
    <t>terminated_agents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</si>
</sst>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6" fillId="14" borderId="0" applyNumberFormat="0" applyBorder="0" applyAlignment="0" applyProtection="0"/>
  </cellStyleXfs>
  <cellXfs count="190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8" fontId="1" fillId="2" borderId="1" xfId="0" applyNumberFormat="1" applyFont="1" applyFill="1" applyBorder="1"/>
    <xf numFmtId="168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5" fillId="0" borderId="0" xfId="0" applyNumberFormat="1" applyFont="1"/>
    <xf numFmtId="1" fontId="0" fillId="0" borderId="6" xfId="0" applyNumberFormat="1" applyBorder="1"/>
    <xf numFmtId="168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8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8" fontId="1" fillId="2" borderId="1" xfId="1" applyNumberFormat="1" applyFont="1" applyFill="1" applyBorder="1"/>
    <xf numFmtId="168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8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8" fontId="1" fillId="3" borderId="1" xfId="1" applyNumberFormat="1" applyFont="1" applyFill="1" applyBorder="1"/>
    <xf numFmtId="168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69" fontId="21" fillId="0" borderId="0" xfId="2" applyNumberFormat="1" applyFont="1"/>
    <xf numFmtId="169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8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8" fontId="30" fillId="2" borderId="1" xfId="1" applyNumberFormat="1" applyFont="1" applyFill="1" applyBorder="1"/>
    <xf numFmtId="167" fontId="30" fillId="0" borderId="0" xfId="1" applyNumberFormat="1" applyFont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1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8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2" fillId="0" borderId="0" xfId="2" applyFont="1" applyAlignment="1">
      <alignment horizontal="left"/>
    </xf>
    <xf numFmtId="9" fontId="31" fillId="0" borderId="0" xfId="2" applyFont="1"/>
    <xf numFmtId="9" fontId="31" fillId="0" borderId="6" xfId="2" applyFont="1" applyBorder="1"/>
    <xf numFmtId="9" fontId="31" fillId="0" borderId="0" xfId="2" applyFont="1" applyAlignment="1">
      <alignment horizontal="right"/>
    </xf>
    <xf numFmtId="9" fontId="31" fillId="10" borderId="0" xfId="2" applyFont="1" applyFill="1"/>
    <xf numFmtId="9" fontId="31" fillId="10" borderId="6" xfId="2" applyFont="1" applyFill="1" applyBorder="1"/>
    <xf numFmtId="9" fontId="32" fillId="0" borderId="0" xfId="2" applyFont="1" applyAlignment="1">
      <alignment horizontal="right"/>
    </xf>
    <xf numFmtId="0" fontId="32" fillId="0" borderId="0" xfId="0" applyFont="1" applyAlignment="1">
      <alignment horizontal="left"/>
    </xf>
    <xf numFmtId="0" fontId="31" fillId="0" borderId="0" xfId="0" applyFont="1"/>
    <xf numFmtId="0" fontId="31" fillId="0" borderId="6" xfId="0" applyFont="1" applyBorder="1"/>
    <xf numFmtId="169" fontId="31" fillId="0" borderId="0" xfId="2" applyNumberFormat="1" applyFont="1" applyAlignment="1">
      <alignment horizontal="right"/>
    </xf>
    <xf numFmtId="169" fontId="31" fillId="0" borderId="0" xfId="0" applyNumberFormat="1" applyFont="1"/>
    <xf numFmtId="169" fontId="31" fillId="10" borderId="0" xfId="0" applyNumberFormat="1" applyFont="1" applyFill="1"/>
    <xf numFmtId="169" fontId="31" fillId="10" borderId="6" xfId="0" applyNumberFormat="1" applyFont="1" applyFill="1" applyBorder="1"/>
    <xf numFmtId="0" fontId="32" fillId="0" borderId="0" xfId="0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31" fillId="0" borderId="0" xfId="1" applyNumberFormat="1" applyFont="1"/>
    <xf numFmtId="167" fontId="31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8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3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169" fontId="16" fillId="13" borderId="0" xfId="2" applyNumberFormat="1" applyFont="1" applyFill="1"/>
    <xf numFmtId="4" fontId="34" fillId="0" borderId="0" xfId="5" applyNumberFormat="1"/>
    <xf numFmtId="0" fontId="34" fillId="0" borderId="0" xfId="5"/>
    <xf numFmtId="0" fontId="34" fillId="0" borderId="6" xfId="5" applyBorder="1"/>
    <xf numFmtId="167" fontId="16" fillId="14" borderId="14" xfId="6" applyNumberFormat="1" applyBorder="1"/>
    <xf numFmtId="9" fontId="16" fillId="14" borderId="14" xfId="6" applyNumberFormat="1" applyBorder="1"/>
    <xf numFmtId="3" fontId="0" fillId="0" borderId="0" xfId="1" applyNumberFormat="1" applyFont="1"/>
    <xf numFmtId="3" fontId="0" fillId="0" borderId="6" xfId="1" applyNumberFormat="1" applyFont="1" applyBorder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9" fontId="0" fillId="18" borderId="0" xfId="0" applyNumberFormat="1" applyFill="1"/>
    <xf numFmtId="9" fontId="0" fillId="16" borderId="0" xfId="0" applyNumberFormat="1" applyFill="1"/>
    <xf numFmtId="43" fontId="0" fillId="0" borderId="0" xfId="1" applyNumberFormat="1" applyFont="1"/>
    <xf numFmtId="41" fontId="0" fillId="0" borderId="0" xfId="1" applyNumberFormat="1" applyFont="1"/>
    <xf numFmtId="1" fontId="1" fillId="0" borderId="0" xfId="0" applyNumberFormat="1" applyFont="1"/>
    <xf numFmtId="1" fontId="1" fillId="0" borderId="6" xfId="0" applyNumberFormat="1" applyFont="1" applyBorder="1"/>
    <xf numFmtId="166" fontId="16" fillId="14" borderId="0" xfId="6" applyNumberFormat="1"/>
    <xf numFmtId="4" fontId="0" fillId="16" borderId="0" xfId="0" applyNumberFormat="1" applyFill="1"/>
    <xf numFmtId="4" fontId="0" fillId="18" borderId="0" xfId="0" applyNumberFormat="1" applyFill="1"/>
    <xf numFmtId="4" fontId="0" fillId="12" borderId="0" xfId="0" applyNumberFormat="1" applyFill="1"/>
    <xf numFmtId="2" fontId="0" fillId="12" borderId="0" xfId="0" applyNumberFormat="1" applyFill="1"/>
    <xf numFmtId="2" fontId="0" fillId="18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68" fontId="1" fillId="2" borderId="0" xfId="0" applyNumberFormat="1" applyFont="1" applyFill="1" applyBorder="1"/>
    <xf numFmtId="168" fontId="1" fillId="2" borderId="6" xfId="0" applyNumberFormat="1" applyFont="1" applyFill="1" applyBorder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7" fontId="0" fillId="0" borderId="0" xfId="1" applyNumberFormat="1" applyFont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2392"/>
        <c:axId val="449445528"/>
      </c:lineChart>
      <c:dateAx>
        <c:axId val="4494423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28"/>
        <c:crosses val="autoZero"/>
        <c:auto val="1"/>
        <c:lblOffset val="100"/>
        <c:baseTimeUnit val="months"/>
      </c:dateAx>
      <c:valAx>
        <c:axId val="4494455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2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0.00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0.00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0.00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0.00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0.00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0.00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0.00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39648"/>
        <c:axId val="449443176"/>
      </c:lineChart>
      <c:dateAx>
        <c:axId val="44943964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3176"/>
        <c:crosses val="autoZero"/>
        <c:auto val="1"/>
        <c:lblOffset val="100"/>
        <c:baseTimeUnit val="months"/>
      </c:dateAx>
      <c:valAx>
        <c:axId val="4494431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39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North'!$O$105:$Z$105</c15:sqref>
                  </c15:fullRef>
                </c:ext>
              </c:extLst>
              <c:f>('Agency North'!$O$105:$S$105,'Agency North'!$U$105:$Z$105)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North'!$O$106:$Z$106</c15:sqref>
                  </c15:fullRef>
                </c:ext>
              </c:extLst>
              <c:f>('Agency North'!$O$106:$S$106,'Agency North'!$U$106:$Z$106)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North'!$O$107:$Z$107</c15:sqref>
                  </c15:fullRef>
                </c:ext>
              </c:extLst>
              <c:f>('Agency North'!$O$107:$S$107,'Agency North'!$U$107:$Z$107)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3568"/>
        <c:axId val="449445920"/>
      </c:lineChart>
      <c:dateAx>
        <c:axId val="4494435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920"/>
        <c:crosses val="autoZero"/>
        <c:auto val="1"/>
        <c:lblOffset val="100"/>
        <c:baseTimeUnit val="months"/>
      </c:dateAx>
      <c:valAx>
        <c:axId val="4494459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3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6704"/>
        <c:axId val="449449448"/>
      </c:lineChart>
      <c:dateAx>
        <c:axId val="4494467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448"/>
        <c:crosses val="autoZero"/>
        <c:auto val="1"/>
        <c:lblOffset val="100"/>
        <c:baseTimeUnit val="months"/>
      </c:dateAx>
      <c:valAx>
        <c:axId val="4494494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6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0.00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0.00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0.00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0.00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0.00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0.00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0.00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55328"/>
        <c:axId val="449450624"/>
      </c:lineChart>
      <c:dateAx>
        <c:axId val="4494553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0624"/>
        <c:crosses val="autoZero"/>
        <c:auto val="1"/>
        <c:lblOffset val="100"/>
        <c:baseTimeUnit val="months"/>
      </c:dateAx>
      <c:valAx>
        <c:axId val="449450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#,##0.00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#,##0.00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#,##0.00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#,##0.00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#,##0.00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#,##0.00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South'!$O$107:$Z$107</c15:sqref>
                  </c15:fullRef>
                </c:ext>
              </c:extLst>
              <c:f>('Agency South'!$O$107:$S$107,'Agency South'!$U$107:$Z$107)</c:f>
              <c:numCache>
                <c:formatCode>#,##0.00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55720"/>
        <c:axId val="449453760"/>
      </c:lineChart>
      <c:dateAx>
        <c:axId val="4494557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3760"/>
        <c:crosses val="autoZero"/>
        <c:auto val="1"/>
        <c:lblOffset val="100"/>
        <c:baseTimeUnit val="months"/>
      </c:dateAx>
      <c:valAx>
        <c:axId val="44945376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730.18435737866457</c:v>
                </c:pt>
                <c:pt idx="3">
                  <c:v>1022.2002603148678</c:v>
                </c:pt>
                <c:pt idx="4">
                  <c:v>1379.9982930223271</c:v>
                </c:pt>
                <c:pt idx="5">
                  <c:v>1799.2350943334029</c:v>
                </c:pt>
                <c:pt idx="6">
                  <c:v>2264.575939263018</c:v>
                </c:pt>
                <c:pt idx="7">
                  <c:v>2757.9314501657882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49456112"/>
        <c:axId val="449451408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0.58619713682212393</c:v>
                </c:pt>
                <c:pt idx="3">
                  <c:v>0.39992078710714885</c:v>
                </c:pt>
                <c:pt idx="4">
                  <c:v>0.35002733475850123</c:v>
                </c:pt>
                <c:pt idx="5">
                  <c:v>0.30379515933523904</c:v>
                </c:pt>
                <c:pt idx="6">
                  <c:v>0.25863259692698404</c:v>
                </c:pt>
                <c:pt idx="7">
                  <c:v>0.21785779065696853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54544"/>
        <c:axId val="449453368"/>
      </c:lineChart>
      <c:catAx>
        <c:axId val="4494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1408"/>
        <c:crosses val="autoZero"/>
        <c:auto val="1"/>
        <c:lblAlgn val="ctr"/>
        <c:lblOffset val="100"/>
        <c:noMultiLvlLbl val="0"/>
      </c:catAx>
      <c:valAx>
        <c:axId val="449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12"/>
        <c:crosses val="autoZero"/>
        <c:crossBetween val="between"/>
      </c:valAx>
      <c:valAx>
        <c:axId val="44945336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544"/>
        <c:crosses val="max"/>
        <c:crossBetween val="between"/>
      </c:valAx>
      <c:catAx>
        <c:axId val="44945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45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-0.14331040919821114</c:v>
                </c:pt>
                <c:pt idx="1">
                  <c:v>3.1648608024200886E-2</c:v>
                </c:pt>
                <c:pt idx="2">
                  <c:v>-5.5811988454137484E-3</c:v>
                </c:pt>
                <c:pt idx="3">
                  <c:v>4.4404759275400885E-2</c:v>
                </c:pt>
                <c:pt idx="4">
                  <c:v>4.7085563823215937E-2</c:v>
                </c:pt>
                <c:pt idx="5">
                  <c:v>5.5030518254969962E-2</c:v>
                </c:pt>
                <c:pt idx="6">
                  <c:v>-7.4961372920031577E-3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0.4053808384080011</c:v>
                </c:pt>
                <c:pt idx="2">
                  <c:v>0.40619111762801907</c:v>
                </c:pt>
                <c:pt idx="3">
                  <c:v>0.2447937758630796</c:v>
                </c:pt>
                <c:pt idx="4">
                  <c:v>0.2324892103177314</c:v>
                </c:pt>
                <c:pt idx="5">
                  <c:v>0.18828579872803841</c:v>
                </c:pt>
                <c:pt idx="6">
                  <c:v>0.2003385973996894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2.8290529022644728E-2</c:v>
                </c:pt>
                <c:pt idx="1">
                  <c:v>9.4035305276888526E-2</c:v>
                </c:pt>
                <c:pt idx="2">
                  <c:v>1.1284083022535807E-3</c:v>
                </c:pt>
                <c:pt idx="3">
                  <c:v>3.842781303177345E-2</c:v>
                </c:pt>
                <c:pt idx="4">
                  <c:v>1.0285375331739344E-2</c:v>
                </c:pt>
                <c:pt idx="5">
                  <c:v>3.9522235544058315E-3</c:v>
                </c:pt>
                <c:pt idx="6">
                  <c:v>2.225819725895084E-2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52976"/>
        <c:axId val="449454152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0.58619713682212393</c:v>
                </c:pt>
                <c:pt idx="2">
                  <c:v>0.39992078710714885</c:v>
                </c:pt>
                <c:pt idx="3">
                  <c:v>0.35002733475850123</c:v>
                </c:pt>
                <c:pt idx="4">
                  <c:v>0.30379515933523904</c:v>
                </c:pt>
                <c:pt idx="5">
                  <c:v>0.25863259692698404</c:v>
                </c:pt>
                <c:pt idx="6">
                  <c:v>0.21785779065696853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51800"/>
        <c:axId val="449457680"/>
      </c:lineChart>
      <c:catAx>
        <c:axId val="4494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152"/>
        <c:crosses val="autoZero"/>
        <c:auto val="1"/>
        <c:lblAlgn val="ctr"/>
        <c:lblOffset val="100"/>
        <c:noMultiLvlLbl val="0"/>
      </c:catAx>
      <c:valAx>
        <c:axId val="4494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2976"/>
        <c:crosses val="autoZero"/>
        <c:crossBetween val="between"/>
      </c:valAx>
      <c:valAx>
        <c:axId val="449457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1800"/>
        <c:crosses val="max"/>
        <c:crossBetween val="between"/>
      </c:valAx>
      <c:catAx>
        <c:axId val="44945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5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Trend'!$B$40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0.21397967385308217</c:v>
                </c:pt>
                <c:pt idx="3">
                  <c:v>0.21672506568422506</c:v>
                </c:pt>
                <c:pt idx="4">
                  <c:v>0.22150494220053485</c:v>
                </c:pt>
                <c:pt idx="5">
                  <c:v>0.23978016364161647</c:v>
                </c:pt>
                <c:pt idx="6">
                  <c:v>0.24994135487607338</c:v>
                </c:pt>
                <c:pt idx="7">
                  <c:v>0.25549239144157948</c:v>
                </c:pt>
              </c:numCache>
            </c:numRef>
          </c:val>
        </c:ser>
        <c:ser>
          <c:idx val="1"/>
          <c:order val="1"/>
          <c:tx>
            <c:strRef>
              <c:f>'Data_KPIs Trend'!$B$41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0.10324654433783251</c:v>
                </c:pt>
                <c:pt idx="3">
                  <c:v>0.10868114253776692</c:v>
                </c:pt>
                <c:pt idx="4">
                  <c:v>0.11821480650397231</c:v>
                </c:pt>
                <c:pt idx="5">
                  <c:v>0.12654337945526276</c:v>
                </c:pt>
                <c:pt idx="6">
                  <c:v>0.13593019262422584</c:v>
                </c:pt>
                <c:pt idx="7">
                  <c:v>0.13765834271147209</c:v>
                </c:pt>
              </c:numCache>
            </c:numRef>
          </c:val>
        </c:ser>
        <c:ser>
          <c:idx val="2"/>
          <c:order val="2"/>
          <c:tx>
            <c:strRef>
              <c:f>'Data_KPIs Trend'!$B$42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0.12609574411482444</c:v>
                </c:pt>
                <c:pt idx="3">
                  <c:v>0.10945338733205295</c:v>
                </c:pt>
                <c:pt idx="4">
                  <c:v>0.11773115169649802</c:v>
                </c:pt>
                <c:pt idx="5">
                  <c:v>0.1214520234091737</c:v>
                </c:pt>
                <c:pt idx="6">
                  <c:v>0.13131475913871543</c:v>
                </c:pt>
                <c:pt idx="7">
                  <c:v>0.13367476965127087</c:v>
                </c:pt>
              </c:numCache>
            </c:numRef>
          </c:val>
        </c:ser>
        <c:ser>
          <c:idx val="3"/>
          <c:order val="3"/>
          <c:tx>
            <c:strRef>
              <c:f>'Data_KPIs Trend'!$B$43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7.963850396569537E-2</c:v>
                </c:pt>
                <c:pt idx="3">
                  <c:v>6.9317762899640145E-2</c:v>
                </c:pt>
                <c:pt idx="4">
                  <c:v>7.8381922953712435E-2</c:v>
                </c:pt>
                <c:pt idx="5">
                  <c:v>7.8094760051417605E-2</c:v>
                </c:pt>
                <c:pt idx="6">
                  <c:v>8.3082453097088699E-2</c:v>
                </c:pt>
                <c:pt idx="7">
                  <c:v>8.6999959273234964E-2</c:v>
                </c:pt>
              </c:numCache>
            </c:numRef>
          </c:val>
        </c:ser>
        <c:ser>
          <c:idx val="4"/>
          <c:order val="4"/>
          <c:tx>
            <c:strRef>
              <c:f>'Data_KPIs Trend'!$B$44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8.2536995135211316E-2</c:v>
                </c:pt>
                <c:pt idx="3">
                  <c:v>7.3676117194857865E-2</c:v>
                </c:pt>
                <c:pt idx="4">
                  <c:v>7.8429887844676222E-2</c:v>
                </c:pt>
                <c:pt idx="5">
                  <c:v>7.3315976269776734E-2</c:v>
                </c:pt>
                <c:pt idx="6">
                  <c:v>8.6780023909516349E-2</c:v>
                </c:pt>
                <c:pt idx="7">
                  <c:v>8.8511181086573784E-2</c:v>
                </c:pt>
              </c:numCache>
            </c:numRef>
          </c:val>
        </c:ser>
        <c:ser>
          <c:idx val="5"/>
          <c:order val="5"/>
          <c:tx>
            <c:strRef>
              <c:f>'Data_KPIs Trend'!$B$45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0.1137851663564354</c:v>
                </c:pt>
                <c:pt idx="3">
                  <c:v>0.11876797568735617</c:v>
                </c:pt>
                <c:pt idx="4">
                  <c:v>0.12095214103451483</c:v>
                </c:pt>
                <c:pt idx="5">
                  <c:v>0.12812808091551786</c:v>
                </c:pt>
                <c:pt idx="6">
                  <c:v>0.14047232116540437</c:v>
                </c:pt>
                <c:pt idx="7">
                  <c:v>0.14970561971318089</c:v>
                </c:pt>
              </c:numCache>
            </c:numRef>
          </c:val>
        </c:ser>
        <c:ser>
          <c:idx val="6"/>
          <c:order val="6"/>
          <c:tx>
            <c:strRef>
              <c:f>'Data_KPIs Trend'!$B$46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Trend'!$C$46:$J$46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0.25768315694958122</c:v>
                </c:pt>
                <c:pt idx="3">
                  <c:v>0.28355299425098313</c:v>
                </c:pt>
                <c:pt idx="4">
                  <c:v>0.24923756839401376</c:v>
                </c:pt>
                <c:pt idx="5">
                  <c:v>0.22015345756640117</c:v>
                </c:pt>
                <c:pt idx="6">
                  <c:v>0.16200691641714535</c:v>
                </c:pt>
                <c:pt idx="7">
                  <c:v>0.13897837834613541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56896"/>
        <c:axId val="449457288"/>
      </c:barChart>
      <c:catAx>
        <c:axId val="449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7288"/>
        <c:crosses val="autoZero"/>
        <c:auto val="1"/>
        <c:lblAlgn val="ctr"/>
        <c:lblOffset val="100"/>
        <c:noMultiLvlLbl val="0"/>
      </c:catAx>
      <c:valAx>
        <c:axId val="449457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%20cut%20sales%20assumptions%20for%20SP1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assumption 18-20"/>
      <sheetName val="2017 Forecast"/>
    </sheetNames>
    <sheetDataSet>
      <sheetData sheetId="0">
        <row r="9">
          <cell r="E9">
            <v>1022199.548636</v>
          </cell>
          <cell r="F9">
            <v>1379969.3906586</v>
          </cell>
          <cell r="G9">
            <v>1793960.2078561801</v>
          </cell>
          <cell r="H9">
            <v>2242450.2598202252</v>
          </cell>
          <cell r="I9">
            <v>2690940.3117842702</v>
          </cell>
        </row>
      </sheetData>
      <sheetData sheetId="1">
        <row r="68">
          <cell r="P68">
            <v>730142.53474000003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375" bestFit="1" customWidth="1" collapsed="1"/>
    <col min="3" max="7" width="10.25" style="20" bestFit="1" customWidth="1" collapsed="1"/>
    <col min="8" max="11" width="10.125" style="20" bestFit="1" customWidth="1" collapsed="1"/>
    <col min="12" max="12" width="11.125" style="20" bestFit="1" customWidth="1" collapsed="1"/>
  </cols>
  <sheetData>
    <row r="2" spans="2:12" ht="20.100000000000001" customHeight="1" thickBot="1" x14ac:dyDescent="0.3">
      <c r="B2" s="84" t="s">
        <v>0</v>
      </c>
      <c r="C2" s="85" t="s">
        <v>54</v>
      </c>
      <c r="D2" s="85" t="s">
        <v>55</v>
      </c>
      <c r="E2" s="85" t="s">
        <v>56</v>
      </c>
      <c r="F2" s="85" t="s">
        <v>57</v>
      </c>
      <c r="G2" s="85" t="s">
        <v>58</v>
      </c>
      <c r="H2" s="85" t="s">
        <v>59</v>
      </c>
      <c r="I2" s="85" t="s">
        <v>29</v>
      </c>
      <c r="J2" s="85" t="s">
        <v>30</v>
      </c>
      <c r="K2" s="85" t="s">
        <v>31</v>
      </c>
      <c r="L2" s="86" t="s">
        <v>60</v>
      </c>
    </row>
    <row r="3" spans="2:12" ht="20.100000000000001" customHeight="1" thickTop="1" x14ac:dyDescent="0.25">
      <c r="B3" s="87" t="s">
        <v>61</v>
      </c>
      <c r="C3" s="88">
        <v>13518.3894</v>
      </c>
      <c r="D3" s="88">
        <v>13834.513000000001</v>
      </c>
      <c r="E3" s="88">
        <v>33084.871093549998</v>
      </c>
      <c r="F3" s="88">
        <v>32751.374859030006</v>
      </c>
      <c r="G3" s="88">
        <v>36387.699315770005</v>
      </c>
      <c r="H3" s="88">
        <v>41449.471700660004</v>
      </c>
      <c r="I3" s="88">
        <v>43150.517982009995</v>
      </c>
      <c r="J3" s="88">
        <v>44649.047839799998</v>
      </c>
      <c r="K3" s="88">
        <v>50527.477233159982</v>
      </c>
      <c r="L3" s="89">
        <f>SUM(C3:K3)</f>
        <v>309353.36242398003</v>
      </c>
    </row>
    <row r="4" spans="2:12" ht="20.100000000000001" customHeight="1" x14ac:dyDescent="0.25">
      <c r="B4" s="87" t="s">
        <v>62</v>
      </c>
      <c r="C4" s="88">
        <v>13518.3894</v>
      </c>
      <c r="D4" s="88">
        <v>13834.513000000001</v>
      </c>
      <c r="E4" s="88">
        <v>34572.543100000003</v>
      </c>
      <c r="F4" s="88">
        <v>31029.569199999998</v>
      </c>
      <c r="G4" s="88">
        <v>29097.259900000001</v>
      </c>
      <c r="H4" s="88">
        <v>42200</v>
      </c>
      <c r="I4" s="88">
        <f>'Projection Summary'!C6</f>
        <v>30013.258000000009</v>
      </c>
      <c r="J4" s="88">
        <f>'Projection Summary'!D6</f>
        <v>31855.821000000033</v>
      </c>
      <c r="K4" s="88">
        <f>'Projection Summary'!E6</f>
        <v>49057.18100000007</v>
      </c>
      <c r="L4" s="89">
        <f>SUM(C4:K4)</f>
        <v>275178.53460000013</v>
      </c>
    </row>
    <row r="5" spans="2:12" x14ac:dyDescent="0.25">
      <c r="C5" s="90">
        <f>C4/C3</f>
        <v>1</v>
      </c>
      <c r="D5" s="90">
        <f t="shared" ref="D5:L5" si="0">D4/D3</f>
        <v>1</v>
      </c>
      <c r="E5" s="90">
        <f t="shared" si="0"/>
        <v>1.0449653257600278</v>
      </c>
      <c r="F5" s="90">
        <f t="shared" si="0"/>
        <v>0.94742798839923259</v>
      </c>
      <c r="G5" s="90">
        <f t="shared" si="0"/>
        <v>0.79964549688882325</v>
      </c>
      <c r="H5" s="90">
        <f t="shared" si="0"/>
        <v>1.0181070655076176</v>
      </c>
      <c r="I5" s="90">
        <f>I4/I3</f>
        <v>0.69554803519422226</v>
      </c>
      <c r="J5" s="90">
        <f t="shared" si="0"/>
        <v>0.71347145216395569</v>
      </c>
      <c r="K5" s="90">
        <f t="shared" si="0"/>
        <v>0.97090105594674359</v>
      </c>
      <c r="L5" s="90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3"/>
  <sheetViews>
    <sheetView showGridLines="0" zoomScale="80" zoomScaleNormal="80" workbookViewId="0">
      <pane xSplit="2" ySplit="6" topLeftCell="AA7" activePane="bottomRight" state="frozen"/>
      <selection pane="topRight" activeCell="C1" sqref="C1"/>
      <selection pane="bottomLeft" activeCell="A7" sqref="A7"/>
      <selection pane="bottomRight" activeCell="CH86" sqref="CH86"/>
    </sheetView>
  </sheetViews>
  <sheetFormatPr defaultColWidth="9.125" defaultRowHeight="15" x14ac:dyDescent="0.25"/>
  <cols>
    <col min="1" max="1" width="9.125" style="4" hidden="1" customWidth="1" collapsed="1"/>
    <col min="2" max="2" width="29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5" bestFit="1" customWidth="1" collapsed="1"/>
    <col min="11" max="11" width="7.25" bestFit="1" customWidth="1" collapsed="1"/>
    <col min="12" max="12" width="7" bestFit="1" customWidth="1" collapsed="1"/>
    <col min="13" max="13" width="7.5" bestFit="1" customWidth="1" collapsed="1"/>
    <col min="14" max="14" width="7.25" style="34" bestFit="1" customWidth="1" collapsed="1"/>
    <col min="15" max="25" width="13.875" bestFit="1" customWidth="1" collapsed="1"/>
    <col min="26" max="26" width="13.875" style="34" bestFit="1" customWidth="1" collapsed="1"/>
    <col min="27" max="34" width="13.875" style="4" bestFit="1" customWidth="1" collapsed="1"/>
    <col min="35" max="37" width="7.625" style="4" bestFit="1" customWidth="1" collapsed="1"/>
    <col min="38" max="38" width="7.625" style="106" bestFit="1" customWidth="1" collapsed="1"/>
    <col min="39" max="42" width="7.625" style="4" bestFit="1" customWidth="1" collapsed="1"/>
    <col min="43" max="43" width="7.875" style="4" bestFit="1" customWidth="1" collapsed="1"/>
    <col min="44" max="49" width="7.625" style="4" bestFit="1" customWidth="1" collapsed="1"/>
    <col min="50" max="50" width="7.625" style="106" bestFit="1" customWidth="1" collapsed="1"/>
    <col min="51" max="54" width="7.625" style="4" bestFit="1" customWidth="1" collapsed="1"/>
    <col min="55" max="55" width="7.875" style="4" bestFit="1" customWidth="1" collapsed="1"/>
    <col min="56" max="61" width="7.625" style="4" bestFit="1" customWidth="1" collapsed="1"/>
    <col min="62" max="62" width="7.625" style="106" bestFit="1" customWidth="1" collapsed="1"/>
    <col min="63" max="64" width="7.625" style="4" bestFit="1" customWidth="1" collapsed="1"/>
    <col min="65" max="65" width="8.125" style="4" bestFit="1" customWidth="1" collapsed="1"/>
    <col min="66" max="66" width="7.625" style="4" bestFit="1" customWidth="1" collapsed="1"/>
    <col min="67" max="67" width="7.875" style="4" bestFit="1" customWidth="1" collapsed="1"/>
    <col min="68" max="73" width="7.625" style="4" bestFit="1" customWidth="1" collapsed="1"/>
    <col min="74" max="74" width="7.625" style="106" bestFit="1" customWidth="1" collapsed="1"/>
    <col min="75" max="76" width="7.625" style="4" bestFit="1" customWidth="1" collapsed="1"/>
    <col min="77" max="79" width="8.125" style="4" bestFit="1" customWidth="1" collapsed="1"/>
    <col min="80" max="81" width="7.625" style="4" bestFit="1" customWidth="1" collapsed="1"/>
    <col min="82" max="85" width="8.125" style="4" bestFit="1" customWidth="1" collapsed="1"/>
    <col min="86" max="86" width="8.125" style="106" bestFit="1" customWidth="1" collapsed="1"/>
    <col min="87" max="88" width="7.625" style="4" bestFit="1" customWidth="1" collapsed="1"/>
    <col min="89" max="97" width="8.125" style="4" bestFit="1" customWidth="1" collapsed="1"/>
    <col min="98" max="98" width="8.125" style="106" bestFit="1" customWidth="1" collapsed="1"/>
    <col min="99" max="16384" width="9.125" style="4" collapsed="1"/>
  </cols>
  <sheetData>
    <row r="1" spans="1:98" s="351" customFormat="1" x14ac:dyDescent="0.25"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3">
        <v>201601</v>
      </c>
      <c r="P1" s="353">
        <v>201602</v>
      </c>
      <c r="Q1" s="353">
        <v>201603</v>
      </c>
      <c r="R1" s="353">
        <v>201604</v>
      </c>
      <c r="S1" s="353">
        <v>201605</v>
      </c>
      <c r="T1" s="353">
        <v>201606</v>
      </c>
      <c r="U1" s="353">
        <v>201607</v>
      </c>
      <c r="V1" s="353">
        <v>201608</v>
      </c>
      <c r="W1" s="353">
        <v>201609</v>
      </c>
      <c r="X1" s="353">
        <v>201610</v>
      </c>
      <c r="Y1" s="353">
        <v>201611</v>
      </c>
      <c r="Z1" s="353">
        <v>201612</v>
      </c>
      <c r="AA1" s="353">
        <v>201701</v>
      </c>
      <c r="AB1" s="353">
        <v>201702</v>
      </c>
      <c r="AC1" s="353">
        <v>201703</v>
      </c>
      <c r="AD1" s="353">
        <v>201704</v>
      </c>
      <c r="AE1" s="353">
        <v>201705</v>
      </c>
      <c r="AF1" s="353">
        <v>201706</v>
      </c>
      <c r="AG1" s="353">
        <v>201707</v>
      </c>
      <c r="AH1" s="353">
        <v>201708</v>
      </c>
      <c r="AI1" s="353">
        <v>201709</v>
      </c>
      <c r="AJ1" s="353">
        <v>201710</v>
      </c>
      <c r="AK1" s="353">
        <v>201711</v>
      </c>
      <c r="AL1" s="353">
        <v>201712</v>
      </c>
      <c r="AM1" s="353">
        <v>201801</v>
      </c>
      <c r="AN1" s="353">
        <v>201802</v>
      </c>
      <c r="AO1" s="353">
        <v>201803</v>
      </c>
      <c r="AP1" s="353">
        <v>201804</v>
      </c>
      <c r="AQ1" s="353">
        <v>201805</v>
      </c>
      <c r="AR1" s="353">
        <v>201806</v>
      </c>
      <c r="AS1" s="353">
        <v>201807</v>
      </c>
      <c r="AT1" s="353">
        <v>201808</v>
      </c>
      <c r="AU1" s="353">
        <v>201809</v>
      </c>
      <c r="AV1" s="353">
        <v>201810</v>
      </c>
      <c r="AW1" s="353">
        <v>201811</v>
      </c>
      <c r="AX1" s="353">
        <v>201812</v>
      </c>
      <c r="AY1" s="353">
        <v>201901</v>
      </c>
      <c r="AZ1" s="353">
        <v>201902</v>
      </c>
      <c r="BA1" s="353">
        <v>201903</v>
      </c>
      <c r="BB1" s="353">
        <v>201904</v>
      </c>
      <c r="BC1" s="353">
        <v>201905</v>
      </c>
      <c r="BD1" s="353">
        <v>201906</v>
      </c>
      <c r="BE1" s="353">
        <v>201907</v>
      </c>
      <c r="BF1" s="353">
        <v>201908</v>
      </c>
      <c r="BG1" s="353">
        <v>201909</v>
      </c>
      <c r="BH1" s="353">
        <v>201910</v>
      </c>
      <c r="BI1" s="353">
        <v>201911</v>
      </c>
      <c r="BJ1" s="353">
        <v>201912</v>
      </c>
      <c r="BK1" s="353">
        <v>202001</v>
      </c>
      <c r="BL1" s="353">
        <v>202002</v>
      </c>
      <c r="BM1" s="353">
        <v>202003</v>
      </c>
      <c r="BN1" s="353">
        <v>202004</v>
      </c>
      <c r="BO1" s="353">
        <v>202005</v>
      </c>
      <c r="BP1" s="353">
        <v>202006</v>
      </c>
      <c r="BQ1" s="353">
        <v>202007</v>
      </c>
      <c r="BR1" s="353">
        <v>202008</v>
      </c>
      <c r="BS1" s="353">
        <v>202009</v>
      </c>
      <c r="BT1" s="353">
        <v>202010</v>
      </c>
      <c r="BU1" s="353">
        <v>202011</v>
      </c>
      <c r="BV1" s="353">
        <v>202012</v>
      </c>
      <c r="BW1" s="353">
        <v>202101</v>
      </c>
      <c r="BX1" s="353">
        <v>202102</v>
      </c>
      <c r="BY1" s="353">
        <v>202103</v>
      </c>
      <c r="BZ1" s="353">
        <v>202104</v>
      </c>
      <c r="CA1" s="353">
        <v>202105</v>
      </c>
      <c r="CB1" s="353">
        <v>202106</v>
      </c>
      <c r="CC1" s="353">
        <v>202107</v>
      </c>
      <c r="CD1" s="353">
        <v>202108</v>
      </c>
      <c r="CE1" s="353">
        <v>202109</v>
      </c>
      <c r="CF1" s="353">
        <v>202110</v>
      </c>
      <c r="CG1" s="353">
        <v>202111</v>
      </c>
      <c r="CH1" s="353">
        <v>202112</v>
      </c>
      <c r="CI1" s="353">
        <v>202201</v>
      </c>
      <c r="CJ1" s="353">
        <v>202202</v>
      </c>
      <c r="CK1" s="353">
        <v>202203</v>
      </c>
      <c r="CL1" s="353">
        <v>202204</v>
      </c>
      <c r="CM1" s="353">
        <v>202205</v>
      </c>
      <c r="CN1" s="353">
        <v>202206</v>
      </c>
      <c r="CO1" s="353">
        <v>202207</v>
      </c>
      <c r="CP1" s="353">
        <v>202208</v>
      </c>
      <c r="CQ1" s="353">
        <v>202209</v>
      </c>
      <c r="CR1" s="353">
        <v>202210</v>
      </c>
      <c r="CS1" s="353">
        <v>202211</v>
      </c>
      <c r="CT1" s="353">
        <v>202212</v>
      </c>
    </row>
    <row r="3" spans="1:98" s="242" customFormat="1" ht="15.75" x14ac:dyDescent="0.25">
      <c r="B3" s="242" t="s">
        <v>114</v>
      </c>
      <c r="N3" s="243"/>
      <c r="V3" s="242">
        <v>4</v>
      </c>
      <c r="W3" s="242">
        <v>1</v>
      </c>
      <c r="X3" s="242">
        <v>1</v>
      </c>
      <c r="Y3" s="242">
        <v>1</v>
      </c>
      <c r="Z3" s="243">
        <v>1</v>
      </c>
      <c r="AA3" s="242">
        <v>0</v>
      </c>
      <c r="AB3" s="242">
        <v>0</v>
      </c>
      <c r="AC3" s="242">
        <v>2</v>
      </c>
      <c r="AD3" s="242">
        <v>1</v>
      </c>
      <c r="AE3" s="242">
        <v>2</v>
      </c>
      <c r="AF3" s="242">
        <v>2</v>
      </c>
      <c r="AG3" s="242">
        <v>1</v>
      </c>
      <c r="AH3" s="242">
        <v>1</v>
      </c>
      <c r="AI3" s="242">
        <v>2</v>
      </c>
      <c r="AJ3" s="242">
        <v>1</v>
      </c>
      <c r="AK3" s="242">
        <v>1</v>
      </c>
      <c r="AL3" s="243">
        <v>1</v>
      </c>
      <c r="AM3" s="242">
        <v>0</v>
      </c>
      <c r="AN3" s="242">
        <v>0</v>
      </c>
      <c r="AO3" s="242">
        <v>2</v>
      </c>
      <c r="AP3" s="242">
        <v>1</v>
      </c>
      <c r="AQ3" s="242">
        <v>2</v>
      </c>
      <c r="AR3" s="242">
        <v>2</v>
      </c>
      <c r="AS3" s="242">
        <v>1</v>
      </c>
      <c r="AT3" s="242">
        <v>1</v>
      </c>
      <c r="AU3" s="242">
        <v>2</v>
      </c>
      <c r="AV3" s="242">
        <v>1</v>
      </c>
      <c r="AW3" s="242">
        <v>1</v>
      </c>
      <c r="AX3" s="243">
        <v>1</v>
      </c>
      <c r="AY3" s="242">
        <v>0</v>
      </c>
      <c r="AZ3" s="242">
        <v>0</v>
      </c>
      <c r="BA3" s="242">
        <v>1</v>
      </c>
      <c r="BB3" s="242">
        <v>1</v>
      </c>
      <c r="BC3" s="242">
        <v>1</v>
      </c>
      <c r="BD3" s="242">
        <v>1</v>
      </c>
      <c r="BE3" s="242">
        <v>1</v>
      </c>
      <c r="BF3" s="242">
        <v>1</v>
      </c>
      <c r="BG3" s="242">
        <v>1</v>
      </c>
      <c r="BH3" s="242">
        <v>1</v>
      </c>
      <c r="BJ3" s="243"/>
      <c r="BM3" s="242">
        <v>1</v>
      </c>
      <c r="BP3" s="242">
        <v>1</v>
      </c>
      <c r="BS3" s="242">
        <v>1</v>
      </c>
      <c r="BV3" s="243"/>
      <c r="BY3" s="242">
        <v>1</v>
      </c>
      <c r="CB3" s="242">
        <v>1</v>
      </c>
      <c r="CE3" s="242">
        <v>1</v>
      </c>
      <c r="CH3" s="243"/>
      <c r="CK3" s="242">
        <v>1</v>
      </c>
      <c r="CN3" s="242">
        <v>1</v>
      </c>
      <c r="CQ3" s="242">
        <v>1</v>
      </c>
      <c r="CT3" s="243"/>
    </row>
    <row r="4" spans="1:98" s="242" customFormat="1" ht="15.75" x14ac:dyDescent="0.25">
      <c r="B4" s="242" t="s">
        <v>115</v>
      </c>
      <c r="N4" s="243"/>
      <c r="V4" s="242">
        <f>V3</f>
        <v>4</v>
      </c>
      <c r="W4" s="242">
        <f>V4+W3</f>
        <v>5</v>
      </c>
      <c r="X4" s="242">
        <f t="shared" ref="X4:CI4" si="0">W4+X3</f>
        <v>6</v>
      </c>
      <c r="Y4" s="242">
        <f t="shared" si="0"/>
        <v>7</v>
      </c>
      <c r="Z4" s="243">
        <f t="shared" si="0"/>
        <v>8</v>
      </c>
      <c r="AA4" s="242">
        <f t="shared" si="0"/>
        <v>8</v>
      </c>
      <c r="AB4" s="242">
        <f t="shared" si="0"/>
        <v>8</v>
      </c>
      <c r="AC4" s="242">
        <f t="shared" si="0"/>
        <v>10</v>
      </c>
      <c r="AD4" s="242">
        <f t="shared" si="0"/>
        <v>11</v>
      </c>
      <c r="AE4" s="242">
        <f t="shared" si="0"/>
        <v>13</v>
      </c>
      <c r="AF4" s="242">
        <f t="shared" si="0"/>
        <v>15</v>
      </c>
      <c r="AG4" s="242">
        <f t="shared" si="0"/>
        <v>16</v>
      </c>
      <c r="AH4" s="242">
        <f t="shared" si="0"/>
        <v>17</v>
      </c>
      <c r="AI4" s="242">
        <f t="shared" si="0"/>
        <v>19</v>
      </c>
      <c r="AJ4" s="242">
        <f t="shared" si="0"/>
        <v>20</v>
      </c>
      <c r="AK4" s="242">
        <f t="shared" si="0"/>
        <v>21</v>
      </c>
      <c r="AL4" s="243">
        <f t="shared" si="0"/>
        <v>22</v>
      </c>
      <c r="AM4" s="242">
        <f t="shared" si="0"/>
        <v>22</v>
      </c>
      <c r="AN4" s="242">
        <f t="shared" si="0"/>
        <v>22</v>
      </c>
      <c r="AO4" s="242">
        <f t="shared" si="0"/>
        <v>24</v>
      </c>
      <c r="AP4" s="242">
        <f t="shared" si="0"/>
        <v>25</v>
      </c>
      <c r="AQ4" s="242">
        <f t="shared" si="0"/>
        <v>27</v>
      </c>
      <c r="AR4" s="242">
        <f t="shared" si="0"/>
        <v>29</v>
      </c>
      <c r="AS4" s="242">
        <f t="shared" si="0"/>
        <v>30</v>
      </c>
      <c r="AT4" s="242">
        <f t="shared" si="0"/>
        <v>31</v>
      </c>
      <c r="AU4" s="242">
        <f t="shared" si="0"/>
        <v>33</v>
      </c>
      <c r="AV4" s="242">
        <f t="shared" si="0"/>
        <v>34</v>
      </c>
      <c r="AW4" s="242">
        <f t="shared" si="0"/>
        <v>35</v>
      </c>
      <c r="AX4" s="243">
        <f t="shared" si="0"/>
        <v>36</v>
      </c>
      <c r="AY4" s="242">
        <f t="shared" si="0"/>
        <v>36</v>
      </c>
      <c r="AZ4" s="242">
        <f t="shared" si="0"/>
        <v>36</v>
      </c>
      <c r="BA4" s="242">
        <f t="shared" si="0"/>
        <v>37</v>
      </c>
      <c r="BB4" s="242">
        <f t="shared" si="0"/>
        <v>38</v>
      </c>
      <c r="BC4" s="242">
        <f t="shared" si="0"/>
        <v>39</v>
      </c>
      <c r="BD4" s="242">
        <f t="shared" si="0"/>
        <v>40</v>
      </c>
      <c r="BE4" s="242">
        <f t="shared" si="0"/>
        <v>41</v>
      </c>
      <c r="BF4" s="242">
        <f t="shared" si="0"/>
        <v>42</v>
      </c>
      <c r="BG4" s="242">
        <f t="shared" si="0"/>
        <v>43</v>
      </c>
      <c r="BH4" s="242">
        <f t="shared" si="0"/>
        <v>44</v>
      </c>
      <c r="BI4" s="242">
        <f t="shared" si="0"/>
        <v>44</v>
      </c>
      <c r="BJ4" s="243">
        <f t="shared" si="0"/>
        <v>44</v>
      </c>
      <c r="BK4" s="242">
        <f t="shared" si="0"/>
        <v>44</v>
      </c>
      <c r="BL4" s="242">
        <f t="shared" si="0"/>
        <v>44</v>
      </c>
      <c r="BM4" s="242">
        <f t="shared" si="0"/>
        <v>45</v>
      </c>
      <c r="BN4" s="242">
        <f t="shared" si="0"/>
        <v>45</v>
      </c>
      <c r="BO4" s="242">
        <f t="shared" si="0"/>
        <v>45</v>
      </c>
      <c r="BP4" s="242">
        <f t="shared" si="0"/>
        <v>46</v>
      </c>
      <c r="BQ4" s="242">
        <f t="shared" si="0"/>
        <v>46</v>
      </c>
      <c r="BR4" s="242">
        <f t="shared" si="0"/>
        <v>46</v>
      </c>
      <c r="BS4" s="242">
        <f t="shared" si="0"/>
        <v>47</v>
      </c>
      <c r="BT4" s="242">
        <f t="shared" si="0"/>
        <v>47</v>
      </c>
      <c r="BU4" s="242">
        <f t="shared" si="0"/>
        <v>47</v>
      </c>
      <c r="BV4" s="243">
        <f t="shared" si="0"/>
        <v>47</v>
      </c>
      <c r="BW4" s="242">
        <f t="shared" si="0"/>
        <v>47</v>
      </c>
      <c r="BX4" s="242">
        <f t="shared" si="0"/>
        <v>47</v>
      </c>
      <c r="BY4" s="242">
        <f t="shared" si="0"/>
        <v>48</v>
      </c>
      <c r="BZ4" s="242">
        <f t="shared" si="0"/>
        <v>48</v>
      </c>
      <c r="CA4" s="242">
        <f t="shared" si="0"/>
        <v>48</v>
      </c>
      <c r="CB4" s="242">
        <f t="shared" si="0"/>
        <v>49</v>
      </c>
      <c r="CC4" s="242">
        <f t="shared" si="0"/>
        <v>49</v>
      </c>
      <c r="CD4" s="242">
        <f t="shared" si="0"/>
        <v>49</v>
      </c>
      <c r="CE4" s="242">
        <f t="shared" si="0"/>
        <v>50</v>
      </c>
      <c r="CF4" s="242">
        <f t="shared" si="0"/>
        <v>50</v>
      </c>
      <c r="CG4" s="242">
        <f t="shared" si="0"/>
        <v>50</v>
      </c>
      <c r="CH4" s="243">
        <f t="shared" si="0"/>
        <v>50</v>
      </c>
      <c r="CI4" s="242">
        <f t="shared" si="0"/>
        <v>50</v>
      </c>
      <c r="CJ4" s="242">
        <f t="shared" ref="CJ4:CT4" si="1">CI4+CJ3</f>
        <v>50</v>
      </c>
      <c r="CK4" s="242">
        <f t="shared" si="1"/>
        <v>51</v>
      </c>
      <c r="CL4" s="242">
        <f t="shared" si="1"/>
        <v>51</v>
      </c>
      <c r="CM4" s="242">
        <f t="shared" si="1"/>
        <v>51</v>
      </c>
      <c r="CN4" s="242">
        <f t="shared" si="1"/>
        <v>52</v>
      </c>
      <c r="CO4" s="242">
        <f t="shared" si="1"/>
        <v>52</v>
      </c>
      <c r="CP4" s="242">
        <f t="shared" si="1"/>
        <v>52</v>
      </c>
      <c r="CQ4" s="242">
        <f t="shared" si="1"/>
        <v>53</v>
      </c>
      <c r="CR4" s="242">
        <f t="shared" si="1"/>
        <v>53</v>
      </c>
      <c r="CS4" s="242">
        <f t="shared" si="1"/>
        <v>53</v>
      </c>
      <c r="CT4" s="243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40">
        <v>42370</v>
      </c>
      <c r="P6" s="140">
        <v>42401</v>
      </c>
      <c r="Q6" s="140">
        <v>42430</v>
      </c>
      <c r="R6" s="140">
        <v>42461</v>
      </c>
      <c r="S6" s="140">
        <v>42491</v>
      </c>
      <c r="T6" s="140">
        <v>42522</v>
      </c>
      <c r="U6" s="140">
        <v>42552</v>
      </c>
      <c r="V6" s="140">
        <v>42583</v>
      </c>
      <c r="W6" s="140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>AF11</f>
        <v>1314</v>
      </c>
      <c r="AH7" s="15">
        <f>AG11</f>
        <v>1180</v>
      </c>
      <c r="AI7" s="15">
        <f t="shared" si="3"/>
        <v>1239.4650110922466</v>
      </c>
      <c r="AJ7" s="15">
        <f t="shared" si="3"/>
        <v>1312.6975309174604</v>
      </c>
      <c r="AK7" s="15">
        <f t="shared" si="3"/>
        <v>1370.6487005233257</v>
      </c>
      <c r="AL7" s="94">
        <f t="shared" si="3"/>
        <v>1413.1014699830216</v>
      </c>
      <c r="AM7" s="15">
        <f t="shared" si="3"/>
        <v>1498.755163210627</v>
      </c>
      <c r="AN7" s="15">
        <f t="shared" si="3"/>
        <v>1528.7327132414434</v>
      </c>
      <c r="AO7" s="15">
        <f t="shared" si="3"/>
        <v>1566.6045195147985</v>
      </c>
      <c r="AP7" s="15">
        <f t="shared" si="3"/>
        <v>1605.2358189593717</v>
      </c>
      <c r="AQ7" s="15">
        <f t="shared" si="3"/>
        <v>1643.5659554159929</v>
      </c>
      <c r="AR7" s="15">
        <f t="shared" si="3"/>
        <v>1657.4181174714372</v>
      </c>
      <c r="AS7" s="15">
        <f t="shared" si="3"/>
        <v>1675.7370569183809</v>
      </c>
      <c r="AT7" s="15">
        <f t="shared" si="3"/>
        <v>1677.018189129815</v>
      </c>
      <c r="AU7" s="15">
        <f t="shared" si="3"/>
        <v>1697.5731665607439</v>
      </c>
      <c r="AV7" s="15">
        <f t="shared" si="3"/>
        <v>1721.3751591474238</v>
      </c>
      <c r="AW7" s="15">
        <f t="shared" si="3"/>
        <v>1756.1704550562515</v>
      </c>
      <c r="AX7" s="94">
        <f t="shared" si="3"/>
        <v>1798.7992784453688</v>
      </c>
      <c r="AY7" s="15">
        <f t="shared" si="3"/>
        <v>1851.538187185505</v>
      </c>
      <c r="AZ7" s="15">
        <f t="shared" si="3"/>
        <v>1885.1983147703813</v>
      </c>
      <c r="BA7" s="15">
        <f t="shared" si="3"/>
        <v>1928.2231346836024</v>
      </c>
      <c r="BB7" s="15">
        <f t="shared" si="3"/>
        <v>1977.7664192143336</v>
      </c>
      <c r="BC7" s="15">
        <f t="shared" si="3"/>
        <v>2027.8700338237204</v>
      </c>
      <c r="BD7" s="15">
        <f t="shared" si="3"/>
        <v>2069.4792512277645</v>
      </c>
      <c r="BE7" s="15">
        <f t="shared" si="3"/>
        <v>2112.3515652144429</v>
      </c>
      <c r="BF7" s="15">
        <f t="shared" si="3"/>
        <v>2145.9097225674436</v>
      </c>
      <c r="BG7" s="15">
        <f t="shared" si="3"/>
        <v>2187.1662732278483</v>
      </c>
      <c r="BH7" s="15">
        <f t="shared" si="3"/>
        <v>2231.5515701122772</v>
      </c>
      <c r="BI7" s="15">
        <f t="shared" si="3"/>
        <v>2275.6095561216075</v>
      </c>
      <c r="BJ7" s="94">
        <f t="shared" si="3"/>
        <v>2320.301501682085</v>
      </c>
      <c r="BK7" s="15">
        <f t="shared" si="3"/>
        <v>2366.6019690057456</v>
      </c>
      <c r="BL7" s="15">
        <f t="shared" si="3"/>
        <v>2404.6148107694717</v>
      </c>
      <c r="BM7" s="15">
        <f t="shared" si="3"/>
        <v>2441.5930230168669</v>
      </c>
      <c r="BN7" s="15">
        <f t="shared" si="3"/>
        <v>2478.9080710883886</v>
      </c>
      <c r="BO7" s="15">
        <f t="shared" si="3"/>
        <v>2515.5018703284604</v>
      </c>
      <c r="BP7" s="15">
        <f t="shared" si="3"/>
        <v>2525.6376402589294</v>
      </c>
      <c r="BQ7" s="15">
        <f t="shared" si="3"/>
        <v>2513.4968646205421</v>
      </c>
      <c r="BR7" s="15">
        <f t="shared" si="3"/>
        <v>2523.0478234223965</v>
      </c>
      <c r="BS7" s="15">
        <f t="shared" si="3"/>
        <v>2563.9639056632732</v>
      </c>
      <c r="BT7" s="15">
        <f t="shared" si="3"/>
        <v>2629.4443774007268</v>
      </c>
      <c r="BU7" s="15">
        <f t="shared" si="3"/>
        <v>2695.7974835112905</v>
      </c>
      <c r="BV7" s="94">
        <f t="shared" si="3"/>
        <v>2761.9874803173075</v>
      </c>
      <c r="BW7" s="15">
        <f t="shared" si="3"/>
        <v>2828.5464676402999</v>
      </c>
      <c r="BX7" s="15">
        <f t="shared" si="3"/>
        <v>2881.9608244602059</v>
      </c>
      <c r="BY7" s="15">
        <f t="shared" si="3"/>
        <v>2942.3590683093971</v>
      </c>
      <c r="BZ7" s="15">
        <f t="shared" si="3"/>
        <v>3030.1435390633346</v>
      </c>
      <c r="CA7" s="15">
        <f t="shared" si="3"/>
        <v>3115.7847556884412</v>
      </c>
      <c r="CB7" s="15">
        <f t="shared" si="3"/>
        <v>3151.7918790711756</v>
      </c>
      <c r="CC7" s="15">
        <f t="shared" si="3"/>
        <v>3148.6207551251528</v>
      </c>
      <c r="CD7" s="15">
        <f t="shared" si="3"/>
        <v>3165.4231112050734</v>
      </c>
      <c r="CE7" s="15">
        <f t="shared" si="3"/>
        <v>3231.4645731213855</v>
      </c>
      <c r="CF7" s="15">
        <f t="shared" si="3"/>
        <v>3337.1973542211799</v>
      </c>
      <c r="CG7" s="15">
        <f t="shared" si="3"/>
        <v>3432.0545068260994</v>
      </c>
      <c r="CH7" s="94">
        <f t="shared" si="3"/>
        <v>3517.2719917249183</v>
      </c>
      <c r="CI7" s="15">
        <f t="shared" ref="CI7:CT7" si="4">CH11</f>
        <v>3596.1999121887716</v>
      </c>
      <c r="CJ7" s="15">
        <f t="shared" si="4"/>
        <v>3649.9673679799835</v>
      </c>
      <c r="CK7" s="15">
        <f t="shared" si="4"/>
        <v>3714.27997209266</v>
      </c>
      <c r="CL7" s="15">
        <f t="shared" si="4"/>
        <v>3812.2514521307862</v>
      </c>
      <c r="CM7" s="15">
        <f t="shared" si="4"/>
        <v>3907.368857788254</v>
      </c>
      <c r="CN7" s="15">
        <f t="shared" si="4"/>
        <v>3938.449670283343</v>
      </c>
      <c r="CO7" s="15">
        <f t="shared" si="4"/>
        <v>3918.3161766712437</v>
      </c>
      <c r="CP7" s="15">
        <f t="shared" si="4"/>
        <v>3921.3569921300968</v>
      </c>
      <c r="CQ7" s="15">
        <f t="shared" si="4"/>
        <v>3992.3093490667006</v>
      </c>
      <c r="CR7" s="15">
        <f t="shared" si="4"/>
        <v>4116.2288311390093</v>
      </c>
      <c r="CS7" s="15">
        <f t="shared" si="4"/>
        <v>4228.6507009099287</v>
      </c>
      <c r="CT7" s="94">
        <f t="shared" si="4"/>
        <v>4329.5344183190928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539">
        <v>8</v>
      </c>
      <c r="P8" s="1540">
        <v>8</v>
      </c>
      <c r="Q8" s="1541">
        <v>31</v>
      </c>
      <c r="R8" s="1542">
        <v>57</v>
      </c>
      <c r="S8" s="1543">
        <v>91</v>
      </c>
      <c r="T8" s="1544">
        <v>136</v>
      </c>
      <c r="U8" s="1545">
        <v>81</v>
      </c>
      <c r="V8" s="1546">
        <v>84</v>
      </c>
      <c r="W8" s="1547">
        <v>151</v>
      </c>
      <c r="X8" s="1548">
        <v>122</v>
      </c>
      <c r="Y8" s="1549">
        <v>149</v>
      </c>
      <c r="Z8" s="1550">
        <v>114</v>
      </c>
      <c r="AA8" s="1551">
        <v>39</v>
      </c>
      <c r="AB8" s="1552">
        <v>73</v>
      </c>
      <c r="AC8" s="1553">
        <v>38</v>
      </c>
      <c r="AD8" s="1554">
        <v>33</v>
      </c>
      <c r="AE8" s="1555">
        <v>35</v>
      </c>
      <c r="AF8" s="1556">
        <v>33</v>
      </c>
      <c r="AG8" s="1557">
        <v>32</v>
      </c>
      <c r="AH8" s="290">
        <f>AVERAGE(AA8:AG8)</f>
        <v>40.428571428571431</v>
      </c>
      <c r="AI8" s="290">
        <f>AH8*1.01</f>
        <v>40.832857142857144</v>
      </c>
      <c r="AJ8" s="290">
        <f t="shared" ref="AJ8:AL8" si="5">AI8*1.01</f>
        <v>41.241185714285713</v>
      </c>
      <c r="AK8" s="290">
        <f t="shared" si="5"/>
        <v>41.65359757142857</v>
      </c>
      <c r="AL8" s="290">
        <f t="shared" si="5"/>
        <v>42.070133547142859</v>
      </c>
      <c r="AM8" s="290">
        <f t="shared" ref="AM8:AX8" si="6">AVERAGE(AA8:AL8)</f>
        <v>40.768862117023815</v>
      </c>
      <c r="AN8" s="290">
        <f t="shared" si="6"/>
        <v>40.916267293442466</v>
      </c>
      <c r="AO8" s="290">
        <f t="shared" si="6"/>
        <v>38.242622901229332</v>
      </c>
      <c r="AP8" s="290">
        <f t="shared" si="6"/>
        <v>38.262841476331779</v>
      </c>
      <c r="AQ8" s="290">
        <f t="shared" si="6"/>
        <v>38.701411599359425</v>
      </c>
      <c r="AR8" s="290">
        <f t="shared" si="6"/>
        <v>39.009862565972711</v>
      </c>
      <c r="AS8" s="290">
        <f t="shared" si="6"/>
        <v>39.510684446470435</v>
      </c>
      <c r="AT8" s="290">
        <f t="shared" si="6"/>
        <v>40.136574817009638</v>
      </c>
      <c r="AU8" s="290">
        <f t="shared" si="6"/>
        <v>40.112241766046161</v>
      </c>
      <c r="AV8" s="290">
        <f t="shared" si="6"/>
        <v>40.052190484645244</v>
      </c>
      <c r="AW8" s="290">
        <f t="shared" si="6"/>
        <v>39.953107548841864</v>
      </c>
      <c r="AX8" s="290">
        <f t="shared" si="6"/>
        <v>39.811400046959648</v>
      </c>
      <c r="AY8" s="290">
        <f>AVERAGE(AM8:AX8)*1.03</f>
        <v>40.811867422936047</v>
      </c>
      <c r="AZ8" s="290">
        <f>AY8</f>
        <v>40.811867422936047</v>
      </c>
      <c r="BA8" s="290">
        <f t="shared" ref="BA8:CT8" si="7">AZ8</f>
        <v>40.811867422936047</v>
      </c>
      <c r="BB8" s="290">
        <f t="shared" si="7"/>
        <v>40.811867422936047</v>
      </c>
      <c r="BC8" s="290">
        <f t="shared" si="7"/>
        <v>40.811867422936047</v>
      </c>
      <c r="BD8" s="290">
        <f t="shared" si="7"/>
        <v>40.811867422936047</v>
      </c>
      <c r="BE8" s="290">
        <f t="shared" si="7"/>
        <v>40.811867422936047</v>
      </c>
      <c r="BF8" s="290">
        <f t="shared" si="7"/>
        <v>40.811867422936047</v>
      </c>
      <c r="BG8" s="290">
        <f t="shared" si="7"/>
        <v>40.811867422936047</v>
      </c>
      <c r="BH8" s="290">
        <f t="shared" si="7"/>
        <v>40.811867422936047</v>
      </c>
      <c r="BI8" s="290">
        <f t="shared" si="7"/>
        <v>40.811867422936047</v>
      </c>
      <c r="BJ8" s="290">
        <f t="shared" si="7"/>
        <v>40.811867422936047</v>
      </c>
      <c r="BK8" s="290">
        <v>42</v>
      </c>
      <c r="BL8" s="290">
        <f t="shared" si="7"/>
        <v>42</v>
      </c>
      <c r="BM8" s="290">
        <v>43</v>
      </c>
      <c r="BN8" s="290">
        <f t="shared" si="7"/>
        <v>43</v>
      </c>
      <c r="BO8" s="290">
        <f t="shared" si="7"/>
        <v>43</v>
      </c>
      <c r="BP8" s="290">
        <v>44</v>
      </c>
      <c r="BQ8" s="290">
        <f t="shared" si="7"/>
        <v>44</v>
      </c>
      <c r="BR8" s="290">
        <f t="shared" si="7"/>
        <v>44</v>
      </c>
      <c r="BS8" s="290">
        <v>44</v>
      </c>
      <c r="BT8" s="290">
        <f t="shared" si="7"/>
        <v>44</v>
      </c>
      <c r="BU8" s="290">
        <f t="shared" si="7"/>
        <v>44</v>
      </c>
      <c r="BV8" s="290">
        <f t="shared" si="7"/>
        <v>44</v>
      </c>
      <c r="BW8" s="290">
        <v>42</v>
      </c>
      <c r="BX8" s="290">
        <f t="shared" si="7"/>
        <v>42</v>
      </c>
      <c r="BY8" s="290">
        <f t="shared" si="7"/>
        <v>42</v>
      </c>
      <c r="BZ8" s="290">
        <f t="shared" si="7"/>
        <v>42</v>
      </c>
      <c r="CA8" s="290">
        <f t="shared" si="7"/>
        <v>42</v>
      </c>
      <c r="CB8" s="290">
        <f t="shared" si="7"/>
        <v>42</v>
      </c>
      <c r="CC8" s="290">
        <f t="shared" si="7"/>
        <v>42</v>
      </c>
      <c r="CD8" s="290">
        <f t="shared" si="7"/>
        <v>42</v>
      </c>
      <c r="CE8" s="290">
        <f t="shared" si="7"/>
        <v>42</v>
      </c>
      <c r="CF8" s="290">
        <f t="shared" si="7"/>
        <v>42</v>
      </c>
      <c r="CG8" s="290">
        <f t="shared" si="7"/>
        <v>42</v>
      </c>
      <c r="CH8" s="290">
        <f t="shared" si="7"/>
        <v>42</v>
      </c>
      <c r="CI8" s="290">
        <f t="shared" si="7"/>
        <v>42</v>
      </c>
      <c r="CJ8" s="290">
        <f t="shared" si="7"/>
        <v>42</v>
      </c>
      <c r="CK8" s="290">
        <f t="shared" si="7"/>
        <v>42</v>
      </c>
      <c r="CL8" s="290">
        <f t="shared" si="7"/>
        <v>42</v>
      </c>
      <c r="CM8" s="290">
        <f t="shared" si="7"/>
        <v>42</v>
      </c>
      <c r="CN8" s="290">
        <f t="shared" si="7"/>
        <v>42</v>
      </c>
      <c r="CO8" s="290">
        <f t="shared" si="7"/>
        <v>42</v>
      </c>
      <c r="CP8" s="290">
        <f t="shared" si="7"/>
        <v>42</v>
      </c>
      <c r="CQ8" s="290">
        <f t="shared" si="7"/>
        <v>42</v>
      </c>
      <c r="CR8" s="290">
        <f t="shared" si="7"/>
        <v>42</v>
      </c>
      <c r="CS8" s="290">
        <f t="shared" si="7"/>
        <v>42</v>
      </c>
      <c r="CT8" s="290">
        <f t="shared" si="7"/>
        <v>42</v>
      </c>
    </row>
    <row r="9" spans="1:98" s="15" customFormat="1" x14ac:dyDescent="0.25">
      <c r="A9" s="15" t="s">
        <v>199</v>
      </c>
      <c r="B9" s="15" t="s">
        <v>63</v>
      </c>
      <c r="N9" s="94"/>
      <c r="O9" s="1558">
        <v>25</v>
      </c>
      <c r="P9" s="1559">
        <v>14</v>
      </c>
      <c r="Q9" s="1560">
        <v>10</v>
      </c>
      <c r="R9" s="1561">
        <v>45</v>
      </c>
      <c r="S9" s="1562">
        <v>17</v>
      </c>
      <c r="T9" s="1563">
        <v>30</v>
      </c>
      <c r="U9" s="1564">
        <v>28</v>
      </c>
      <c r="V9" s="1565">
        <v>34</v>
      </c>
      <c r="W9" s="1566">
        <v>60</v>
      </c>
      <c r="X9" s="1567">
        <v>45</v>
      </c>
      <c r="Y9" s="1568">
        <v>40</v>
      </c>
      <c r="Z9" s="1569">
        <v>59</v>
      </c>
      <c r="AA9" s="1570">
        <v>54</v>
      </c>
      <c r="AB9" s="1571">
        <v>63</v>
      </c>
      <c r="AC9" s="1572">
        <v>65</v>
      </c>
      <c r="AD9" s="1124">
        <v>58</v>
      </c>
      <c r="AE9" s="1573">
        <v>72</v>
      </c>
      <c r="AF9" s="1574">
        <v>79</v>
      </c>
      <c r="AG9" s="1575">
        <v>54</v>
      </c>
      <c r="AH9" s="15">
        <f>(SUM(AH34,AH38:AH40)-AH7)*AH17</f>
        <v>181.4106271627391</v>
      </c>
      <c r="AI9" s="15">
        <f t="shared" ref="AI9:CG9" si="8">(SUM(AI34,AI38:AI40)-AI7)*AI17</f>
        <v>191.262153738596</v>
      </c>
      <c r="AJ9" s="15">
        <f t="shared" si="8"/>
        <v>216.20566036389749</v>
      </c>
      <c r="AK9" s="15">
        <f t="shared" si="8"/>
        <v>231.29866287019055</v>
      </c>
      <c r="AL9" s="94">
        <f>(SUM(AL34,AL38:AL40)-AL7)*AL17</f>
        <v>250.57376676884556</v>
      </c>
      <c r="AM9" s="15">
        <f t="shared" si="8"/>
        <v>212.0704277500088</v>
      </c>
      <c r="AN9" s="15">
        <f t="shared" si="8"/>
        <v>232.12021374334466</v>
      </c>
      <c r="AO9" s="15">
        <f t="shared" si="8"/>
        <v>242.10606257841852</v>
      </c>
      <c r="AP9" s="15">
        <f t="shared" si="8"/>
        <v>242.17734601725277</v>
      </c>
      <c r="AQ9" s="15">
        <f t="shared" si="8"/>
        <v>224.82762880915342</v>
      </c>
      <c r="AR9" s="15">
        <f t="shared" si="8"/>
        <v>232.42190963095678</v>
      </c>
      <c r="AS9" s="15">
        <f t="shared" si="8"/>
        <v>217.21388131498151</v>
      </c>
      <c r="AT9" s="15">
        <f t="shared" si="8"/>
        <v>235.27842557967972</v>
      </c>
      <c r="AU9" s="15">
        <f t="shared" si="8"/>
        <v>242.16029607560807</v>
      </c>
      <c r="AV9" s="15">
        <f t="shared" si="8"/>
        <v>256.98711568622247</v>
      </c>
      <c r="AW9" s="15">
        <f t="shared" si="8"/>
        <v>270.05841610313797</v>
      </c>
      <c r="AX9" s="94">
        <f t="shared" si="8"/>
        <v>286.71820549478599</v>
      </c>
      <c r="AY9" s="15">
        <f t="shared" si="8"/>
        <v>274.55168201600935</v>
      </c>
      <c r="AZ9" s="15">
        <f t="shared" si="8"/>
        <v>289.03761525978865</v>
      </c>
      <c r="BA9" s="15">
        <f t="shared" si="8"/>
        <v>302.10211769498665</v>
      </c>
      <c r="BB9" s="15">
        <f t="shared" si="8"/>
        <v>310.20024141937375</v>
      </c>
      <c r="BC9" s="15">
        <f t="shared" si="8"/>
        <v>309.32888962589919</v>
      </c>
      <c r="BD9" s="15">
        <f t="shared" si="8"/>
        <v>316.92264630753237</v>
      </c>
      <c r="BE9" s="15">
        <f t="shared" si="8"/>
        <v>314.131324383091</v>
      </c>
      <c r="BF9" s="15">
        <f t="shared" si="8"/>
        <v>326.9354442819768</v>
      </c>
      <c r="BG9" s="15">
        <f t="shared" si="8"/>
        <v>336.34119390531964</v>
      </c>
      <c r="BH9" s="15">
        <f t="shared" si="8"/>
        <v>342.76691145755211</v>
      </c>
      <c r="BI9" s="15">
        <f t="shared" si="8"/>
        <v>350.10410052063969</v>
      </c>
      <c r="BJ9" s="94">
        <f t="shared" si="8"/>
        <v>358.5123059634987</v>
      </c>
      <c r="BK9" s="15">
        <f t="shared" si="8"/>
        <v>356.0809610440013</v>
      </c>
      <c r="BL9" s="15">
        <f t="shared" si="8"/>
        <v>360.82981883209254</v>
      </c>
      <c r="BM9" s="15">
        <f t="shared" si="8"/>
        <v>365.79272761341332</v>
      </c>
      <c r="BN9" s="15">
        <f t="shared" si="8"/>
        <v>370.74879983380464</v>
      </c>
      <c r="BO9" s="15">
        <f t="shared" si="8"/>
        <v>349.85835672680656</v>
      </c>
      <c r="BP9" s="15">
        <f t="shared" si="8"/>
        <v>328.12392413855201</v>
      </c>
      <c r="BQ9" s="15">
        <f t="shared" si="8"/>
        <v>347.96849276554354</v>
      </c>
      <c r="BR9" s="15">
        <f t="shared" si="8"/>
        <v>380.78675273455508</v>
      </c>
      <c r="BS9" s="15">
        <f t="shared" si="8"/>
        <v>411.57634485233132</v>
      </c>
      <c r="BT9" s="15">
        <f t="shared" si="8"/>
        <v>422.41154606890393</v>
      </c>
      <c r="BU9" s="15">
        <f t="shared" si="8"/>
        <v>432.3437711038585</v>
      </c>
      <c r="BV9" s="94">
        <f t="shared" si="8"/>
        <v>442.78327959438383</v>
      </c>
      <c r="BW9" s="15">
        <f t="shared" si="8"/>
        <v>441.76530735511039</v>
      </c>
      <c r="BX9" s="15">
        <f t="shared" si="8"/>
        <v>456.87595471612542</v>
      </c>
      <c r="BY9" s="15">
        <f t="shared" si="8"/>
        <v>493.45150976114473</v>
      </c>
      <c r="BZ9" s="15">
        <f t="shared" si="8"/>
        <v>504.66427819138579</v>
      </c>
      <c r="CA9" s="15">
        <f t="shared" si="8"/>
        <v>468.06012078399135</v>
      </c>
      <c r="CB9" s="15">
        <f t="shared" si="8"/>
        <v>434.36019949692189</v>
      </c>
      <c r="CC9" s="15">
        <f t="shared" si="8"/>
        <v>453.8512069101476</v>
      </c>
      <c r="CD9" s="15">
        <f t="shared" si="8"/>
        <v>505.64671759721034</v>
      </c>
      <c r="CE9" s="15">
        <f t="shared" si="8"/>
        <v>555.38595582164442</v>
      </c>
      <c r="CF9" s="15">
        <f t="shared" si="8"/>
        <v>560.59710665657406</v>
      </c>
      <c r="CG9" s="15">
        <f t="shared" si="8"/>
        <v>565.38953906111612</v>
      </c>
      <c r="CH9" s="94">
        <f t="shared" ref="CH9:CT9" si="9">(SUM(CH34,CH38:CH40)-CH7)*CH17</f>
        <v>572.06544153573998</v>
      </c>
      <c r="CI9" s="15">
        <f t="shared" si="9"/>
        <v>558.91351410439097</v>
      </c>
      <c r="CJ9" s="15">
        <f t="shared" si="9"/>
        <v>577.6391452188119</v>
      </c>
      <c r="CK9" s="15">
        <f t="shared" si="9"/>
        <v>621.08290204613797</v>
      </c>
      <c r="CL9" s="15">
        <f t="shared" si="9"/>
        <v>633.13475904829397</v>
      </c>
      <c r="CM9" s="15">
        <f t="shared" si="9"/>
        <v>583.56986235809086</v>
      </c>
      <c r="CN9" s="15">
        <f t="shared" si="9"/>
        <v>537.08436567782599</v>
      </c>
      <c r="CO9" s="15">
        <f t="shared" si="9"/>
        <v>557.19545191942495</v>
      </c>
      <c r="CP9" s="15">
        <f t="shared" si="9"/>
        <v>625.56964014457446</v>
      </c>
      <c r="CQ9" s="15">
        <f t="shared" si="9"/>
        <v>689.33185547932953</v>
      </c>
      <c r="CR9" s="15">
        <f t="shared" si="9"/>
        <v>696.68804936770971</v>
      </c>
      <c r="CS9" s="15">
        <f t="shared" si="9"/>
        <v>702.25439186589642</v>
      </c>
      <c r="CT9" s="94">
        <f t="shared" si="9"/>
        <v>709.53606985252043</v>
      </c>
    </row>
    <row r="10" spans="1:98" s="15" customFormat="1" x14ac:dyDescent="0.25">
      <c r="A10" s="15" t="s">
        <v>204</v>
      </c>
      <c r="B10" s="15" t="s">
        <v>64</v>
      </c>
      <c r="N10" s="94"/>
      <c r="O10" s="1576">
        <v>4</v>
      </c>
      <c r="P10" s="1577">
        <v>12</v>
      </c>
      <c r="Q10" s="1578">
        <v>8</v>
      </c>
      <c r="R10" s="1579">
        <v>16</v>
      </c>
      <c r="S10" s="1580">
        <v>21</v>
      </c>
      <c r="T10" s="1581">
        <v>41</v>
      </c>
      <c r="U10" s="1582">
        <v>54</v>
      </c>
      <c r="V10" s="1583">
        <v>7</v>
      </c>
      <c r="W10" s="1584">
        <v>19</v>
      </c>
      <c r="X10" s="1585">
        <v>27</v>
      </c>
      <c r="Y10" s="1586">
        <v>44</v>
      </c>
      <c r="Z10" s="1587">
        <v>48</v>
      </c>
      <c r="AA10" s="1588">
        <v>88</v>
      </c>
      <c r="AB10" s="1589">
        <v>50</v>
      </c>
      <c r="AC10" s="1590">
        <v>67</v>
      </c>
      <c r="AD10" s="1125">
        <v>165</v>
      </c>
      <c r="AE10" s="1591">
        <v>32</v>
      </c>
      <c r="AF10" s="1592">
        <v>79</v>
      </c>
      <c r="AG10" s="1593">
        <v>233</v>
      </c>
      <c r="AH10" s="1901">
        <f>AH7*AH18</f>
        <v>162.37418749906362</v>
      </c>
      <c r="AI10" s="15">
        <f t="shared" ref="AI10:AZ10" si="10">AI7*AI18</f>
        <v>158.86249105623941</v>
      </c>
      <c r="AJ10" s="15">
        <f t="shared" si="10"/>
        <v>199.49567647231788</v>
      </c>
      <c r="AK10" s="15">
        <f t="shared" si="10"/>
        <v>230.49949098192317</v>
      </c>
      <c r="AL10" s="94">
        <f t="shared" si="10"/>
        <v>206.9902070883831</v>
      </c>
      <c r="AM10" s="15">
        <f t="shared" si="10"/>
        <v>222.8617398362162</v>
      </c>
      <c r="AN10" s="15">
        <f t="shared" si="10"/>
        <v>235.16467476343192</v>
      </c>
      <c r="AO10" s="15">
        <f t="shared" si="10"/>
        <v>241.71738603507467</v>
      </c>
      <c r="AP10" s="15">
        <f t="shared" si="10"/>
        <v>242.11005103696323</v>
      </c>
      <c r="AQ10" s="15">
        <f t="shared" si="10"/>
        <v>249.67687835306853</v>
      </c>
      <c r="AR10" s="15">
        <f t="shared" si="10"/>
        <v>253.11283274998596</v>
      </c>
      <c r="AS10" s="15">
        <f t="shared" si="10"/>
        <v>255.4434335500178</v>
      </c>
      <c r="AT10" s="15">
        <f t="shared" si="10"/>
        <v>254.86002296576069</v>
      </c>
      <c r="AU10" s="15">
        <f t="shared" si="10"/>
        <v>258.47054525497418</v>
      </c>
      <c r="AV10" s="15">
        <f t="shared" si="10"/>
        <v>262.24401026204004</v>
      </c>
      <c r="AW10" s="15">
        <f t="shared" si="10"/>
        <v>267.38270026286256</v>
      </c>
      <c r="AX10" s="94">
        <f t="shared" si="10"/>
        <v>273.79069680160984</v>
      </c>
      <c r="AY10" s="15">
        <f t="shared" si="10"/>
        <v>281.70342185406884</v>
      </c>
      <c r="AZ10" s="15">
        <f t="shared" si="10"/>
        <v>286.82466276950356</v>
      </c>
      <c r="BA10" s="15">
        <f t="shared" ref="BA10:CF10" si="11">BA7*BA18</f>
        <v>293.37070058719138</v>
      </c>
      <c r="BB10" s="15">
        <f t="shared" si="11"/>
        <v>300.9084942329232</v>
      </c>
      <c r="BC10" s="15">
        <f t="shared" si="11"/>
        <v>308.53153964479066</v>
      </c>
      <c r="BD10" s="15">
        <f t="shared" si="11"/>
        <v>314.86219974379009</v>
      </c>
      <c r="BE10" s="15">
        <f t="shared" si="11"/>
        <v>321.38503445302604</v>
      </c>
      <c r="BF10" s="15">
        <f t="shared" si="11"/>
        <v>326.49076104450813</v>
      </c>
      <c r="BG10" s="15">
        <f t="shared" si="11"/>
        <v>332.76776444382676</v>
      </c>
      <c r="BH10" s="15">
        <f t="shared" si="11"/>
        <v>339.52079287115765</v>
      </c>
      <c r="BI10" s="15">
        <f t="shared" si="11"/>
        <v>346.22402238309832</v>
      </c>
      <c r="BJ10" s="94">
        <f t="shared" si="11"/>
        <v>353.02370606277441</v>
      </c>
      <c r="BK10" s="15">
        <f t="shared" si="11"/>
        <v>360.06811928027554</v>
      </c>
      <c r="BL10" s="15">
        <f t="shared" si="11"/>
        <v>365.85160658469698</v>
      </c>
      <c r="BM10" s="15">
        <f t="shared" si="11"/>
        <v>371.47767954189152</v>
      </c>
      <c r="BN10" s="15">
        <f t="shared" si="11"/>
        <v>377.15500059373301</v>
      </c>
      <c r="BO10" s="15">
        <f t="shared" si="11"/>
        <v>382.72258679633734</v>
      </c>
      <c r="BP10" s="15">
        <f t="shared" si="11"/>
        <v>384.26469977693915</v>
      </c>
      <c r="BQ10" s="15">
        <f t="shared" si="11"/>
        <v>382.41753396368898</v>
      </c>
      <c r="BR10" s="15">
        <f t="shared" si="11"/>
        <v>383.8706704936784</v>
      </c>
      <c r="BS10" s="15">
        <f t="shared" si="11"/>
        <v>390.09587311487752</v>
      </c>
      <c r="BT10" s="15">
        <f t="shared" si="11"/>
        <v>400.05843995834022</v>
      </c>
      <c r="BU10" s="15">
        <f t="shared" si="11"/>
        <v>410.15377429784155</v>
      </c>
      <c r="BV10" s="94">
        <f t="shared" si="11"/>
        <v>420.22429227139105</v>
      </c>
      <c r="BW10" s="15">
        <f t="shared" si="11"/>
        <v>430.35095053520462</v>
      </c>
      <c r="BX10" s="15">
        <f t="shared" si="11"/>
        <v>438.47771086693427</v>
      </c>
      <c r="BY10" s="15">
        <f t="shared" si="11"/>
        <v>447.66703900720717</v>
      </c>
      <c r="BZ10" s="15">
        <f t="shared" si="11"/>
        <v>461.02306156627901</v>
      </c>
      <c r="CA10" s="15">
        <f t="shared" si="11"/>
        <v>474.05299740125679</v>
      </c>
      <c r="CB10" s="15">
        <f t="shared" si="11"/>
        <v>479.53132344294465</v>
      </c>
      <c r="CC10" s="15">
        <f t="shared" si="11"/>
        <v>479.04885083022691</v>
      </c>
      <c r="CD10" s="15">
        <f t="shared" si="11"/>
        <v>481.60525568089821</v>
      </c>
      <c r="CE10" s="15">
        <f t="shared" si="11"/>
        <v>491.65317472184984</v>
      </c>
      <c r="CF10" s="15">
        <f t="shared" si="11"/>
        <v>507.73995405165425</v>
      </c>
      <c r="CG10" s="15">
        <f t="shared" ref="CG10:CT10" si="12">CG7*CG18</f>
        <v>522.17205416229717</v>
      </c>
      <c r="CH10" s="94">
        <f t="shared" si="12"/>
        <v>535.13752107188645</v>
      </c>
      <c r="CI10" s="15">
        <f t="shared" si="12"/>
        <v>547.14605831317942</v>
      </c>
      <c r="CJ10" s="15">
        <f t="shared" si="12"/>
        <v>555.32654110613532</v>
      </c>
      <c r="CK10" s="15">
        <f t="shared" si="12"/>
        <v>565.11142200801214</v>
      </c>
      <c r="CL10" s="15">
        <f t="shared" si="12"/>
        <v>580.01735339082654</v>
      </c>
      <c r="CM10" s="15">
        <f t="shared" si="12"/>
        <v>594.48904986300181</v>
      </c>
      <c r="CN10" s="15">
        <f t="shared" si="12"/>
        <v>599.21785928992517</v>
      </c>
      <c r="CO10" s="15">
        <f t="shared" si="12"/>
        <v>596.15463646057219</v>
      </c>
      <c r="CP10" s="15">
        <f t="shared" si="12"/>
        <v>596.61728320797079</v>
      </c>
      <c r="CQ10" s="15">
        <f t="shared" si="12"/>
        <v>607.41237340702048</v>
      </c>
      <c r="CR10" s="15">
        <f t="shared" si="12"/>
        <v>626.26617959679038</v>
      </c>
      <c r="CS10" s="15">
        <f t="shared" si="12"/>
        <v>643.37067445673222</v>
      </c>
      <c r="CT10" s="94">
        <f t="shared" si="12"/>
        <v>658.71968999430544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594">
        <v>503</v>
      </c>
      <c r="P11" s="1595">
        <v>509</v>
      </c>
      <c r="Q11" s="1596">
        <v>533</v>
      </c>
      <c r="R11" s="1597">
        <v>593</v>
      </c>
      <c r="S11" s="1598">
        <v>653</v>
      </c>
      <c r="T11" s="1599">
        <v>760</v>
      </c>
      <c r="U11" s="1600">
        <v>801</v>
      </c>
      <c r="V11" s="1601">
        <v>893</v>
      </c>
      <c r="W11" s="1602">
        <v>1044</v>
      </c>
      <c r="X11" s="1603">
        <v>1158</v>
      </c>
      <c r="Y11" s="1604">
        <v>1245</v>
      </c>
      <c r="Z11" s="1605">
        <v>1353</v>
      </c>
      <c r="AA11" s="1606">
        <v>1355</v>
      </c>
      <c r="AB11" s="1607">
        <v>1416</v>
      </c>
      <c r="AC11" s="1608">
        <v>1399</v>
      </c>
      <c r="AD11" s="1126">
        <v>1270</v>
      </c>
      <c r="AE11" s="1609">
        <v>1319</v>
      </c>
      <c r="AF11" s="1610">
        <v>1314</v>
      </c>
      <c r="AG11" s="1611">
        <v>1180</v>
      </c>
      <c r="AH11" s="157">
        <f>AH7+AH8+AH9-AH10</f>
        <v>1239.4650110922466</v>
      </c>
      <c r="AI11" s="157">
        <f>AI7+AI8+AI9-AI10</f>
        <v>1312.6975309174604</v>
      </c>
      <c r="AJ11" s="157">
        <f t="shared" ref="AJ11:CG11" si="13">AJ7+AJ8+AJ9-AJ10</f>
        <v>1370.6487005233257</v>
      </c>
      <c r="AK11" s="157">
        <f>AK7+AK8+AK9-AK10</f>
        <v>1413.1014699830216</v>
      </c>
      <c r="AL11" s="158">
        <f t="shared" si="13"/>
        <v>1498.755163210627</v>
      </c>
      <c r="AM11" s="157">
        <f>AM7+AM8+AM9-AM10</f>
        <v>1528.7327132414434</v>
      </c>
      <c r="AN11" s="157">
        <f t="shared" si="13"/>
        <v>1566.6045195147985</v>
      </c>
      <c r="AO11" s="157">
        <f t="shared" si="13"/>
        <v>1605.2358189593717</v>
      </c>
      <c r="AP11" s="157">
        <f t="shared" si="13"/>
        <v>1643.5659554159929</v>
      </c>
      <c r="AQ11" s="157">
        <f t="shared" si="13"/>
        <v>1657.4181174714372</v>
      </c>
      <c r="AR11" s="157">
        <f t="shared" si="13"/>
        <v>1675.7370569183809</v>
      </c>
      <c r="AS11" s="157">
        <f t="shared" si="13"/>
        <v>1677.018189129815</v>
      </c>
      <c r="AT11" s="157">
        <f t="shared" si="13"/>
        <v>1697.5731665607439</v>
      </c>
      <c r="AU11" s="157">
        <f t="shared" si="13"/>
        <v>1721.3751591474238</v>
      </c>
      <c r="AV11" s="157">
        <f t="shared" si="13"/>
        <v>1756.1704550562515</v>
      </c>
      <c r="AW11" s="157">
        <f t="shared" si="13"/>
        <v>1798.7992784453688</v>
      </c>
      <c r="AX11" s="158">
        <f t="shared" si="13"/>
        <v>1851.538187185505</v>
      </c>
      <c r="AY11" s="157">
        <f t="shared" si="13"/>
        <v>1885.1983147703813</v>
      </c>
      <c r="AZ11" s="157">
        <f t="shared" si="13"/>
        <v>1928.2231346836024</v>
      </c>
      <c r="BA11" s="157">
        <f t="shared" si="13"/>
        <v>1977.7664192143336</v>
      </c>
      <c r="BB11" s="157">
        <f t="shared" si="13"/>
        <v>2027.8700338237204</v>
      </c>
      <c r="BC11" s="157">
        <f t="shared" si="13"/>
        <v>2069.4792512277645</v>
      </c>
      <c r="BD11" s="157">
        <f t="shared" si="13"/>
        <v>2112.3515652144429</v>
      </c>
      <c r="BE11" s="157">
        <f t="shared" si="13"/>
        <v>2145.9097225674436</v>
      </c>
      <c r="BF11" s="157">
        <f t="shared" si="13"/>
        <v>2187.1662732278483</v>
      </c>
      <c r="BG11" s="157">
        <f t="shared" si="13"/>
        <v>2231.5515701122772</v>
      </c>
      <c r="BH11" s="157">
        <f t="shared" si="13"/>
        <v>2275.6095561216075</v>
      </c>
      <c r="BI11" s="157">
        <f t="shared" si="13"/>
        <v>2320.301501682085</v>
      </c>
      <c r="BJ11" s="158">
        <f t="shared" si="13"/>
        <v>2366.6019690057456</v>
      </c>
      <c r="BK11" s="157">
        <f t="shared" si="13"/>
        <v>2404.6148107694717</v>
      </c>
      <c r="BL11" s="157">
        <f t="shared" si="13"/>
        <v>2441.5930230168669</v>
      </c>
      <c r="BM11" s="157">
        <f t="shared" si="13"/>
        <v>2478.9080710883886</v>
      </c>
      <c r="BN11" s="157">
        <f t="shared" si="13"/>
        <v>2515.5018703284604</v>
      </c>
      <c r="BO11" s="157">
        <f t="shared" si="13"/>
        <v>2525.6376402589294</v>
      </c>
      <c r="BP11" s="157">
        <f t="shared" si="13"/>
        <v>2513.4968646205421</v>
      </c>
      <c r="BQ11" s="157">
        <f t="shared" si="13"/>
        <v>2523.0478234223965</v>
      </c>
      <c r="BR11" s="157">
        <f t="shared" si="13"/>
        <v>2563.9639056632732</v>
      </c>
      <c r="BS11" s="157">
        <f t="shared" si="13"/>
        <v>2629.4443774007268</v>
      </c>
      <c r="BT11" s="157">
        <f t="shared" si="13"/>
        <v>2695.7974835112905</v>
      </c>
      <c r="BU11" s="157">
        <f t="shared" si="13"/>
        <v>2761.9874803173075</v>
      </c>
      <c r="BV11" s="158">
        <f t="shared" si="13"/>
        <v>2828.5464676402999</v>
      </c>
      <c r="BW11" s="157">
        <f t="shared" si="13"/>
        <v>2881.9608244602059</v>
      </c>
      <c r="BX11" s="157">
        <f t="shared" si="13"/>
        <v>2942.3590683093971</v>
      </c>
      <c r="BY11" s="157">
        <f t="shared" si="13"/>
        <v>3030.1435390633346</v>
      </c>
      <c r="BZ11" s="157">
        <f t="shared" si="13"/>
        <v>3115.7847556884412</v>
      </c>
      <c r="CA11" s="157">
        <f t="shared" si="13"/>
        <v>3151.7918790711756</v>
      </c>
      <c r="CB11" s="157">
        <f t="shared" si="13"/>
        <v>3148.6207551251528</v>
      </c>
      <c r="CC11" s="157">
        <f t="shared" si="13"/>
        <v>3165.4231112050734</v>
      </c>
      <c r="CD11" s="157">
        <f t="shared" si="13"/>
        <v>3231.4645731213855</v>
      </c>
      <c r="CE11" s="157">
        <f t="shared" si="13"/>
        <v>3337.1973542211799</v>
      </c>
      <c r="CF11" s="157">
        <f t="shared" si="13"/>
        <v>3432.0545068260994</v>
      </c>
      <c r="CG11" s="157">
        <f t="shared" si="13"/>
        <v>3517.2719917249183</v>
      </c>
      <c r="CH11" s="158">
        <f t="shared" ref="CH11:CT11" si="14">CH7+CH8+CH9-CH10</f>
        <v>3596.1999121887716</v>
      </c>
      <c r="CI11" s="157">
        <f t="shared" si="14"/>
        <v>3649.9673679799835</v>
      </c>
      <c r="CJ11" s="157">
        <f t="shared" si="14"/>
        <v>3714.27997209266</v>
      </c>
      <c r="CK11" s="157">
        <f t="shared" si="14"/>
        <v>3812.2514521307862</v>
      </c>
      <c r="CL11" s="157">
        <f t="shared" si="14"/>
        <v>3907.368857788254</v>
      </c>
      <c r="CM11" s="157">
        <f t="shared" si="14"/>
        <v>3938.449670283343</v>
      </c>
      <c r="CN11" s="157">
        <f t="shared" si="14"/>
        <v>3918.3161766712437</v>
      </c>
      <c r="CO11" s="157">
        <f t="shared" si="14"/>
        <v>3921.3569921300968</v>
      </c>
      <c r="CP11" s="157">
        <f t="shared" si="14"/>
        <v>3992.3093490667006</v>
      </c>
      <c r="CQ11" s="157">
        <f t="shared" si="14"/>
        <v>4116.2288311390093</v>
      </c>
      <c r="CR11" s="157">
        <f t="shared" si="14"/>
        <v>4228.6507009099287</v>
      </c>
      <c r="CS11" s="157">
        <f t="shared" si="14"/>
        <v>4329.5344183190928</v>
      </c>
      <c r="CT11" s="158">
        <f t="shared" si="14"/>
        <v>4422.3507981773073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0.19085487077534791</v>
      </c>
      <c r="P12" s="155">
        <f t="shared" ref="P12:Z12" si="15">P13/P11</f>
        <v>0.15717092337917485</v>
      </c>
      <c r="Q12" s="155">
        <f t="shared" si="15"/>
        <v>0.36210131332082551</v>
      </c>
      <c r="R12" s="155">
        <f t="shared" si="15"/>
        <v>0.28330522765598654</v>
      </c>
      <c r="S12" s="155">
        <f t="shared" si="15"/>
        <v>0.39203675344563554</v>
      </c>
      <c r="T12" s="155">
        <f t="shared" si="15"/>
        <v>0.48289473684210527</v>
      </c>
      <c r="U12" s="155">
        <f t="shared" si="15"/>
        <v>0.39076154806491886</v>
      </c>
      <c r="V12" s="155">
        <f t="shared" si="15"/>
        <v>0.38297872340425532</v>
      </c>
      <c r="W12" s="155">
        <f t="shared" si="15"/>
        <v>0.41570881226053641</v>
      </c>
      <c r="X12" s="155">
        <f t="shared" si="15"/>
        <v>0.36269430051813473</v>
      </c>
      <c r="Y12" s="155">
        <f t="shared" si="15"/>
        <v>0.36224899598393573</v>
      </c>
      <c r="Z12" s="155">
        <f t="shared" si="15"/>
        <v>0.3902439024390244</v>
      </c>
      <c r="AA12" s="155">
        <f>AA13/AA11</f>
        <v>0.15202952029520295</v>
      </c>
      <c r="AB12" s="155">
        <f t="shared" ref="AB12" si="16">AB13/AB11</f>
        <v>0.24081920903954801</v>
      </c>
      <c r="AC12" s="155">
        <f t="shared" ref="AC12" si="17">AC13/AC11</f>
        <v>0.28162973552537529</v>
      </c>
      <c r="AD12" s="155">
        <f t="shared" ref="AD12" si="18">AD13/AD11</f>
        <v>0.24881889763779527</v>
      </c>
      <c r="AE12" s="155">
        <f t="shared" ref="AE12" si="19">AE13/AE11</f>
        <v>0.22137983320697499</v>
      </c>
      <c r="AF12" s="155">
        <f t="shared" ref="AF12" si="20">AF13/AF11</f>
        <v>0.37138508371385082</v>
      </c>
      <c r="AG12" s="155">
        <f>AG13/AG11</f>
        <v>0.27288135593220336</v>
      </c>
      <c r="AH12" s="1121">
        <f>AVERAGE(AD12:AG12)*1.005</f>
        <v>0.28000937408581961</v>
      </c>
      <c r="AI12" s="1121">
        <f t="shared" ref="AI12:AL12" si="21">AVERAGE(AE12:AH12)*1.005</f>
        <v>0.28784598129338573</v>
      </c>
      <c r="AJ12" s="1121">
        <f t="shared" si="21"/>
        <v>0.30454560100009642</v>
      </c>
      <c r="AK12" s="1121">
        <f t="shared" si="21"/>
        <v>0.28775218096826566</v>
      </c>
      <c r="AL12" s="1121">
        <f t="shared" si="21"/>
        <v>0.29148847575857634</v>
      </c>
      <c r="AM12" s="1121">
        <f>AVERAGE(AA12:AL12)*1.01</f>
        <v>0.27274925841180542</v>
      </c>
      <c r="AN12" s="1121">
        <f>AM12*1.01</f>
        <v>0.27547675099592345</v>
      </c>
      <c r="AO12" s="1121">
        <f t="shared" ref="AO12:AX12" si="22">AN12*1.01</f>
        <v>0.27823151850588268</v>
      </c>
      <c r="AP12" s="1121">
        <f t="shared" si="22"/>
        <v>0.28101383369094152</v>
      </c>
      <c r="AQ12" s="1121">
        <f t="shared" si="22"/>
        <v>0.28382397202785092</v>
      </c>
      <c r="AR12" s="1121">
        <f t="shared" si="22"/>
        <v>0.28666221174812945</v>
      </c>
      <c r="AS12" s="1121">
        <f t="shared" si="22"/>
        <v>0.28952883386561074</v>
      </c>
      <c r="AT12" s="1121">
        <f t="shared" si="22"/>
        <v>0.29242412220426683</v>
      </c>
      <c r="AU12" s="1121">
        <f t="shared" si="22"/>
        <v>0.29534836342630949</v>
      </c>
      <c r="AV12" s="1121">
        <f t="shared" si="22"/>
        <v>0.29830184706057261</v>
      </c>
      <c r="AW12" s="1121">
        <f t="shared" si="22"/>
        <v>0.30128486553117834</v>
      </c>
      <c r="AX12" s="1121">
        <f t="shared" si="22"/>
        <v>0.3042977141864901</v>
      </c>
      <c r="AY12" s="284">
        <f>AVERAGE(AM12:AX12)</f>
        <v>0.2882619409712468</v>
      </c>
      <c r="AZ12" s="284">
        <f>AY12</f>
        <v>0.2882619409712468</v>
      </c>
      <c r="BA12" s="284">
        <f t="shared" ref="BA12:BJ12" si="23">AZ12</f>
        <v>0.2882619409712468</v>
      </c>
      <c r="BB12" s="284">
        <f t="shared" si="23"/>
        <v>0.2882619409712468</v>
      </c>
      <c r="BC12" s="284">
        <f t="shared" si="23"/>
        <v>0.2882619409712468</v>
      </c>
      <c r="BD12" s="284">
        <f t="shared" si="23"/>
        <v>0.2882619409712468</v>
      </c>
      <c r="BE12" s="284">
        <f t="shared" si="23"/>
        <v>0.2882619409712468</v>
      </c>
      <c r="BF12" s="284">
        <f t="shared" si="23"/>
        <v>0.2882619409712468</v>
      </c>
      <c r="BG12" s="284">
        <f t="shared" si="23"/>
        <v>0.2882619409712468</v>
      </c>
      <c r="BH12" s="284">
        <f t="shared" si="23"/>
        <v>0.2882619409712468</v>
      </c>
      <c r="BI12" s="284">
        <f t="shared" si="23"/>
        <v>0.2882619409712468</v>
      </c>
      <c r="BJ12" s="284">
        <f t="shared" si="23"/>
        <v>0.2882619409712468</v>
      </c>
      <c r="BK12" s="284">
        <v>0.16</v>
      </c>
      <c r="BL12" s="284">
        <v>0.15</v>
      </c>
      <c r="BM12" s="284">
        <v>0.35</v>
      </c>
      <c r="BN12" s="284">
        <v>0.35</v>
      </c>
      <c r="BO12" s="284">
        <v>0.35</v>
      </c>
      <c r="BP12" s="284">
        <v>0.35</v>
      </c>
      <c r="BQ12" s="284">
        <v>0.35</v>
      </c>
      <c r="BR12" s="284">
        <v>0.35</v>
      </c>
      <c r="BS12" s="284">
        <v>0.35</v>
      </c>
      <c r="BT12" s="284">
        <v>0.35</v>
      </c>
      <c r="BU12" s="284">
        <v>0.35</v>
      </c>
      <c r="BV12" s="285">
        <v>0.35</v>
      </c>
      <c r="BW12" s="284">
        <v>0.15</v>
      </c>
      <c r="BX12" s="284">
        <v>0.15</v>
      </c>
      <c r="BY12" s="284">
        <v>0.35</v>
      </c>
      <c r="BZ12" s="284">
        <v>0.35</v>
      </c>
      <c r="CA12" s="284">
        <v>0.35</v>
      </c>
      <c r="CB12" s="284">
        <v>0.35</v>
      </c>
      <c r="CC12" s="284">
        <v>0.35</v>
      </c>
      <c r="CD12" s="284">
        <v>0.35</v>
      </c>
      <c r="CE12" s="284">
        <v>0.35</v>
      </c>
      <c r="CF12" s="284">
        <v>0.35</v>
      </c>
      <c r="CG12" s="284">
        <v>0.35</v>
      </c>
      <c r="CH12" s="285">
        <v>0.35</v>
      </c>
      <c r="CI12" s="284">
        <v>0.15</v>
      </c>
      <c r="CJ12" s="284">
        <v>0.15</v>
      </c>
      <c r="CK12" s="284">
        <v>0.35</v>
      </c>
      <c r="CL12" s="284">
        <v>0.35</v>
      </c>
      <c r="CM12" s="284">
        <v>0.35</v>
      </c>
      <c r="CN12" s="284">
        <v>0.35</v>
      </c>
      <c r="CO12" s="284">
        <v>0.35</v>
      </c>
      <c r="CP12" s="284">
        <v>0.35</v>
      </c>
      <c r="CQ12" s="284">
        <v>0.35</v>
      </c>
      <c r="CR12" s="284">
        <v>0.35</v>
      </c>
      <c r="CS12" s="284">
        <v>0.35</v>
      </c>
      <c r="CT12" s="285">
        <v>0.35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612">
        <v>96</v>
      </c>
      <c r="P13" s="1613">
        <v>80</v>
      </c>
      <c r="Q13" s="1614">
        <v>193</v>
      </c>
      <c r="R13" s="1615">
        <v>168</v>
      </c>
      <c r="S13" s="1616">
        <v>256</v>
      </c>
      <c r="T13" s="1617">
        <v>367</v>
      </c>
      <c r="U13" s="1618">
        <v>313</v>
      </c>
      <c r="V13" s="1619">
        <v>342</v>
      </c>
      <c r="W13" s="1620">
        <v>434</v>
      </c>
      <c r="X13" s="1621">
        <v>420</v>
      </c>
      <c r="Y13" s="1622">
        <v>451</v>
      </c>
      <c r="Z13" s="1623">
        <v>528</v>
      </c>
      <c r="AA13" s="1624">
        <v>206</v>
      </c>
      <c r="AB13" s="1625">
        <v>341</v>
      </c>
      <c r="AC13" s="1626">
        <v>394</v>
      </c>
      <c r="AD13" s="1127">
        <v>316</v>
      </c>
      <c r="AE13" s="1627">
        <v>292</v>
      </c>
      <c r="AF13" s="1628">
        <v>488</v>
      </c>
      <c r="AG13" s="1629">
        <v>322</v>
      </c>
      <c r="AH13" s="1901">
        <f>AH12*AH11</f>
        <v>347.06182195721345</v>
      </c>
      <c r="AI13" s="15">
        <f t="shared" ref="AI13" si="24">AI12*AI11</f>
        <v>377.85470892834093</v>
      </c>
      <c r="AJ13" s="15">
        <f t="shared" ref="AJ13" si="25">AJ12*AJ11</f>
        <v>417.4250322608774</v>
      </c>
      <c r="AK13" s="15">
        <f t="shared" ref="AK13" si="26">AK12*AK11</f>
        <v>406.62302991707668</v>
      </c>
      <c r="AL13" s="94">
        <f t="shared" ref="AL13" si="27">AL12*AL11</f>
        <v>436.86985805956198</v>
      </c>
      <c r="AM13" s="15">
        <f t="shared" ref="AM13" si="28">AM12*AM11</f>
        <v>416.96071384647087</v>
      </c>
      <c r="AN13" s="15">
        <f t="shared" ref="AN13" si="29">AN12*AN11</f>
        <v>431.56312313146645</v>
      </c>
      <c r="AO13" s="15">
        <f t="shared" ref="AO13" si="30">AO12*AO11</f>
        <v>446.62719946910016</v>
      </c>
      <c r="AP13" s="15">
        <f t="shared" ref="AP13" si="31">AP12*AP11</f>
        <v>461.86477005536324</v>
      </c>
      <c r="AQ13" s="15">
        <f t="shared" ref="AQ13" si="32">AQ12*AQ11</f>
        <v>470.4149934116665</v>
      </c>
      <c r="AR13" s="15">
        <f t="shared" ref="AR13" si="33">AR12*AR11</f>
        <v>480.37049104452416</v>
      </c>
      <c r="AS13" s="15">
        <f t="shared" ref="AS13" si="34">AS12*AS11</f>
        <v>485.54512067017356</v>
      </c>
      <c r="AT13" s="15">
        <f t="shared" ref="AT13" si="35">AT12*AT11</f>
        <v>496.41134310904317</v>
      </c>
      <c r="AU13" s="15">
        <f t="shared" ref="AU13" si="36">AU12*AU11</f>
        <v>508.40533609689464</v>
      </c>
      <c r="AV13" s="15">
        <f t="shared" ref="AV13" si="37">AV12*AV11</f>
        <v>523.86889049648619</v>
      </c>
      <c r="AW13" s="15">
        <f t="shared" ref="AW13" si="38">AW12*AW11</f>
        <v>541.95099872399362</v>
      </c>
      <c r="AX13" s="94">
        <f t="shared" ref="AX13" si="39">AX12*AX11</f>
        <v>563.41883808954674</v>
      </c>
      <c r="AY13" s="15">
        <f t="shared" ref="AY13" si="40">AY12*AY11</f>
        <v>543.43092533143363</v>
      </c>
      <c r="AZ13" s="15">
        <f t="shared" ref="AZ13" si="41">AZ12*AZ11</f>
        <v>555.83334342955709</v>
      </c>
      <c r="BA13" s="15">
        <f t="shared" ref="BA13" si="42">BA12*BA11</f>
        <v>570.11478679047639</v>
      </c>
      <c r="BB13" s="15">
        <f t="shared" ref="BB13" si="43">BB12*BB11</f>
        <v>584.55775198745357</v>
      </c>
      <c r="BC13" s="15">
        <f t="shared" ref="BC13" si="44">BC12*BC11</f>
        <v>596.55210575863782</v>
      </c>
      <c r="BD13" s="15">
        <f t="shared" ref="BD13" si="45">BD12*BD11</f>
        <v>608.91056220236646</v>
      </c>
      <c r="BE13" s="15">
        <f t="shared" ref="BE13" si="46">BE12*BE11</f>
        <v>618.58410177636108</v>
      </c>
      <c r="BF13" s="15">
        <f t="shared" ref="BF13" si="47">BF12*BF11</f>
        <v>630.4767951475078</v>
      </c>
      <c r="BG13" s="15">
        <f t="shared" ref="BG13" si="48">BG12*BG11</f>
        <v>643.27138697799842</v>
      </c>
      <c r="BH13" s="15">
        <f t="shared" ref="BH13" si="49">BH12*BH11</f>
        <v>655.97162754033195</v>
      </c>
      <c r="BI13" s="15">
        <f t="shared" ref="BI13" si="50">BI12*BI11</f>
        <v>668.85461451337653</v>
      </c>
      <c r="BJ13" s="94">
        <f t="shared" ref="BJ13" si="51">BJ12*BJ11</f>
        <v>682.20127709197072</v>
      </c>
      <c r="BK13" s="15">
        <f t="shared" ref="BK13" si="52">BK12*BK11</f>
        <v>384.73836972311545</v>
      </c>
      <c r="BL13" s="15">
        <f t="shared" ref="BL13" si="53">BL12*BL11</f>
        <v>366.23895345253004</v>
      </c>
      <c r="BM13" s="15">
        <f t="shared" ref="BM13" si="54">BM12*BM11</f>
        <v>867.61782488093593</v>
      </c>
      <c r="BN13" s="15">
        <f t="shared" ref="BN13" si="55">BN12*BN11</f>
        <v>880.4256546149611</v>
      </c>
      <c r="BO13" s="15">
        <f t="shared" ref="BO13" si="56">BO12*BO11</f>
        <v>883.97317409062521</v>
      </c>
      <c r="BP13" s="15">
        <f t="shared" ref="BP13" si="57">BP12*BP11</f>
        <v>879.72390261718965</v>
      </c>
      <c r="BQ13" s="15">
        <f t="shared" ref="BQ13" si="58">BQ12*BQ11</f>
        <v>883.06673819783873</v>
      </c>
      <c r="BR13" s="15">
        <f t="shared" ref="BR13" si="59">BR12*BR11</f>
        <v>897.38736698214552</v>
      </c>
      <c r="BS13" s="15">
        <f t="shared" ref="BS13" si="60">BS12*BS11</f>
        <v>920.30553209025436</v>
      </c>
      <c r="BT13" s="15">
        <f t="shared" ref="BT13" si="61">BT12*BT11</f>
        <v>943.52911922895157</v>
      </c>
      <c r="BU13" s="15">
        <f t="shared" ref="BU13" si="62">BU12*BU11</f>
        <v>966.69561811105757</v>
      </c>
      <c r="BV13" s="94">
        <f t="shared" ref="BV13" si="63">BV12*BV11</f>
        <v>989.99126367410486</v>
      </c>
      <c r="BW13" s="15">
        <f t="shared" ref="BW13" si="64">BW12*BW11</f>
        <v>432.29412366903085</v>
      </c>
      <c r="BX13" s="15">
        <f t="shared" ref="BX13" si="65">BX12*BX11</f>
        <v>441.35386024640957</v>
      </c>
      <c r="BY13" s="15">
        <f t="shared" ref="BY13" si="66">BY12*BY11</f>
        <v>1060.5502386721671</v>
      </c>
      <c r="BZ13" s="15">
        <f t="shared" ref="BZ13" si="67">BZ12*BZ11</f>
        <v>1090.5246644909544</v>
      </c>
      <c r="CA13" s="15">
        <f t="shared" ref="CA13" si="68">CA12*CA11</f>
        <v>1103.1271576749114</v>
      </c>
      <c r="CB13" s="15">
        <f t="shared" ref="CB13" si="69">CB12*CB11</f>
        <v>1102.0172642938035</v>
      </c>
      <c r="CC13" s="15">
        <f t="shared" ref="CC13" si="70">CC12*CC11</f>
        <v>1107.8980889217755</v>
      </c>
      <c r="CD13" s="15">
        <f t="shared" ref="CD13" si="71">CD12*CD11</f>
        <v>1131.0126005924849</v>
      </c>
      <c r="CE13" s="15">
        <f t="shared" ref="CE13" si="72">CE12*CE11</f>
        <v>1168.019073977413</v>
      </c>
      <c r="CF13" s="15">
        <f t="shared" ref="CF13" si="73">CF12*CF11</f>
        <v>1201.2190773891348</v>
      </c>
      <c r="CG13" s="15">
        <f t="shared" ref="CG13" si="74">CG12*CG11</f>
        <v>1231.0451971037214</v>
      </c>
      <c r="CH13" s="94">
        <f t="shared" ref="CH13" si="75">CH12*CH11</f>
        <v>1258.66996926607</v>
      </c>
      <c r="CI13" s="15">
        <f t="shared" ref="CI13" si="76">CI12*CI11</f>
        <v>547.49510519699754</v>
      </c>
      <c r="CJ13" s="15">
        <f t="shared" ref="CJ13" si="77">CJ12*CJ11</f>
        <v>557.14199581389903</v>
      </c>
      <c r="CK13" s="15">
        <f t="shared" ref="CK13" si="78">CK12*CK11</f>
        <v>1334.288008245775</v>
      </c>
      <c r="CL13" s="15">
        <f t="shared" ref="CL13" si="79">CL12*CL11</f>
        <v>1367.5791002258889</v>
      </c>
      <c r="CM13" s="15">
        <f t="shared" ref="CM13" si="80">CM12*CM11</f>
        <v>1378.4573845991699</v>
      </c>
      <c r="CN13" s="15">
        <f t="shared" ref="CN13" si="81">CN12*CN11</f>
        <v>1371.4106618349351</v>
      </c>
      <c r="CO13" s="15">
        <f t="shared" ref="CO13" si="82">CO12*CO11</f>
        <v>1372.4749472455337</v>
      </c>
      <c r="CP13" s="15">
        <f t="shared" ref="CP13" si="83">CP12*CP11</f>
        <v>1397.3082721733451</v>
      </c>
      <c r="CQ13" s="15">
        <f t="shared" ref="CQ13" si="84">CQ12*CQ11</f>
        <v>1440.6800908986531</v>
      </c>
      <c r="CR13" s="15">
        <f t="shared" ref="CR13" si="85">CR12*CR11</f>
        <v>1480.0277453184749</v>
      </c>
      <c r="CS13" s="15">
        <f t="shared" ref="CS13" si="86">CS12*CS11</f>
        <v>1515.3370464116824</v>
      </c>
      <c r="CT13" s="94">
        <f t="shared" ref="CT13" si="87">CT12*CT11</f>
        <v>1547.8227793620574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>O15/O13</f>
        <v>1.3125</v>
      </c>
      <c r="P14" s="161">
        <f>P15/P13</f>
        <v>1.45</v>
      </c>
      <c r="Q14" s="161">
        <f>Q15/Q13</f>
        <v>1.7512953367875648</v>
      </c>
      <c r="R14" s="161">
        <f>R15/R13</f>
        <v>1.7142857142857142</v>
      </c>
      <c r="S14" s="161">
        <f t="shared" ref="S14:U14" si="88">S15/S13</f>
        <v>1.75</v>
      </c>
      <c r="T14" s="161">
        <f t="shared" si="88"/>
        <v>2.326975476839237</v>
      </c>
      <c r="U14" s="161">
        <f t="shared" si="88"/>
        <v>1.9233226837060702</v>
      </c>
      <c r="V14" s="161">
        <f t="shared" ref="V14" si="89">V15/V13</f>
        <v>2.1578947368421053</v>
      </c>
      <c r="W14" s="161">
        <f t="shared" ref="W14:X14" si="90">W15/W13</f>
        <v>1.8294930875576036</v>
      </c>
      <c r="X14" s="161">
        <f t="shared" si="90"/>
        <v>1.8119047619047619</v>
      </c>
      <c r="Y14" s="161">
        <f t="shared" ref="Y14" si="91">Y15/Y13</f>
        <v>1.7583148558758315</v>
      </c>
      <c r="Z14" s="161">
        <f>Z15/Z13</f>
        <v>1.9128787878787878</v>
      </c>
      <c r="AA14" s="161">
        <f t="shared" ref="AA14:AB14" si="92">AA15/AA13</f>
        <v>1.3640776699029127</v>
      </c>
      <c r="AB14" s="161">
        <f t="shared" si="92"/>
        <v>1.7390029325513197</v>
      </c>
      <c r="AC14" s="161">
        <f>AC15/AC13</f>
        <v>2.0736040609137056</v>
      </c>
      <c r="AD14" s="161">
        <f t="shared" ref="AD14" si="93">AD15/AD13</f>
        <v>1.9525316455696202</v>
      </c>
      <c r="AE14" s="161">
        <f t="shared" ref="AE14" si="94">AE15/AE13</f>
        <v>1.8904109589041096</v>
      </c>
      <c r="AF14" s="161">
        <f>AF15/AF13</f>
        <v>2.6209016393442623</v>
      </c>
      <c r="AG14" s="161">
        <f>AG15/AG13</f>
        <v>2.4627329192546585</v>
      </c>
      <c r="AH14" s="1529">
        <f>AG14</f>
        <v>2.4627329192546585</v>
      </c>
      <c r="AI14" s="1529">
        <f t="shared" ref="AI14:AL14" si="95">AH14</f>
        <v>2.4627329192546585</v>
      </c>
      <c r="AJ14" s="1529">
        <f t="shared" si="95"/>
        <v>2.4627329192546585</v>
      </c>
      <c r="AK14" s="1529">
        <f t="shared" si="95"/>
        <v>2.4627329192546585</v>
      </c>
      <c r="AL14" s="1529">
        <f t="shared" si="95"/>
        <v>2.4627329192546585</v>
      </c>
      <c r="AM14" s="1529">
        <f>AA14*1.02</f>
        <v>1.3913592233009711</v>
      </c>
      <c r="AN14" s="1529">
        <f t="shared" ref="AN14:AX14" si="96">AB14*1.02</f>
        <v>1.7737829912023462</v>
      </c>
      <c r="AO14" s="1529">
        <f>AC14*1.03</f>
        <v>2.1358121827411169</v>
      </c>
      <c r="AP14" s="1529">
        <f t="shared" si="96"/>
        <v>1.9915822784810127</v>
      </c>
      <c r="AQ14" s="1529">
        <f t="shared" si="96"/>
        <v>1.9282191780821918</v>
      </c>
      <c r="AR14" s="1529">
        <f t="shared" si="96"/>
        <v>2.6733196721311479</v>
      </c>
      <c r="AS14" s="1529">
        <f t="shared" si="96"/>
        <v>2.5119875776397516</v>
      </c>
      <c r="AT14" s="1529">
        <f t="shared" si="96"/>
        <v>2.5119875776397516</v>
      </c>
      <c r="AU14" s="1529">
        <f t="shared" si="96"/>
        <v>2.5119875776397516</v>
      </c>
      <c r="AV14" s="1529">
        <f t="shared" si="96"/>
        <v>2.5119875776397516</v>
      </c>
      <c r="AW14" s="1529">
        <f t="shared" si="96"/>
        <v>2.5119875776397516</v>
      </c>
      <c r="AX14" s="1529">
        <f t="shared" si="96"/>
        <v>2.5119875776397516</v>
      </c>
      <c r="AY14" s="287">
        <f>AVERAGE(AM14:AX14)</f>
        <v>2.2471667493147742</v>
      </c>
      <c r="AZ14" s="289">
        <f>AY14</f>
        <v>2.2471667493147742</v>
      </c>
      <c r="BA14" s="289">
        <f t="shared" ref="BA14:CT14" si="97">AZ14</f>
        <v>2.2471667493147742</v>
      </c>
      <c r="BB14" s="289">
        <f t="shared" si="97"/>
        <v>2.2471667493147742</v>
      </c>
      <c r="BC14" s="289">
        <f t="shared" si="97"/>
        <v>2.2471667493147742</v>
      </c>
      <c r="BD14" s="289">
        <f t="shared" si="97"/>
        <v>2.2471667493147742</v>
      </c>
      <c r="BE14" s="289">
        <f t="shared" si="97"/>
        <v>2.2471667493147742</v>
      </c>
      <c r="BF14" s="289">
        <f t="shared" si="97"/>
        <v>2.2471667493147742</v>
      </c>
      <c r="BG14" s="289">
        <f t="shared" si="97"/>
        <v>2.2471667493147742</v>
      </c>
      <c r="BH14" s="289">
        <f t="shared" si="97"/>
        <v>2.2471667493147742</v>
      </c>
      <c r="BI14" s="289">
        <f t="shared" si="97"/>
        <v>2.2471667493147742</v>
      </c>
      <c r="BJ14" s="289">
        <f t="shared" si="97"/>
        <v>2.2471667493147742</v>
      </c>
      <c r="BK14" s="289">
        <f t="shared" si="97"/>
        <v>2.2471667493147742</v>
      </c>
      <c r="BL14" s="289">
        <f t="shared" si="97"/>
        <v>2.2471667493147742</v>
      </c>
      <c r="BM14" s="289">
        <f t="shared" si="97"/>
        <v>2.2471667493147742</v>
      </c>
      <c r="BN14" s="289">
        <f t="shared" si="97"/>
        <v>2.2471667493147742</v>
      </c>
      <c r="BO14" s="289">
        <f t="shared" si="97"/>
        <v>2.2471667493147742</v>
      </c>
      <c r="BP14" s="289">
        <f t="shared" si="97"/>
        <v>2.2471667493147742</v>
      </c>
      <c r="BQ14" s="289">
        <f t="shared" si="97"/>
        <v>2.2471667493147742</v>
      </c>
      <c r="BR14" s="289">
        <f t="shared" si="97"/>
        <v>2.2471667493147742</v>
      </c>
      <c r="BS14" s="289">
        <f t="shared" si="97"/>
        <v>2.2471667493147742</v>
      </c>
      <c r="BT14" s="289">
        <f t="shared" si="97"/>
        <v>2.2471667493147742</v>
      </c>
      <c r="BU14" s="289">
        <f t="shared" si="97"/>
        <v>2.2471667493147742</v>
      </c>
      <c r="BV14" s="289">
        <f t="shared" si="97"/>
        <v>2.2471667493147742</v>
      </c>
      <c r="BW14" s="289">
        <f t="shared" si="97"/>
        <v>2.2471667493147742</v>
      </c>
      <c r="BX14" s="289">
        <f t="shared" si="97"/>
        <v>2.2471667493147742</v>
      </c>
      <c r="BY14" s="289">
        <f t="shared" si="97"/>
        <v>2.2471667493147742</v>
      </c>
      <c r="BZ14" s="289">
        <f t="shared" si="97"/>
        <v>2.2471667493147742</v>
      </c>
      <c r="CA14" s="289">
        <f t="shared" si="97"/>
        <v>2.2471667493147742</v>
      </c>
      <c r="CB14" s="289">
        <f t="shared" si="97"/>
        <v>2.2471667493147742</v>
      </c>
      <c r="CC14" s="289">
        <f t="shared" si="97"/>
        <v>2.2471667493147742</v>
      </c>
      <c r="CD14" s="289">
        <f t="shared" si="97"/>
        <v>2.2471667493147742</v>
      </c>
      <c r="CE14" s="289">
        <f t="shared" si="97"/>
        <v>2.2471667493147742</v>
      </c>
      <c r="CF14" s="289">
        <f t="shared" si="97"/>
        <v>2.2471667493147742</v>
      </c>
      <c r="CG14" s="289">
        <f t="shared" si="97"/>
        <v>2.2471667493147742</v>
      </c>
      <c r="CH14" s="289">
        <f t="shared" si="97"/>
        <v>2.2471667493147742</v>
      </c>
      <c r="CI14" s="289">
        <f t="shared" si="97"/>
        <v>2.2471667493147742</v>
      </c>
      <c r="CJ14" s="289">
        <f t="shared" si="97"/>
        <v>2.2471667493147742</v>
      </c>
      <c r="CK14" s="289">
        <f t="shared" si="97"/>
        <v>2.2471667493147742</v>
      </c>
      <c r="CL14" s="289">
        <f t="shared" si="97"/>
        <v>2.2471667493147742</v>
      </c>
      <c r="CM14" s="289">
        <f t="shared" si="97"/>
        <v>2.2471667493147742</v>
      </c>
      <c r="CN14" s="289">
        <f t="shared" si="97"/>
        <v>2.2471667493147742</v>
      </c>
      <c r="CO14" s="289">
        <f t="shared" si="97"/>
        <v>2.2471667493147742</v>
      </c>
      <c r="CP14" s="289">
        <f t="shared" si="97"/>
        <v>2.2471667493147742</v>
      </c>
      <c r="CQ14" s="289">
        <f t="shared" si="97"/>
        <v>2.2471667493147742</v>
      </c>
      <c r="CR14" s="289">
        <f t="shared" si="97"/>
        <v>2.2471667493147742</v>
      </c>
      <c r="CS14" s="289">
        <f t="shared" si="97"/>
        <v>2.2471667493147742</v>
      </c>
      <c r="CT14" s="289">
        <f t="shared" si="97"/>
        <v>2.2471667493147742</v>
      </c>
    </row>
    <row r="15" spans="1:98" s="15" customFormat="1" x14ac:dyDescent="0.25">
      <c r="A15" s="15" t="s">
        <v>138</v>
      </c>
      <c r="B15" s="15" t="s">
        <v>92</v>
      </c>
      <c r="N15" s="94"/>
      <c r="O15" s="1630">
        <v>126</v>
      </c>
      <c r="P15" s="1631">
        <v>116</v>
      </c>
      <c r="Q15" s="1632">
        <v>338</v>
      </c>
      <c r="R15" s="1633">
        <v>288</v>
      </c>
      <c r="S15" s="1634">
        <v>448</v>
      </c>
      <c r="T15" s="1635">
        <v>854</v>
      </c>
      <c r="U15" s="1636">
        <v>602</v>
      </c>
      <c r="V15" s="1637">
        <v>738</v>
      </c>
      <c r="W15" s="1638">
        <v>794</v>
      </c>
      <c r="X15" s="1639">
        <v>761</v>
      </c>
      <c r="Y15" s="1640">
        <v>793</v>
      </c>
      <c r="Z15" s="1641">
        <v>1010</v>
      </c>
      <c r="AA15" s="1642">
        <v>281</v>
      </c>
      <c r="AB15" s="1643">
        <v>593</v>
      </c>
      <c r="AC15" s="1644">
        <v>817</v>
      </c>
      <c r="AD15" s="1645">
        <v>617</v>
      </c>
      <c r="AE15" s="1646">
        <v>552</v>
      </c>
      <c r="AF15" s="1647">
        <v>1279</v>
      </c>
      <c r="AG15" s="1648">
        <v>793</v>
      </c>
      <c r="AH15" s="15">
        <f>AH13*AH14</f>
        <v>854.72057395052889</v>
      </c>
      <c r="AI15" s="15">
        <f>AI13*AI14</f>
        <v>930.55523037321234</v>
      </c>
      <c r="AJ15" s="15">
        <f t="shared" ref="AJ15" si="98">AJ13*AJ14</f>
        <v>1028.0063682698005</v>
      </c>
      <c r="AK15" s="15">
        <f t="shared" ref="AK15" si="99">AK13*AK14</f>
        <v>1001.4039215038566</v>
      </c>
      <c r="AL15" s="94">
        <f>AL13*AL14</f>
        <v>1075.8937808733933</v>
      </c>
      <c r="AM15" s="15">
        <f t="shared" ref="AM15" si="100">AM13*AM14</f>
        <v>580.14213496444415</v>
      </c>
      <c r="AN15" s="15">
        <f t="shared" ref="AN15" si="101">AN13*AN14</f>
        <v>765.49932744075898</v>
      </c>
      <c r="AO15" s="15">
        <f t="shared" ref="AO15" si="102">AO13*AO14</f>
        <v>953.91181376965108</v>
      </c>
      <c r="AP15" s="15">
        <f>AP13*AP14</f>
        <v>919.84169109696927</v>
      </c>
      <c r="AQ15" s="15">
        <f t="shared" ref="AQ15" si="103">AQ13*AQ14</f>
        <v>907.06321195378325</v>
      </c>
      <c r="AR15" s="15">
        <f t="shared" ref="AR15" si="104">AR13*AR14</f>
        <v>1284.1838836206259</v>
      </c>
      <c r="AS15" s="15">
        <f t="shared" ref="AS15" si="105">AS13*AS14</f>
        <v>1219.6833115070701</v>
      </c>
      <c r="AT15" s="15">
        <f t="shared" ref="AT15" si="106">AT13*AT14</f>
        <v>1246.979127289381</v>
      </c>
      <c r="AU15" s="15">
        <f t="shared" ref="AU15" si="107">AU13*AU14</f>
        <v>1277.1078886811622</v>
      </c>
      <c r="AV15" s="15">
        <f t="shared" ref="AV15" si="108">AV13*AV14</f>
        <v>1315.9521452390927</v>
      </c>
      <c r="AW15" s="15">
        <f t="shared" ref="AW15" si="109">AW13*AW14</f>
        <v>1361.3741764841288</v>
      </c>
      <c r="AX15" s="94">
        <f t="shared" ref="AX15" si="110">AX13*AX14</f>
        <v>1415.3011222891639</v>
      </c>
      <c r="AY15" s="15">
        <f t="shared" ref="AY15" si="111">AY13*AY14</f>
        <v>1221.1799059541574</v>
      </c>
      <c r="AZ15" s="15">
        <f t="shared" ref="AZ15" si="112">AZ13*AZ14</f>
        <v>1249.0502075153604</v>
      </c>
      <c r="BA15" s="15">
        <f t="shared" ref="BA15" si="113">BA13*BA14</f>
        <v>1281.1429921682404</v>
      </c>
      <c r="BB15" s="15">
        <f t="shared" ref="BB15" si="114">BB13*BB14</f>
        <v>1313.5987433203979</v>
      </c>
      <c r="BC15" s="15">
        <f t="shared" ref="BC15" si="115">BC13*BC14</f>
        <v>1340.5520562945217</v>
      </c>
      <c r="BD15" s="15">
        <f t="shared" ref="BD15" si="116">BD13*BD14</f>
        <v>1368.3235686877235</v>
      </c>
      <c r="BE15" s="15">
        <f t="shared" ref="BE15" si="117">BE13*BE14</f>
        <v>1390.0616251665847</v>
      </c>
      <c r="BF15" s="15">
        <f t="shared" ref="BF15" si="118">BF13*BF14</f>
        <v>1416.7864902700219</v>
      </c>
      <c r="BG15" s="15">
        <f t="shared" ref="BG15" si="119">BG13*BG14</f>
        <v>1445.538071602555</v>
      </c>
      <c r="BH15" s="15">
        <f t="shared" ref="BH15" si="120">BH13*BH14</f>
        <v>1474.0776299025297</v>
      </c>
      <c r="BI15" s="15">
        <f t="shared" ref="BI15" si="121">BI13*BI14</f>
        <v>1503.0278498602108</v>
      </c>
      <c r="BJ15" s="94">
        <f t="shared" ref="BJ15" si="122">BJ13*BJ14</f>
        <v>1533.0200262211515</v>
      </c>
      <c r="BK15" s="15">
        <f t="shared" ref="BK15" si="123">BK13*BK14</f>
        <v>864.57127162735912</v>
      </c>
      <c r="BL15" s="15">
        <f t="shared" ref="BL15" si="124">BL13*BL14</f>
        <v>822.99999850236679</v>
      </c>
      <c r="BM15" s="15">
        <f t="shared" ref="BM15" si="125">BM13*BM14</f>
        <v>1949.6819271852478</v>
      </c>
      <c r="BN15" s="15">
        <f t="shared" ref="BN15" si="126">BN13*BN14</f>
        <v>1978.4632562944344</v>
      </c>
      <c r="BO15" s="15">
        <f t="shared" ref="BO15" si="127">BO13*BO14</f>
        <v>1986.4351241026932</v>
      </c>
      <c r="BP15" s="15">
        <f t="shared" ref="BP15" si="128">BP13*BP14</f>
        <v>1976.886302538777</v>
      </c>
      <c r="BQ15" s="15">
        <f t="shared" ref="BQ15" si="129">BQ13*BQ14</f>
        <v>1984.398211504038</v>
      </c>
      <c r="BR15" s="15">
        <f t="shared" ref="BR15" si="130">BR13*BR14</f>
        <v>2016.5790523374123</v>
      </c>
      <c r="BS15" s="15">
        <f t="shared" ref="BS15" si="131">BS13*BS14</f>
        <v>2068.0799909236607</v>
      </c>
      <c r="BT15" s="15">
        <f t="shared" ref="BT15" si="132">BT13*BT14</f>
        <v>2120.2672637415553</v>
      </c>
      <c r="BU15" s="15">
        <f t="shared" ref="BU15" si="133">BU13*BU14</f>
        <v>2172.3262497274618</v>
      </c>
      <c r="BV15" s="94">
        <f t="shared" ref="BV15" si="134">BV13*BV14</f>
        <v>2224.6754498405639</v>
      </c>
      <c r="BW15" s="15">
        <f t="shared" ref="BW15" si="135">BW13*BW14</f>
        <v>971.43698063321506</v>
      </c>
      <c r="BX15" s="15">
        <f t="shared" ref="BX15" si="136">BX13*BX14</f>
        <v>991.79571942745133</v>
      </c>
      <c r="BY15" s="15">
        <f t="shared" ref="BY15" si="137">BY13*BY14</f>
        <v>2383.2332323219416</v>
      </c>
      <c r="BZ15" s="15">
        <f t="shared" ref="BZ15" si="138">BZ13*BZ14</f>
        <v>2450.5907653517229</v>
      </c>
      <c r="CA15" s="15">
        <f t="shared" ref="CA15" si="139">CA13*CA14</f>
        <v>2478.9106689931768</v>
      </c>
      <c r="CB15" s="15">
        <f t="shared" ref="CB15" si="140">CB13*CB14</f>
        <v>2476.4165534918666</v>
      </c>
      <c r="CC15" s="15">
        <f t="shared" ref="CC15" si="141">CC13*CC14</f>
        <v>2489.6317470543968</v>
      </c>
      <c r="CD15" s="15">
        <f t="shared" ref="CD15" si="142">CD13*CD14</f>
        <v>2541.5739091074634</v>
      </c>
      <c r="CE15" s="15">
        <f t="shared" ref="CE15" si="143">CE13*CE14</f>
        <v>2624.7336256074759</v>
      </c>
      <c r="CF15" s="15">
        <f t="shared" ref="CF15" si="144">CF13*CF14</f>
        <v>2699.3395693514344</v>
      </c>
      <c r="CG15" s="15">
        <f t="shared" ref="CG15" si="145">CG13*CG14</f>
        <v>2766.3638338351352</v>
      </c>
      <c r="CH15" s="94">
        <f t="shared" ref="CH15" si="146">CH13*CH14</f>
        <v>2828.4413032957614</v>
      </c>
      <c r="CI15" s="15">
        <f t="shared" ref="CI15" si="147">CI13*CI14</f>
        <v>1230.3127958112873</v>
      </c>
      <c r="CJ15" s="15">
        <f t="shared" ref="CJ15" si="148">CJ13*CJ14</f>
        <v>1251.9909676398649</v>
      </c>
      <c r="CK15" s="15">
        <f t="shared" ref="CK15" si="149">CK13*CK14</f>
        <v>2998.3676461393429</v>
      </c>
      <c r="CL15" s="15">
        <f t="shared" ref="CL15" si="150">CL13*CL14</f>
        <v>3073.1782810854343</v>
      </c>
      <c r="CM15" s="15">
        <f t="shared" ref="CM15" si="151">CM13*CM14</f>
        <v>3097.6236000186623</v>
      </c>
      <c r="CN15" s="15">
        <f t="shared" ref="CN15" si="152">CN13*CN14</f>
        <v>3081.7884389312344</v>
      </c>
      <c r="CO15" s="15">
        <f t="shared" ref="CO15" si="153">CO13*CO14</f>
        <v>3084.1800657177123</v>
      </c>
      <c r="CP15" s="15">
        <f t="shared" ref="CP15" si="154">CP13*CP14</f>
        <v>3139.9846877704199</v>
      </c>
      <c r="CQ15" s="15">
        <f t="shared" ref="CQ15" si="155">CQ13*CQ14</f>
        <v>3237.4483966672396</v>
      </c>
      <c r="CR15" s="15">
        <f t="shared" ref="CR15" si="156">CR13*CR14</f>
        <v>3325.869137342992</v>
      </c>
      <c r="CS15" s="15">
        <f t="shared" ref="CS15" si="157">CS13*CS14</f>
        <v>3405.2150247011914</v>
      </c>
      <c r="CT15" s="94">
        <f t="shared" ref="CT15" si="158">CT13*CT14</f>
        <v>3478.2158836143935</v>
      </c>
    </row>
    <row r="16" spans="1:98" s="15" customFormat="1" x14ac:dyDescent="0.25">
      <c r="N16" s="94"/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16">
        <f>O9/(SUM(O34,O38:O40)-O7)</f>
        <v>3.9936102236421724E-2</v>
      </c>
      <c r="P17" s="1116">
        <f t="shared" ref="P17:T17" si="159">P9/(SUM(P34,P38:P40)-P7)</f>
        <v>2.1212121212121213E-2</v>
      </c>
      <c r="Q17" s="1116">
        <f t="shared" si="159"/>
        <v>1.1737089201877934E-2</v>
      </c>
      <c r="R17" s="1116">
        <f t="shared" si="159"/>
        <v>4.859611231101512E-2</v>
      </c>
      <c r="S17" s="1116">
        <f t="shared" si="159"/>
        <v>2.0262216924910609E-2</v>
      </c>
      <c r="T17" s="1116">
        <f t="shared" si="159"/>
        <v>4.1095890410958902E-2</v>
      </c>
      <c r="U17" s="1116">
        <f t="shared" ref="U17:AB17" si="160">U9/(SUM(U34,U38:U40)-U7)</f>
        <v>3.888888888888889E-2</v>
      </c>
      <c r="V17" s="1116">
        <f t="shared" si="160"/>
        <v>4.3422733077905493E-2</v>
      </c>
      <c r="W17" s="1116">
        <f t="shared" si="160"/>
        <v>6.4034151547491994E-2</v>
      </c>
      <c r="X17" s="1116">
        <f t="shared" si="160"/>
        <v>3.34075723830735E-2</v>
      </c>
      <c r="Y17" s="1116">
        <f t="shared" si="160"/>
        <v>2.8288543140028287E-2</v>
      </c>
      <c r="Z17" s="1116">
        <f t="shared" si="160"/>
        <v>3.3986175115207372E-2</v>
      </c>
      <c r="AA17" s="1116">
        <f t="shared" si="160"/>
        <v>2.3067065356685176E-2</v>
      </c>
      <c r="AB17" s="1116">
        <f t="shared" si="160"/>
        <v>7.5812274368231042E-2</v>
      </c>
      <c r="AC17" s="1116">
        <f>AC9/(SUM(AC34,AC38:AC40)-AC7)</f>
        <v>6.585612968591692E-2</v>
      </c>
      <c r="AD17" s="1116">
        <f t="shared" ref="AD17:AF17" si="161">AD9/(SUM(AD34,AD38:AD40)-AD7)</f>
        <v>6.1636556854410204E-2</v>
      </c>
      <c r="AE17" s="1116">
        <f t="shared" si="161"/>
        <v>7.4150360453141093E-2</v>
      </c>
      <c r="AF17" s="1116">
        <f t="shared" si="161"/>
        <v>8.7196467991169979E-2</v>
      </c>
      <c r="AG17" s="1116">
        <f>AG9/(SUM(AG34,AG38:AG40)-AG7)</f>
        <v>5.9080962800875277E-2</v>
      </c>
      <c r="AH17" s="1121">
        <f>AVERAGE(AD17:AG17)*1.02</f>
        <v>7.1926408765397132E-2</v>
      </c>
      <c r="AI17" s="1121">
        <f>AH17*1.02</f>
        <v>7.3364936940705075E-2</v>
      </c>
      <c r="AJ17" s="1121">
        <f t="shared" ref="AJ17:AL17" si="162">AI17*1.02</f>
        <v>7.4832235679519174E-2</v>
      </c>
      <c r="AK17" s="1121">
        <f t="shared" si="162"/>
        <v>7.6328880393109561E-2</v>
      </c>
      <c r="AL17" s="1121">
        <f t="shared" si="162"/>
        <v>7.7855458000971753E-2</v>
      </c>
      <c r="AM17" s="1121">
        <f t="shared" ref="AM17:AX18" si="163">AVERAGE(AI17:AL17)</f>
        <v>7.5595377753576387E-2</v>
      </c>
      <c r="AN17" s="1121">
        <f t="shared" si="163"/>
        <v>7.6152987956794219E-2</v>
      </c>
      <c r="AO17" s="1121">
        <f t="shared" si="163"/>
        <v>7.6483176026112973E-2</v>
      </c>
      <c r="AP17" s="1121">
        <f t="shared" si="163"/>
        <v>7.6521749934363836E-2</v>
      </c>
      <c r="AQ17" s="1121">
        <f t="shared" si="163"/>
        <v>7.6188322917711854E-2</v>
      </c>
      <c r="AR17" s="1121">
        <f t="shared" si="163"/>
        <v>7.6336559208745713E-2</v>
      </c>
      <c r="AS17" s="1121">
        <f t="shared" si="163"/>
        <v>7.6382452021733604E-2</v>
      </c>
      <c r="AT17" s="1121">
        <f t="shared" si="163"/>
        <v>7.6357271020638745E-2</v>
      </c>
      <c r="AU17" s="1121">
        <f t="shared" si="163"/>
        <v>7.6316151292207479E-2</v>
      </c>
      <c r="AV17" s="1121">
        <f t="shared" si="163"/>
        <v>7.6348108385831392E-2</v>
      </c>
      <c r="AW17" s="1121">
        <f t="shared" si="163"/>
        <v>7.6350995680102812E-2</v>
      </c>
      <c r="AX17" s="1121">
        <f t="shared" si="163"/>
        <v>7.6343131594695107E-2</v>
      </c>
      <c r="AY17" s="284">
        <f>AVERAGE(AM17:AX17)</f>
        <v>7.6281356982709506E-2</v>
      </c>
      <c r="AZ17" s="284">
        <f>AY17</f>
        <v>7.6281356982709506E-2</v>
      </c>
      <c r="BA17" s="284">
        <f t="shared" ref="BA17:BJ17" si="164">AZ17</f>
        <v>7.6281356982709506E-2</v>
      </c>
      <c r="BB17" s="284">
        <f t="shared" si="164"/>
        <v>7.6281356982709506E-2</v>
      </c>
      <c r="BC17" s="284">
        <f t="shared" si="164"/>
        <v>7.6281356982709506E-2</v>
      </c>
      <c r="BD17" s="284">
        <f t="shared" si="164"/>
        <v>7.6281356982709506E-2</v>
      </c>
      <c r="BE17" s="284">
        <f t="shared" si="164"/>
        <v>7.6281356982709506E-2</v>
      </c>
      <c r="BF17" s="284">
        <f t="shared" si="164"/>
        <v>7.6281356982709506E-2</v>
      </c>
      <c r="BG17" s="284">
        <f t="shared" si="164"/>
        <v>7.6281356982709506E-2</v>
      </c>
      <c r="BH17" s="284">
        <f t="shared" si="164"/>
        <v>7.6281356982709506E-2</v>
      </c>
      <c r="BI17" s="284">
        <f t="shared" si="164"/>
        <v>7.6281356982709506E-2</v>
      </c>
      <c r="BJ17" s="284">
        <f t="shared" si="164"/>
        <v>7.6281356982709506E-2</v>
      </c>
      <c r="BK17" s="284">
        <f>AVERAGE(AY17:BJ17)</f>
        <v>7.6281356982709519E-2</v>
      </c>
      <c r="BL17" s="284">
        <f>BK17</f>
        <v>7.6281356982709519E-2</v>
      </c>
      <c r="BM17" s="284">
        <f t="shared" ref="BM17:BV17" si="165">BL17</f>
        <v>7.6281356982709519E-2</v>
      </c>
      <c r="BN17" s="284">
        <f t="shared" si="165"/>
        <v>7.6281356982709519E-2</v>
      </c>
      <c r="BO17" s="284">
        <f t="shared" si="165"/>
        <v>7.6281356982709519E-2</v>
      </c>
      <c r="BP17" s="284">
        <f t="shared" si="165"/>
        <v>7.6281356982709519E-2</v>
      </c>
      <c r="BQ17" s="284">
        <f t="shared" si="165"/>
        <v>7.6281356982709519E-2</v>
      </c>
      <c r="BR17" s="284">
        <f t="shared" si="165"/>
        <v>7.6281356982709519E-2</v>
      </c>
      <c r="BS17" s="284">
        <f t="shared" si="165"/>
        <v>7.6281356982709519E-2</v>
      </c>
      <c r="BT17" s="284">
        <f t="shared" si="165"/>
        <v>7.6281356982709519E-2</v>
      </c>
      <c r="BU17" s="284">
        <f t="shared" si="165"/>
        <v>7.6281356982709519E-2</v>
      </c>
      <c r="BV17" s="284">
        <f t="shared" si="165"/>
        <v>7.6281356982709519E-2</v>
      </c>
      <c r="BW17" s="284">
        <f>AVERAGE(BK17:BV17)</f>
        <v>7.6281356982709533E-2</v>
      </c>
      <c r="BX17" s="284">
        <f>BW17</f>
        <v>7.6281356982709533E-2</v>
      </c>
      <c r="BY17" s="284">
        <f t="shared" ref="BY17:CH17" si="166">BX17</f>
        <v>7.6281356982709533E-2</v>
      </c>
      <c r="BZ17" s="284">
        <f t="shared" si="166"/>
        <v>7.6281356982709533E-2</v>
      </c>
      <c r="CA17" s="284">
        <f t="shared" si="166"/>
        <v>7.6281356982709533E-2</v>
      </c>
      <c r="CB17" s="284">
        <f t="shared" si="166"/>
        <v>7.6281356982709533E-2</v>
      </c>
      <c r="CC17" s="284">
        <f t="shared" si="166"/>
        <v>7.6281356982709533E-2</v>
      </c>
      <c r="CD17" s="284">
        <f t="shared" si="166"/>
        <v>7.6281356982709533E-2</v>
      </c>
      <c r="CE17" s="284">
        <f t="shared" si="166"/>
        <v>7.6281356982709533E-2</v>
      </c>
      <c r="CF17" s="284">
        <f t="shared" si="166"/>
        <v>7.6281356982709533E-2</v>
      </c>
      <c r="CG17" s="284">
        <f t="shared" si="166"/>
        <v>7.6281356982709533E-2</v>
      </c>
      <c r="CH17" s="284">
        <f t="shared" si="166"/>
        <v>7.6281356982709533E-2</v>
      </c>
      <c r="CI17" s="284">
        <f>AVERAGE(BW17:CH17)</f>
        <v>7.6281356982709533E-2</v>
      </c>
      <c r="CJ17" s="284">
        <f>CI17</f>
        <v>7.6281356982709533E-2</v>
      </c>
      <c r="CK17" s="284">
        <f t="shared" ref="CK17:CT17" si="167">CJ17</f>
        <v>7.6281356982709533E-2</v>
      </c>
      <c r="CL17" s="284">
        <f t="shared" si="167"/>
        <v>7.6281356982709533E-2</v>
      </c>
      <c r="CM17" s="284">
        <f t="shared" si="167"/>
        <v>7.6281356982709533E-2</v>
      </c>
      <c r="CN17" s="284">
        <f t="shared" si="167"/>
        <v>7.6281356982709533E-2</v>
      </c>
      <c r="CO17" s="284">
        <f t="shared" si="167"/>
        <v>7.6281356982709533E-2</v>
      </c>
      <c r="CP17" s="284">
        <f t="shared" si="167"/>
        <v>7.6281356982709533E-2</v>
      </c>
      <c r="CQ17" s="284">
        <f t="shared" si="167"/>
        <v>7.6281356982709533E-2</v>
      </c>
      <c r="CR17" s="284">
        <f t="shared" si="167"/>
        <v>7.6281356982709533E-2</v>
      </c>
      <c r="CS17" s="284">
        <f t="shared" si="167"/>
        <v>7.6281356982709533E-2</v>
      </c>
      <c r="CT17" s="284">
        <f t="shared" si="167"/>
        <v>7.6281356982709533E-2</v>
      </c>
    </row>
    <row r="18" spans="1:98" s="155" customFormat="1" ht="16.5" thickTop="1" thickBot="1" x14ac:dyDescent="0.3">
      <c r="B18" s="155" t="s">
        <v>68</v>
      </c>
      <c r="N18" s="156"/>
      <c r="O18" s="1116">
        <f t="shared" ref="O18:AF18" si="168">O10/(SUM(O34,O38:O40)-O7)</f>
        <v>6.3897763578274758E-3</v>
      </c>
      <c r="P18" s="1116">
        <f t="shared" si="168"/>
        <v>1.8181818181818181E-2</v>
      </c>
      <c r="Q18" s="1116">
        <f t="shared" si="168"/>
        <v>9.3896713615023476E-3</v>
      </c>
      <c r="R18" s="1116">
        <f t="shared" si="168"/>
        <v>1.7278617710583154E-2</v>
      </c>
      <c r="S18" s="1116">
        <f t="shared" si="168"/>
        <v>2.5029797377830752E-2</v>
      </c>
      <c r="T18" s="1116">
        <f t="shared" si="168"/>
        <v>5.6164383561643834E-2</v>
      </c>
      <c r="U18" s="1116">
        <f t="shared" si="168"/>
        <v>7.4999999999999997E-2</v>
      </c>
      <c r="V18" s="1116">
        <f t="shared" si="168"/>
        <v>8.9399744572158362E-3</v>
      </c>
      <c r="W18" s="1116">
        <f t="shared" si="168"/>
        <v>2.0277481323372464E-2</v>
      </c>
      <c r="X18" s="1116">
        <f t="shared" si="168"/>
        <v>2.0044543429844099E-2</v>
      </c>
      <c r="Y18" s="1116">
        <f t="shared" si="168"/>
        <v>3.1117397454031116E-2</v>
      </c>
      <c r="Z18" s="1116">
        <f t="shared" si="168"/>
        <v>2.7649769585253458E-2</v>
      </c>
      <c r="AA18" s="1116">
        <f t="shared" si="168"/>
        <v>3.7590773173857325E-2</v>
      </c>
      <c r="AB18" s="1116">
        <f t="shared" si="168"/>
        <v>6.0168471720818288E-2</v>
      </c>
      <c r="AC18" s="1116">
        <f t="shared" si="168"/>
        <v>6.7882472137791292E-2</v>
      </c>
      <c r="AD18" s="1116">
        <f t="shared" si="168"/>
        <v>0.17534537725823593</v>
      </c>
      <c r="AE18" s="1116">
        <f t="shared" si="168"/>
        <v>3.2955715756951595E-2</v>
      </c>
      <c r="AF18" s="1116">
        <f t="shared" si="168"/>
        <v>8.7196467991169979E-2</v>
      </c>
      <c r="AG18" s="1116">
        <f>AG10/(SUM(AG34,AG38:AG40)-AG7)</f>
        <v>0.25492341356673959</v>
      </c>
      <c r="AH18" s="1121">
        <f>AVERAGE(AD18:AG18)</f>
        <v>0.13760524364327426</v>
      </c>
      <c r="AI18" s="1121">
        <f t="shared" ref="AI18:AL18" si="169">AVERAGE(AE18:AH18)</f>
        <v>0.12817021023953384</v>
      </c>
      <c r="AJ18" s="1121">
        <f t="shared" si="169"/>
        <v>0.15197383386017943</v>
      </c>
      <c r="AK18" s="1121">
        <f t="shared" si="169"/>
        <v>0.16816817532743178</v>
      </c>
      <c r="AL18" s="1121">
        <f t="shared" si="169"/>
        <v>0.14647936576760484</v>
      </c>
      <c r="AM18" s="1121">
        <f t="shared" si="163"/>
        <v>0.14869789629868746</v>
      </c>
      <c r="AN18" s="1121">
        <f t="shared" si="163"/>
        <v>0.15382981781347588</v>
      </c>
      <c r="AO18" s="1121">
        <f t="shared" si="163"/>
        <v>0.15429381380179999</v>
      </c>
      <c r="AP18" s="1121">
        <f t="shared" si="163"/>
        <v>0.15082522342039204</v>
      </c>
      <c r="AQ18" s="1121">
        <f t="shared" si="163"/>
        <v>0.15191168783358885</v>
      </c>
      <c r="AR18" s="1121">
        <f t="shared" si="163"/>
        <v>0.15271513571731421</v>
      </c>
      <c r="AS18" s="1121">
        <f t="shared" si="163"/>
        <v>0.15243646519327378</v>
      </c>
      <c r="AT18" s="1121">
        <f t="shared" si="163"/>
        <v>0.15197212804114221</v>
      </c>
      <c r="AU18" s="1121">
        <f t="shared" si="163"/>
        <v>0.15225885419632978</v>
      </c>
      <c r="AV18" s="1121">
        <f t="shared" si="163"/>
        <v>0.15234564578701501</v>
      </c>
      <c r="AW18" s="1121">
        <f t="shared" si="163"/>
        <v>0.15225327330444019</v>
      </c>
      <c r="AX18" s="1121">
        <f t="shared" si="163"/>
        <v>0.15220747533223181</v>
      </c>
      <c r="AY18" s="284">
        <f>AVERAGE(AM18:AX18)</f>
        <v>0.15214561806164092</v>
      </c>
      <c r="AZ18" s="284">
        <f>AY18</f>
        <v>0.15214561806164092</v>
      </c>
      <c r="BA18" s="284">
        <f t="shared" ref="BA18:BJ18" si="170">AZ18</f>
        <v>0.15214561806164092</v>
      </c>
      <c r="BB18" s="284">
        <f t="shared" si="170"/>
        <v>0.15214561806164092</v>
      </c>
      <c r="BC18" s="284">
        <f t="shared" si="170"/>
        <v>0.15214561806164092</v>
      </c>
      <c r="BD18" s="284">
        <f t="shared" si="170"/>
        <v>0.15214561806164092</v>
      </c>
      <c r="BE18" s="284">
        <f t="shared" si="170"/>
        <v>0.15214561806164092</v>
      </c>
      <c r="BF18" s="284">
        <f t="shared" si="170"/>
        <v>0.15214561806164092</v>
      </c>
      <c r="BG18" s="284">
        <f t="shared" si="170"/>
        <v>0.15214561806164092</v>
      </c>
      <c r="BH18" s="284">
        <f t="shared" si="170"/>
        <v>0.15214561806164092</v>
      </c>
      <c r="BI18" s="284">
        <f t="shared" si="170"/>
        <v>0.15214561806164092</v>
      </c>
      <c r="BJ18" s="284">
        <f t="shared" si="170"/>
        <v>0.15214561806164092</v>
      </c>
      <c r="BK18" s="284">
        <f>AVERAGE(AY18:BJ18)</f>
        <v>0.15214561806164092</v>
      </c>
      <c r="BL18" s="284">
        <f>BK18</f>
        <v>0.15214561806164092</v>
      </c>
      <c r="BM18" s="284">
        <f t="shared" ref="BM18:BV18" si="171">BL18</f>
        <v>0.15214561806164092</v>
      </c>
      <c r="BN18" s="284">
        <f t="shared" si="171"/>
        <v>0.15214561806164092</v>
      </c>
      <c r="BO18" s="284">
        <f t="shared" si="171"/>
        <v>0.15214561806164092</v>
      </c>
      <c r="BP18" s="284">
        <f t="shared" si="171"/>
        <v>0.15214561806164092</v>
      </c>
      <c r="BQ18" s="284">
        <f t="shared" si="171"/>
        <v>0.15214561806164092</v>
      </c>
      <c r="BR18" s="284">
        <f t="shared" si="171"/>
        <v>0.15214561806164092</v>
      </c>
      <c r="BS18" s="284">
        <f t="shared" si="171"/>
        <v>0.15214561806164092</v>
      </c>
      <c r="BT18" s="284">
        <f t="shared" si="171"/>
        <v>0.15214561806164092</v>
      </c>
      <c r="BU18" s="284">
        <f t="shared" si="171"/>
        <v>0.15214561806164092</v>
      </c>
      <c r="BV18" s="284">
        <f t="shared" si="171"/>
        <v>0.15214561806164092</v>
      </c>
      <c r="BW18" s="284">
        <f>AVERAGE(BK18:BV18)</f>
        <v>0.15214561806164092</v>
      </c>
      <c r="BX18" s="284">
        <f>BW18</f>
        <v>0.15214561806164092</v>
      </c>
      <c r="BY18" s="284">
        <f t="shared" ref="BY18:CH18" si="172">BX18</f>
        <v>0.15214561806164092</v>
      </c>
      <c r="BZ18" s="284">
        <f t="shared" si="172"/>
        <v>0.15214561806164092</v>
      </c>
      <c r="CA18" s="284">
        <f t="shared" si="172"/>
        <v>0.15214561806164092</v>
      </c>
      <c r="CB18" s="284">
        <f t="shared" si="172"/>
        <v>0.15214561806164092</v>
      </c>
      <c r="CC18" s="284">
        <f t="shared" si="172"/>
        <v>0.15214561806164092</v>
      </c>
      <c r="CD18" s="284">
        <f t="shared" si="172"/>
        <v>0.15214561806164092</v>
      </c>
      <c r="CE18" s="284">
        <f t="shared" si="172"/>
        <v>0.15214561806164092</v>
      </c>
      <c r="CF18" s="284">
        <f t="shared" si="172"/>
        <v>0.15214561806164092</v>
      </c>
      <c r="CG18" s="284">
        <f t="shared" si="172"/>
        <v>0.15214561806164092</v>
      </c>
      <c r="CH18" s="284">
        <f t="shared" si="172"/>
        <v>0.15214561806164092</v>
      </c>
      <c r="CI18" s="284">
        <f>AVERAGE(BW18:CH18)</f>
        <v>0.15214561806164092</v>
      </c>
      <c r="CJ18" s="284">
        <f>CI18</f>
        <v>0.15214561806164092</v>
      </c>
      <c r="CK18" s="284">
        <f t="shared" ref="CK18:CT18" si="173">CJ18</f>
        <v>0.15214561806164092</v>
      </c>
      <c r="CL18" s="284">
        <f t="shared" si="173"/>
        <v>0.15214561806164092</v>
      </c>
      <c r="CM18" s="284">
        <f t="shared" si="173"/>
        <v>0.15214561806164092</v>
      </c>
      <c r="CN18" s="284">
        <f t="shared" si="173"/>
        <v>0.15214561806164092</v>
      </c>
      <c r="CO18" s="284">
        <f t="shared" si="173"/>
        <v>0.15214561806164092</v>
      </c>
      <c r="CP18" s="284">
        <f t="shared" si="173"/>
        <v>0.15214561806164092</v>
      </c>
      <c r="CQ18" s="284">
        <f t="shared" si="173"/>
        <v>0.15214561806164092</v>
      </c>
      <c r="CR18" s="284">
        <f t="shared" si="173"/>
        <v>0.15214561806164092</v>
      </c>
      <c r="CS18" s="284">
        <f t="shared" si="173"/>
        <v>0.15214561806164092</v>
      </c>
      <c r="CT18" s="284">
        <f t="shared" si="173"/>
        <v>0.15214561806164092</v>
      </c>
    </row>
    <row r="19" spans="1:98" ht="15.75" thickTop="1" x14ac:dyDescent="0.25"/>
    <row r="20" spans="1:98" s="113" customFormat="1" x14ac:dyDescent="0.25">
      <c r="B20" s="61"/>
      <c r="C20" s="6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2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2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2"/>
    </row>
    <row r="21" spans="1:98" s="102" customFormat="1" x14ac:dyDescent="0.25">
      <c r="B21" s="102" t="s">
        <v>0</v>
      </c>
      <c r="C21" s="102">
        <v>42005</v>
      </c>
      <c r="D21" s="102">
        <v>42036</v>
      </c>
      <c r="E21" s="102">
        <v>42064</v>
      </c>
      <c r="F21" s="102">
        <v>42095</v>
      </c>
      <c r="G21" s="102">
        <v>42125</v>
      </c>
      <c r="H21" s="102">
        <v>42156</v>
      </c>
      <c r="I21" s="102">
        <v>42186</v>
      </c>
      <c r="J21" s="102">
        <v>42217</v>
      </c>
      <c r="K21" s="102">
        <v>42248</v>
      </c>
      <c r="L21" s="102">
        <v>42278</v>
      </c>
      <c r="M21" s="102">
        <v>42309</v>
      </c>
      <c r="N21" s="103">
        <v>42339</v>
      </c>
      <c r="O21" s="140">
        <v>42370</v>
      </c>
      <c r="P21" s="140">
        <v>42401</v>
      </c>
      <c r="Q21" s="140">
        <v>42430</v>
      </c>
      <c r="R21" s="140">
        <v>42461</v>
      </c>
      <c r="S21" s="140">
        <v>42491</v>
      </c>
      <c r="T21" s="140">
        <v>42522</v>
      </c>
      <c r="U21" s="140">
        <v>42552</v>
      </c>
      <c r="V21" s="140">
        <v>42583</v>
      </c>
      <c r="W21" s="102">
        <v>42614</v>
      </c>
      <c r="X21" s="102">
        <v>42644</v>
      </c>
      <c r="Y21" s="102">
        <v>42675</v>
      </c>
      <c r="Z21" s="103">
        <v>42705</v>
      </c>
      <c r="AA21" s="102">
        <v>42752</v>
      </c>
      <c r="AB21" s="102">
        <v>42783</v>
      </c>
      <c r="AC21" s="102">
        <v>42811</v>
      </c>
      <c r="AD21" s="102">
        <v>42842</v>
      </c>
      <c r="AE21" s="102">
        <v>42872</v>
      </c>
      <c r="AF21" s="102">
        <v>42903</v>
      </c>
      <c r="AG21" s="102">
        <v>42933</v>
      </c>
      <c r="AH21" s="102">
        <v>42964</v>
      </c>
      <c r="AI21" s="102">
        <v>42995</v>
      </c>
      <c r="AJ21" s="102">
        <v>43025</v>
      </c>
      <c r="AK21" s="102">
        <v>43056</v>
      </c>
      <c r="AL21" s="103">
        <v>43086</v>
      </c>
      <c r="AM21" s="102">
        <v>43118</v>
      </c>
      <c r="AN21" s="102">
        <v>43149</v>
      </c>
      <c r="AO21" s="102">
        <v>43177</v>
      </c>
      <c r="AP21" s="102">
        <v>43208</v>
      </c>
      <c r="AQ21" s="102">
        <v>43238</v>
      </c>
      <c r="AR21" s="102">
        <v>43269</v>
      </c>
      <c r="AS21" s="102">
        <v>43299</v>
      </c>
      <c r="AT21" s="102">
        <v>43330</v>
      </c>
      <c r="AU21" s="102">
        <v>43361</v>
      </c>
      <c r="AV21" s="102">
        <v>43391</v>
      </c>
      <c r="AW21" s="102">
        <v>43422</v>
      </c>
      <c r="AX21" s="103">
        <v>43452</v>
      </c>
      <c r="AY21" s="102">
        <v>43483</v>
      </c>
      <c r="AZ21" s="102">
        <v>43514</v>
      </c>
      <c r="BA21" s="102">
        <v>43542</v>
      </c>
      <c r="BB21" s="102">
        <v>43573</v>
      </c>
      <c r="BC21" s="102">
        <v>43603</v>
      </c>
      <c r="BD21" s="102">
        <v>43634</v>
      </c>
      <c r="BE21" s="102">
        <v>43664</v>
      </c>
      <c r="BF21" s="102">
        <v>43695</v>
      </c>
      <c r="BG21" s="102">
        <v>43726</v>
      </c>
      <c r="BH21" s="102">
        <v>43756</v>
      </c>
      <c r="BI21" s="102">
        <v>43787</v>
      </c>
      <c r="BJ21" s="103">
        <v>43817</v>
      </c>
      <c r="BK21" s="102">
        <v>43848</v>
      </c>
      <c r="BL21" s="102">
        <v>43879</v>
      </c>
      <c r="BM21" s="102">
        <v>43908</v>
      </c>
      <c r="BN21" s="102">
        <v>43939</v>
      </c>
      <c r="BO21" s="102">
        <v>43969</v>
      </c>
      <c r="BP21" s="102">
        <v>44000</v>
      </c>
      <c r="BQ21" s="102">
        <v>44030</v>
      </c>
      <c r="BR21" s="102">
        <v>44061</v>
      </c>
      <c r="BS21" s="102">
        <v>44092</v>
      </c>
      <c r="BT21" s="102">
        <v>44122</v>
      </c>
      <c r="BU21" s="102">
        <v>44153</v>
      </c>
      <c r="BV21" s="103">
        <v>44183</v>
      </c>
      <c r="BW21" s="102">
        <v>44214</v>
      </c>
      <c r="BX21" s="102">
        <v>44245</v>
      </c>
      <c r="BY21" s="102">
        <v>44273</v>
      </c>
      <c r="BZ21" s="102">
        <v>44304</v>
      </c>
      <c r="CA21" s="102">
        <v>44334</v>
      </c>
      <c r="CB21" s="102">
        <v>44365</v>
      </c>
      <c r="CC21" s="102">
        <v>44395</v>
      </c>
      <c r="CD21" s="102">
        <v>44426</v>
      </c>
      <c r="CE21" s="102">
        <v>44457</v>
      </c>
      <c r="CF21" s="102">
        <v>44487</v>
      </c>
      <c r="CG21" s="102">
        <v>44518</v>
      </c>
      <c r="CH21" s="103">
        <v>44548</v>
      </c>
      <c r="CI21" s="102">
        <v>44579</v>
      </c>
      <c r="CJ21" s="102">
        <v>44610</v>
      </c>
      <c r="CK21" s="102">
        <v>44638</v>
      </c>
      <c r="CL21" s="102">
        <v>44669</v>
      </c>
      <c r="CM21" s="102">
        <v>44699</v>
      </c>
      <c r="CN21" s="102">
        <v>44730</v>
      </c>
      <c r="CO21" s="102">
        <v>44760</v>
      </c>
      <c r="CP21" s="102">
        <v>44791</v>
      </c>
      <c r="CQ21" s="102">
        <v>44822</v>
      </c>
      <c r="CR21" s="102">
        <v>44852</v>
      </c>
      <c r="CS21" s="102">
        <v>44883</v>
      </c>
      <c r="CT21" s="103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4">
        <v>3179.1134999999999</v>
      </c>
      <c r="O22" s="354">
        <v>672.32799999999997</v>
      </c>
      <c r="P22" s="355">
        <v>439.19</v>
      </c>
      <c r="Q22" s="356">
        <v>760.67499999999995</v>
      </c>
      <c r="R22" s="357">
        <v>1140.2950000000001</v>
      </c>
      <c r="S22" s="358">
        <v>1084.577</v>
      </c>
      <c r="T22" s="359">
        <v>1344.498</v>
      </c>
      <c r="U22" s="360">
        <v>1045.5150000000001</v>
      </c>
      <c r="V22" s="361">
        <v>678.625</v>
      </c>
      <c r="W22" s="362">
        <v>1128.6179999999999</v>
      </c>
      <c r="X22" s="363">
        <v>523.58199999999999</v>
      </c>
      <c r="Y22" s="364">
        <v>653.01499999999999</v>
      </c>
      <c r="Z22" s="365">
        <v>1904.2725</v>
      </c>
      <c r="AA22" s="1128">
        <v>1097.587</v>
      </c>
      <c r="AB22" s="1129">
        <v>2116.5275000000001</v>
      </c>
      <c r="AC22" s="1130">
        <v>2115.21</v>
      </c>
      <c r="AD22" s="1131">
        <v>4994.8500000000004</v>
      </c>
      <c r="AE22" s="1132">
        <v>3824.19</v>
      </c>
      <c r="AF22" s="1133">
        <v>3126.56</v>
      </c>
      <c r="AG22" s="1134">
        <v>2942</v>
      </c>
      <c r="AH22" s="15">
        <f>AH77*AH101</f>
        <v>3203.5714158608066</v>
      </c>
      <c r="AI22" s="15">
        <f t="shared" ref="AI22:CL22" si="174">AI77*AI101</f>
        <v>4378.8991873302684</v>
      </c>
      <c r="AJ22" s="15">
        <f t="shared" si="174"/>
        <v>5846.2019674718176</v>
      </c>
      <c r="AK22" s="15">
        <f t="shared" si="174"/>
        <v>8362.3567225010447</v>
      </c>
      <c r="AL22" s="94">
        <f t="shared" si="174"/>
        <v>10979.249354178675</v>
      </c>
      <c r="AM22" s="15">
        <f t="shared" si="174"/>
        <v>8373.6009845493918</v>
      </c>
      <c r="AN22" s="15">
        <f t="shared" si="174"/>
        <v>8749.3620435980265</v>
      </c>
      <c r="AO22" s="15">
        <f>AO77*AO101</f>
        <v>9021.4840595140195</v>
      </c>
      <c r="AP22" s="15">
        <f t="shared" si="174"/>
        <v>9140.3091118292996</v>
      </c>
      <c r="AQ22" s="15">
        <f t="shared" si="174"/>
        <v>9040.6518294002453</v>
      </c>
      <c r="AR22" s="15">
        <f t="shared" si="174"/>
        <v>9213.6382370456413</v>
      </c>
      <c r="AS22" s="15">
        <f t="shared" si="174"/>
        <v>9333.3014143238743</v>
      </c>
      <c r="AT22" s="15">
        <f t="shared" si="174"/>
        <v>9412.8754322423465</v>
      </c>
      <c r="AU22" s="15">
        <f t="shared" si="174"/>
        <v>9482.1160488176611</v>
      </c>
      <c r="AV22" s="15">
        <f t="shared" si="174"/>
        <v>9595.7175285936464</v>
      </c>
      <c r="AW22" s="15">
        <f t="shared" si="174"/>
        <v>9693.6867835693229</v>
      </c>
      <c r="AX22" s="94">
        <f t="shared" si="174"/>
        <v>9785.9311674895362</v>
      </c>
      <c r="AY22" s="15">
        <f t="shared" si="174"/>
        <v>9915.2300181077608</v>
      </c>
      <c r="AZ22" s="15">
        <f t="shared" si="174"/>
        <v>10014.382318288837</v>
      </c>
      <c r="BA22" s="15">
        <f t="shared" si="174"/>
        <v>10721.397709960031</v>
      </c>
      <c r="BB22" s="15">
        <f t="shared" si="174"/>
        <v>10828.611687059631</v>
      </c>
      <c r="BC22" s="15">
        <f t="shared" si="174"/>
        <v>10936.897803930227</v>
      </c>
      <c r="BD22" s="15">
        <f t="shared" si="174"/>
        <v>10942.056717988684</v>
      </c>
      <c r="BE22" s="15">
        <f t="shared" si="174"/>
        <v>11051.47728516857</v>
      </c>
      <c r="BF22" s="15">
        <f t="shared" si="174"/>
        <v>11161.992058020258</v>
      </c>
      <c r="BG22" s="15">
        <f t="shared" si="174"/>
        <v>11273.61197860046</v>
      </c>
      <c r="BH22" s="15">
        <f t="shared" si="174"/>
        <v>11386.348098386465</v>
      </c>
      <c r="BI22" s="15">
        <f t="shared" si="174"/>
        <v>11500.211579370331</v>
      </c>
      <c r="BJ22" s="94">
        <f t="shared" si="174"/>
        <v>11954.820419394067</v>
      </c>
      <c r="BK22" s="15">
        <f t="shared" si="174"/>
        <v>10935.825664159229</v>
      </c>
      <c r="BL22" s="15">
        <f t="shared" si="174"/>
        <v>11155.63576000883</v>
      </c>
      <c r="BM22" s="15">
        <f t="shared" si="174"/>
        <v>12062.65588111211</v>
      </c>
      <c r="BN22" s="15">
        <f t="shared" si="174"/>
        <v>12305.115264322461</v>
      </c>
      <c r="BO22" s="15">
        <f t="shared" si="174"/>
        <v>12552.448081135344</v>
      </c>
      <c r="BP22" s="15">
        <f t="shared" si="174"/>
        <v>12683.952737683465</v>
      </c>
      <c r="BQ22" s="15">
        <f t="shared" si="174"/>
        <v>13068.289189588011</v>
      </c>
      <c r="BR22" s="15">
        <f t="shared" si="174"/>
        <v>13330.961802298734</v>
      </c>
      <c r="BS22" s="15">
        <f t="shared" si="174"/>
        <v>13598.914134524937</v>
      </c>
      <c r="BT22" s="15">
        <f t="shared" si="174"/>
        <v>13872.252308628886</v>
      </c>
      <c r="BU22" s="15">
        <f t="shared" si="174"/>
        <v>14151.084580032331</v>
      </c>
      <c r="BV22" s="94">
        <f t="shared" si="174"/>
        <v>14710.483692092716</v>
      </c>
      <c r="BW22" s="15">
        <f t="shared" si="174"/>
        <v>13440.351199228982</v>
      </c>
      <c r="BX22" s="15">
        <f t="shared" si="174"/>
        <v>13574.754711221271</v>
      </c>
      <c r="BY22" s="15">
        <f t="shared" si="174"/>
        <v>14533.132393833497</v>
      </c>
      <c r="BZ22" s="15">
        <f t="shared" si="174"/>
        <v>14678.46371777183</v>
      </c>
      <c r="CA22" s="15">
        <f t="shared" si="174"/>
        <v>14825.248354949548</v>
      </c>
      <c r="CB22" s="15">
        <f t="shared" si="174"/>
        <v>14832.241396626414</v>
      </c>
      <c r="CC22" s="15">
        <f t="shared" si="174"/>
        <v>15130.369448698599</v>
      </c>
      <c r="CD22" s="15">
        <f t="shared" si="174"/>
        <v>15587.306606049304</v>
      </c>
      <c r="CE22" s="15">
        <f t="shared" si="174"/>
        <v>15743.179672109793</v>
      </c>
      <c r="CF22" s="15">
        <f t="shared" si="174"/>
        <v>15900.611468830894</v>
      </c>
      <c r="CG22" s="15">
        <f t="shared" si="174"/>
        <v>16217.064814730174</v>
      </c>
      <c r="CH22" s="94">
        <f t="shared" si="174"/>
        <v>16529.170211913523</v>
      </c>
      <c r="CI22" s="15">
        <f t="shared" si="174"/>
        <v>13843.561735205856</v>
      </c>
      <c r="CJ22" s="15">
        <f t="shared" si="174"/>
        <v>13981.997352557915</v>
      </c>
      <c r="CK22" s="15">
        <f t="shared" si="174"/>
        <v>14969.126365648506</v>
      </c>
      <c r="CL22" s="15">
        <f t="shared" si="174"/>
        <v>15118.817629304991</v>
      </c>
      <c r="CM22" s="15">
        <f t="shared" ref="CM22:CT22" si="175">CM77*CM101</f>
        <v>15270.005805598041</v>
      </c>
      <c r="CN22" s="15">
        <f t="shared" si="175"/>
        <v>15277.20863852521</v>
      </c>
      <c r="CO22" s="15">
        <f t="shared" si="175"/>
        <v>15584.280532159561</v>
      </c>
      <c r="CP22" s="15">
        <f t="shared" si="175"/>
        <v>16054.925804230788</v>
      </c>
      <c r="CQ22" s="15">
        <f t="shared" si="175"/>
        <v>16215.475062273092</v>
      </c>
      <c r="CR22" s="15">
        <f t="shared" si="175"/>
        <v>16705.182409153738</v>
      </c>
      <c r="CS22" s="15">
        <f t="shared" si="175"/>
        <v>17037.648294355527</v>
      </c>
      <c r="CT22" s="94">
        <f t="shared" si="175"/>
        <v>17365.546224636357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4">
        <v>3187.8090000000002</v>
      </c>
      <c r="O23" s="366">
        <v>1056.748</v>
      </c>
      <c r="P23" s="367">
        <v>604.54399999999998</v>
      </c>
      <c r="Q23" s="368">
        <v>4455.8940000000002</v>
      </c>
      <c r="R23" s="369">
        <v>5200.0320000000102</v>
      </c>
      <c r="S23" s="370">
        <v>4443.8230000000003</v>
      </c>
      <c r="T23" s="371">
        <v>9751.3800000000701</v>
      </c>
      <c r="U23" s="372">
        <v>4760.9380000000101</v>
      </c>
      <c r="V23" s="373">
        <v>5674.0470000000196</v>
      </c>
      <c r="W23" s="374">
        <v>9491.9935000000496</v>
      </c>
      <c r="X23" s="375">
        <v>6519.5280000000203</v>
      </c>
      <c r="Y23" s="376">
        <v>7622.0060000000503</v>
      </c>
      <c r="Z23" s="377">
        <v>15125.7075000001</v>
      </c>
      <c r="AA23" s="1135">
        <v>2756.6320000000001</v>
      </c>
      <c r="AB23" s="1136">
        <v>3733.1240000000098</v>
      </c>
      <c r="AC23" s="1137">
        <v>10037.33</v>
      </c>
      <c r="AD23" s="1138">
        <v>6735.61</v>
      </c>
      <c r="AE23" s="1139">
        <v>6413.6</v>
      </c>
      <c r="AF23" s="1140">
        <v>14161.59</v>
      </c>
      <c r="AG23" s="1141">
        <v>7721.59</v>
      </c>
      <c r="AH23" s="15">
        <f t="shared" ref="AH23:CL23" si="176">AH78*AH102</f>
        <v>7723.8186491491624</v>
      </c>
      <c r="AI23" s="15">
        <f t="shared" si="176"/>
        <v>10377.441406061649</v>
      </c>
      <c r="AJ23" s="15">
        <f t="shared" si="176"/>
        <v>11937.853592343206</v>
      </c>
      <c r="AK23" s="15">
        <f t="shared" si="176"/>
        <v>12468.081813947405</v>
      </c>
      <c r="AL23" s="94">
        <f t="shared" si="176"/>
        <v>14420.559754979442</v>
      </c>
      <c r="AM23" s="15">
        <f>AM78*AM102</f>
        <v>7082.7517389044988</v>
      </c>
      <c r="AN23" s="15">
        <f t="shared" si="176"/>
        <v>9290.7967447149313</v>
      </c>
      <c r="AO23" s="15">
        <f t="shared" si="176"/>
        <v>11624.529296752055</v>
      </c>
      <c r="AP23" s="15">
        <f t="shared" si="176"/>
        <v>11276.330365498792</v>
      </c>
      <c r="AQ23" s="15">
        <f t="shared" si="176"/>
        <v>11083.922017564804</v>
      </c>
      <c r="AR23" s="15">
        <f t="shared" si="176"/>
        <v>15611.625329831002</v>
      </c>
      <c r="AS23" s="15">
        <f t="shared" si="176"/>
        <v>14944.707226425697</v>
      </c>
      <c r="AT23" s="15">
        <f t="shared" si="176"/>
        <v>15325.500982215781</v>
      </c>
      <c r="AU23" s="15">
        <f t="shared" si="176"/>
        <v>15729.662416834191</v>
      </c>
      <c r="AV23" s="15">
        <f t="shared" si="176"/>
        <v>16268.825332864062</v>
      </c>
      <c r="AW23" s="15">
        <f t="shared" si="176"/>
        <v>16883.069017641734</v>
      </c>
      <c r="AX23" s="94">
        <f t="shared" si="176"/>
        <v>17596.99873763492</v>
      </c>
      <c r="AY23" s="15">
        <f t="shared" si="176"/>
        <v>16173.435027488065</v>
      </c>
      <c r="AZ23" s="15">
        <f t="shared" si="176"/>
        <v>16695.92140976177</v>
      </c>
      <c r="BA23" s="15">
        <f t="shared" si="176"/>
        <v>18445.552376251944</v>
      </c>
      <c r="BB23" s="15">
        <f t="shared" si="176"/>
        <v>18983.845284682229</v>
      </c>
      <c r="BC23" s="15">
        <f t="shared" si="176"/>
        <v>19279.574644857075</v>
      </c>
      <c r="BD23" s="15">
        <f t="shared" si="176"/>
        <v>19612.808710588135</v>
      </c>
      <c r="BE23" s="15">
        <f t="shared" si="176"/>
        <v>20033.571544234022</v>
      </c>
      <c r="BF23" s="15">
        <f t="shared" si="176"/>
        <v>20473.747264895024</v>
      </c>
      <c r="BG23" s="15">
        <f t="shared" si="176"/>
        <v>20938.448028982963</v>
      </c>
      <c r="BH23" s="15">
        <f t="shared" si="176"/>
        <v>21440.674752680625</v>
      </c>
      <c r="BI23" s="15">
        <f t="shared" si="176"/>
        <v>21942.009732263559</v>
      </c>
      <c r="BJ23" s="94">
        <f t="shared" si="176"/>
        <v>22452.398541784238</v>
      </c>
      <c r="BK23" s="15">
        <f t="shared" si="176"/>
        <v>12561.853781072839</v>
      </c>
      <c r="BL23" s="15">
        <f t="shared" si="176"/>
        <v>12105.682013431568</v>
      </c>
      <c r="BM23" s="15">
        <f t="shared" si="176"/>
        <v>30062.082241290191</v>
      </c>
      <c r="BN23" s="15">
        <f t="shared" si="176"/>
        <v>30634.142414708756</v>
      </c>
      <c r="BO23" s="15">
        <f t="shared" si="176"/>
        <v>30624.608684078001</v>
      </c>
      <c r="BP23" s="15">
        <f t="shared" si="176"/>
        <v>30411.299159289465</v>
      </c>
      <c r="BQ23" s="15">
        <f t="shared" si="176"/>
        <v>31012.571087816035</v>
      </c>
      <c r="BR23" s="15">
        <f t="shared" si="176"/>
        <v>31606.482007088416</v>
      </c>
      <c r="BS23" s="15">
        <f t="shared" si="176"/>
        <v>32490.858871441065</v>
      </c>
      <c r="BT23" s="15">
        <f t="shared" si="176"/>
        <v>33449.974835500027</v>
      </c>
      <c r="BU23" s="15">
        <f t="shared" si="176"/>
        <v>34398.166540034101</v>
      </c>
      <c r="BV23" s="94">
        <f t="shared" si="176"/>
        <v>35343.062830387222</v>
      </c>
      <c r="BW23" s="15">
        <f t="shared" si="176"/>
        <v>16815.827394415552</v>
      </c>
      <c r="BX23" s="15">
        <f t="shared" si="176"/>
        <v>17153.637286963545</v>
      </c>
      <c r="BY23" s="15">
        <f t="shared" si="176"/>
        <v>40241.578120076796</v>
      </c>
      <c r="BZ23" s="15">
        <f t="shared" si="176"/>
        <v>41359.232864069592</v>
      </c>
      <c r="CA23" s="15">
        <f t="shared" si="176"/>
        <v>41829.141324646604</v>
      </c>
      <c r="CB23" s="15">
        <f t="shared" si="176"/>
        <v>41787.75679203801</v>
      </c>
      <c r="CC23" s="15">
        <f t="shared" si="176"/>
        <v>42007.034771999279</v>
      </c>
      <c r="CD23" s="15">
        <f t="shared" si="176"/>
        <v>42868.904279693175</v>
      </c>
      <c r="CE23" s="15">
        <f t="shared" si="176"/>
        <v>44248.762589145226</v>
      </c>
      <c r="CF23" s="15">
        <f t="shared" si="176"/>
        <v>45486.689264972672</v>
      </c>
      <c r="CG23" s="15">
        <f t="shared" si="176"/>
        <v>46598.814127528371</v>
      </c>
      <c r="CH23" s="94">
        <f t="shared" si="176"/>
        <v>47628.857466661058</v>
      </c>
      <c r="CI23" s="15">
        <f t="shared" si="176"/>
        <v>21744.659567565712</v>
      </c>
      <c r="CJ23" s="15">
        <f t="shared" si="176"/>
        <v>22115.153732217288</v>
      </c>
      <c r="CK23" s="15">
        <f t="shared" si="176"/>
        <v>51961.87576136503</v>
      </c>
      <c r="CL23" s="15">
        <f t="shared" si="176"/>
        <v>53240.438544268516</v>
      </c>
      <c r="CM23" s="15">
        <f t="shared" ref="CM23:CT23" si="177">CM78*CM102</f>
        <v>53658.225066555802</v>
      </c>
      <c r="CN23" s="15">
        <f t="shared" si="177"/>
        <v>53387.591785041004</v>
      </c>
      <c r="CO23" s="15">
        <f t="shared" si="177"/>
        <v>53428.466254319188</v>
      </c>
      <c r="CP23" s="15">
        <f t="shared" si="177"/>
        <v>54382.203820134557</v>
      </c>
      <c r="CQ23" s="15">
        <f t="shared" si="177"/>
        <v>56047.922483918235</v>
      </c>
      <c r="CR23" s="15">
        <f t="shared" si="177"/>
        <v>58710.272711826634</v>
      </c>
      <c r="CS23" s="15">
        <f t="shared" si="177"/>
        <v>60093.467395286607</v>
      </c>
      <c r="CT23" s="94">
        <f t="shared" si="177"/>
        <v>61366.052570128923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4">
        <v>5157.00000000002</v>
      </c>
      <c r="O24" s="378">
        <v>925.79899999999895</v>
      </c>
      <c r="P24" s="379">
        <v>756.42700000000002</v>
      </c>
      <c r="Q24" s="380">
        <v>502.48700000000002</v>
      </c>
      <c r="R24" s="381">
        <v>1484.2950000000001</v>
      </c>
      <c r="S24" s="382">
        <v>1717.1189999999999</v>
      </c>
      <c r="T24" s="383">
        <v>4255.2430000000004</v>
      </c>
      <c r="U24" s="384">
        <v>3443.99</v>
      </c>
      <c r="V24" s="385">
        <v>2777.319</v>
      </c>
      <c r="W24" s="386">
        <v>5598.59800000002</v>
      </c>
      <c r="X24" s="387">
        <v>3823.0619999999999</v>
      </c>
      <c r="Y24" s="388">
        <v>3988.2570000000001</v>
      </c>
      <c r="Z24" s="389">
        <v>6872.1940000000304</v>
      </c>
      <c r="AA24" s="1142">
        <v>2279.9690000000001</v>
      </c>
      <c r="AB24" s="1143">
        <v>1583.258</v>
      </c>
      <c r="AC24" s="1144">
        <v>3757.04</v>
      </c>
      <c r="AD24" s="1145">
        <v>3820.79</v>
      </c>
      <c r="AE24" s="1146">
        <v>2595.56</v>
      </c>
      <c r="AF24" s="1147">
        <v>2120.2800000000002</v>
      </c>
      <c r="AG24" s="1148">
        <v>3228.53</v>
      </c>
      <c r="AH24" s="15">
        <f t="shared" ref="AH24:CL24" si="178">AH79*AH103</f>
        <v>3402.2700194278782</v>
      </c>
      <c r="AI24" s="15">
        <f t="shared" si="178"/>
        <v>3865.3074057057756</v>
      </c>
      <c r="AJ24" s="15">
        <f t="shared" si="178"/>
        <v>4445.0462805263551</v>
      </c>
      <c r="AK24" s="15">
        <f t="shared" si="178"/>
        <v>5191.4706515662829</v>
      </c>
      <c r="AL24" s="94">
        <f t="shared" si="178"/>
        <v>5631.1170492240626</v>
      </c>
      <c r="AM24" s="15">
        <f t="shared" si="178"/>
        <v>2884.7062079463944</v>
      </c>
      <c r="AN24" s="15">
        <f t="shared" si="178"/>
        <v>2258.1555542568185</v>
      </c>
      <c r="AO24" s="15">
        <f t="shared" si="178"/>
        <v>6661.6408670698765</v>
      </c>
      <c r="AP24" s="15">
        <f t="shared" si="178"/>
        <v>5627.4772068551674</v>
      </c>
      <c r="AQ24" s="15">
        <f t="shared" si="178"/>
        <v>3730.9414217222434</v>
      </c>
      <c r="AR24" s="15">
        <f t="shared" si="178"/>
        <v>3505.2110798314243</v>
      </c>
      <c r="AS24" s="15">
        <f t="shared" si="178"/>
        <v>4788.1140596527903</v>
      </c>
      <c r="AT24" s="15">
        <f t="shared" si="178"/>
        <v>5385.197398092605</v>
      </c>
      <c r="AU24" s="15">
        <f t="shared" si="178"/>
        <v>5650.6734142781952</v>
      </c>
      <c r="AV24" s="15">
        <f t="shared" si="178"/>
        <v>6122.5192815606633</v>
      </c>
      <c r="AW24" s="15">
        <f t="shared" si="178"/>
        <v>6556.3379686266335</v>
      </c>
      <c r="AX24" s="94">
        <f t="shared" si="178"/>
        <v>7244.0368673544745</v>
      </c>
      <c r="AY24" s="15">
        <f t="shared" si="178"/>
        <v>7895.4794694684861</v>
      </c>
      <c r="AZ24" s="15">
        <f t="shared" si="178"/>
        <v>6916.0771309654656</v>
      </c>
      <c r="BA24" s="15">
        <f t="shared" si="178"/>
        <v>7139.5025265936965</v>
      </c>
      <c r="BB24" s="15">
        <f t="shared" si="178"/>
        <v>7390.3103641146809</v>
      </c>
      <c r="BC24" s="15">
        <f t="shared" si="178"/>
        <v>7647.4698422820993</v>
      </c>
      <c r="BD24" s="15">
        <f t="shared" si="178"/>
        <v>7877.6541269626177</v>
      </c>
      <c r="BE24" s="15">
        <f t="shared" si="178"/>
        <v>8116.3900454207132</v>
      </c>
      <c r="BF24" s="15">
        <f t="shared" si="178"/>
        <v>8324.0136786283474</v>
      </c>
      <c r="BG24" s="15">
        <f t="shared" si="178"/>
        <v>8564.2786853775888</v>
      </c>
      <c r="BH24" s="15">
        <f t="shared" si="178"/>
        <v>8820.5438658532403</v>
      </c>
      <c r="BI24" s="15">
        <f t="shared" si="178"/>
        <v>9079.8071176689282</v>
      </c>
      <c r="BJ24" s="94">
        <f t="shared" si="178"/>
        <v>9345.8595805559416</v>
      </c>
      <c r="BK24" s="15">
        <f t="shared" si="178"/>
        <v>9233.0738549005946</v>
      </c>
      <c r="BL24" s="15">
        <f t="shared" si="178"/>
        <v>5371.694356217612</v>
      </c>
      <c r="BM24" s="15">
        <f t="shared" si="178"/>
        <v>5176.6263867594325</v>
      </c>
      <c r="BN24" s="15">
        <f t="shared" si="178"/>
        <v>12044.535908868147</v>
      </c>
      <c r="BO24" s="15">
        <f t="shared" si="178"/>
        <v>12340.686343966987</v>
      </c>
      <c r="BP24" s="15">
        <f t="shared" si="178"/>
        <v>12513.246761442264</v>
      </c>
      <c r="BQ24" s="15">
        <f t="shared" si="178"/>
        <v>12710.992550895076</v>
      </c>
      <c r="BR24" s="15">
        <f t="shared" si="178"/>
        <v>12885.823447627537</v>
      </c>
      <c r="BS24" s="15">
        <f t="shared" si="178"/>
        <v>13221.161552443606</v>
      </c>
      <c r="BT24" s="15">
        <f t="shared" si="178"/>
        <v>13687.119767334209</v>
      </c>
      <c r="BU24" s="15">
        <f t="shared" si="178"/>
        <v>14165.567226807874</v>
      </c>
      <c r="BV24" s="94">
        <f t="shared" si="178"/>
        <v>14651.366863584566</v>
      </c>
      <c r="BW24" s="15">
        <f t="shared" si="178"/>
        <v>14805.440014504862</v>
      </c>
      <c r="BX24" s="15">
        <f t="shared" si="178"/>
        <v>6679.8555212308856</v>
      </c>
      <c r="BY24" s="15">
        <f t="shared" si="178"/>
        <v>6882.1863006487438</v>
      </c>
      <c r="BZ24" s="15">
        <f t="shared" si="178"/>
        <v>16306.718706452153</v>
      </c>
      <c r="CA24" s="15">
        <f t="shared" si="178"/>
        <v>16927.211650565969</v>
      </c>
      <c r="CB24" s="15">
        <f t="shared" si="178"/>
        <v>17290.727755945118</v>
      </c>
      <c r="CC24" s="15">
        <f t="shared" si="178"/>
        <v>17620.820592498279</v>
      </c>
      <c r="CD24" s="15">
        <f t="shared" si="178"/>
        <v>18248.225659014162</v>
      </c>
      <c r="CE24" s="15">
        <f t="shared" si="178"/>
        <v>18808.855653093742</v>
      </c>
      <c r="CF24" s="15">
        <f t="shared" si="178"/>
        <v>19608.415199198462</v>
      </c>
      <c r="CG24" s="15">
        <f t="shared" si="178"/>
        <v>20558.154180521353</v>
      </c>
      <c r="CH24" s="94">
        <f t="shared" si="178"/>
        <v>21271.397790273924</v>
      </c>
      <c r="CI24" s="15">
        <f t="shared" si="178"/>
        <v>19294.55838652985</v>
      </c>
      <c r="CJ24" s="15">
        <f t="shared" si="178"/>
        <v>8637.7661272811965</v>
      </c>
      <c r="CK24" s="15">
        <f t="shared" si="178"/>
        <v>8872.7892228592536</v>
      </c>
      <c r="CL24" s="15">
        <f t="shared" si="178"/>
        <v>21056.025411624112</v>
      </c>
      <c r="CM24" s="15">
        <f t="shared" ref="CM24:CT24" si="179">CM79*CM103</f>
        <v>21789.866716573037</v>
      </c>
      <c r="CN24" s="15">
        <f t="shared" si="179"/>
        <v>22180.463956748103</v>
      </c>
      <c r="CO24" s="15">
        <f t="shared" si="179"/>
        <v>22512.172198939003</v>
      </c>
      <c r="CP24" s="15">
        <f t="shared" si="179"/>
        <v>23209.796028586403</v>
      </c>
      <c r="CQ24" s="15">
        <f t="shared" si="179"/>
        <v>23860.349102381002</v>
      </c>
      <c r="CR24" s="15">
        <f t="shared" si="179"/>
        <v>25333.841857410411</v>
      </c>
      <c r="CS24" s="15">
        <f t="shared" si="179"/>
        <v>26534.682077194539</v>
      </c>
      <c r="CT24" s="94">
        <f t="shared" si="179"/>
        <v>27431.428749747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4">
        <v>3936.7620000000002</v>
      </c>
      <c r="O25" s="390">
        <v>1277.04</v>
      </c>
      <c r="P25" s="391">
        <v>1869.077</v>
      </c>
      <c r="Q25" s="392">
        <v>2772.25</v>
      </c>
      <c r="R25" s="393">
        <v>1264.825</v>
      </c>
      <c r="S25" s="394">
        <v>1753.539</v>
      </c>
      <c r="T25" s="395">
        <v>3144.2359999999999</v>
      </c>
      <c r="U25" s="396">
        <v>2672.902</v>
      </c>
      <c r="V25" s="397">
        <v>3768.77000000001</v>
      </c>
      <c r="W25" s="398">
        <v>6418.0445</v>
      </c>
      <c r="X25" s="399">
        <v>3671.5749999999998</v>
      </c>
      <c r="Y25" s="400">
        <v>3967.9929999999999</v>
      </c>
      <c r="Z25" s="401">
        <v>7577.5540000000301</v>
      </c>
      <c r="AA25" s="1149">
        <v>3159.2165</v>
      </c>
      <c r="AB25" s="1150">
        <v>5424.7270000000099</v>
      </c>
      <c r="AC25" s="1151">
        <v>4308.79</v>
      </c>
      <c r="AD25" s="1152">
        <v>2774.46</v>
      </c>
      <c r="AE25" s="1153">
        <v>3083.16</v>
      </c>
      <c r="AF25" s="1154">
        <v>2752.66</v>
      </c>
      <c r="AG25" s="1155">
        <v>3132.09</v>
      </c>
      <c r="AH25" s="15">
        <f t="shared" ref="AH25:CL25" si="180">AH80*AH104</f>
        <v>4068.808484269829</v>
      </c>
      <c r="AI25" s="15">
        <f t="shared" si="180"/>
        <v>5012.135535004978</v>
      </c>
      <c r="AJ25" s="15">
        <f t="shared" si="180"/>
        <v>4434.1101053438879</v>
      </c>
      <c r="AK25" s="15">
        <f t="shared" si="180"/>
        <v>5284.3911733604982</v>
      </c>
      <c r="AL25" s="94">
        <f t="shared" si="180"/>
        <v>6224.645239005793</v>
      </c>
      <c r="AM25" s="15">
        <f t="shared" si="180"/>
        <v>5758.8913281817722</v>
      </c>
      <c r="AN25" s="15">
        <f t="shared" si="180"/>
        <v>5232.693182605487</v>
      </c>
      <c r="AO25" s="15">
        <f t="shared" si="180"/>
        <v>4832.6874735370966</v>
      </c>
      <c r="AP25" s="15">
        <f t="shared" si="180"/>
        <v>3685.2512185653209</v>
      </c>
      <c r="AQ25" s="15">
        <f t="shared" si="180"/>
        <v>4916.3411631135123</v>
      </c>
      <c r="AR25" s="15">
        <f t="shared" si="180"/>
        <v>3934.8677111629158</v>
      </c>
      <c r="AS25" s="15">
        <f t="shared" si="180"/>
        <v>4408.5827677192019</v>
      </c>
      <c r="AT25" s="15">
        <f t="shared" si="180"/>
        <v>4884.6822917808231</v>
      </c>
      <c r="AU25" s="15">
        <f t="shared" si="180"/>
        <v>5966.3273038834523</v>
      </c>
      <c r="AV25" s="15">
        <f t="shared" si="180"/>
        <v>6459.7132322659072</v>
      </c>
      <c r="AW25" s="15">
        <f t="shared" si="180"/>
        <v>7114.0475075902286</v>
      </c>
      <c r="AX25" s="94">
        <f t="shared" si="180"/>
        <v>7565.0656064944405</v>
      </c>
      <c r="AY25" s="15">
        <f t="shared" si="180"/>
        <v>8300.7341683786308</v>
      </c>
      <c r="AZ25" s="15">
        <f t="shared" si="180"/>
        <v>8685.0826371636213</v>
      </c>
      <c r="BA25" s="15">
        <f t="shared" si="180"/>
        <v>8425.30430453812</v>
      </c>
      <c r="BB25" s="15">
        <f t="shared" si="180"/>
        <v>8459.7326748032137</v>
      </c>
      <c r="BC25" s="15">
        <f t="shared" si="180"/>
        <v>9216.5979729562314</v>
      </c>
      <c r="BD25" s="15">
        <f t="shared" si="180"/>
        <v>6905.2611527701365</v>
      </c>
      <c r="BE25" s="15">
        <f t="shared" si="180"/>
        <v>6786.8347115593497</v>
      </c>
      <c r="BF25" s="15">
        <f t="shared" si="180"/>
        <v>7411.3297391530741</v>
      </c>
      <c r="BG25" s="15">
        <f t="shared" si="180"/>
        <v>8075.3462577375685</v>
      </c>
      <c r="BH25" s="15">
        <f t="shared" si="180"/>
        <v>8792.9950025436774</v>
      </c>
      <c r="BI25" s="15">
        <f t="shared" si="180"/>
        <v>9594.5830034431401</v>
      </c>
      <c r="BJ25" s="94">
        <f t="shared" si="180"/>
        <v>10471.859565652221</v>
      </c>
      <c r="BK25" s="15">
        <f t="shared" si="180"/>
        <v>9955.7635334220668</v>
      </c>
      <c r="BL25" s="15">
        <f t="shared" si="180"/>
        <v>10249.089457432898</v>
      </c>
      <c r="BM25" s="15">
        <f t="shared" si="180"/>
        <v>8315.868257242224</v>
      </c>
      <c r="BN25" s="15">
        <f t="shared" si="180"/>
        <v>6349.8798500393978</v>
      </c>
      <c r="BO25" s="15">
        <f t="shared" si="180"/>
        <v>10903.045779814722</v>
      </c>
      <c r="BP25" s="15">
        <f t="shared" si="180"/>
        <v>11197.828270455608</v>
      </c>
      <c r="BQ25" s="15">
        <f t="shared" si="180"/>
        <v>10974.0195430645</v>
      </c>
      <c r="BR25" s="15">
        <f t="shared" si="180"/>
        <v>11747.111988847822</v>
      </c>
      <c r="BS25" s="15">
        <f t="shared" si="180"/>
        <v>12573.238427863307</v>
      </c>
      <c r="BT25" s="15">
        <f t="shared" si="180"/>
        <v>13592.858419717031</v>
      </c>
      <c r="BU25" s="15">
        <f t="shared" si="180"/>
        <v>14850.334487439566</v>
      </c>
      <c r="BV25" s="94">
        <f t="shared" si="180"/>
        <v>16293.843475284822</v>
      </c>
      <c r="BW25" s="15">
        <f t="shared" si="180"/>
        <v>15860.887240094569</v>
      </c>
      <c r="BX25" s="15">
        <f t="shared" si="180"/>
        <v>16401.308879688619</v>
      </c>
      <c r="BY25" s="15">
        <f t="shared" si="180"/>
        <v>12240.516896953852</v>
      </c>
      <c r="BZ25" s="15">
        <f t="shared" si="180"/>
        <v>8162.7231904463115</v>
      </c>
      <c r="CA25" s="15">
        <f t="shared" si="180"/>
        <v>14680.779806723114</v>
      </c>
      <c r="CB25" s="15">
        <f t="shared" si="180"/>
        <v>15260.708223492722</v>
      </c>
      <c r="CC25" s="15">
        <f t="shared" si="180"/>
        <v>15108.33146186581</v>
      </c>
      <c r="CD25" s="15">
        <f t="shared" si="180"/>
        <v>16583.467010998796</v>
      </c>
      <c r="CE25" s="15">
        <f t="shared" si="180"/>
        <v>17792.031650448636</v>
      </c>
      <c r="CF25" s="15">
        <f t="shared" si="180"/>
        <v>19293.914461830973</v>
      </c>
      <c r="CG25" s="15">
        <f t="shared" si="180"/>
        <v>21409.488146585678</v>
      </c>
      <c r="CH25" s="94">
        <f t="shared" si="180"/>
        <v>23609.747451657146</v>
      </c>
      <c r="CI25" s="15">
        <f t="shared" si="180"/>
        <v>20696.719796521673</v>
      </c>
      <c r="CJ25" s="15">
        <f t="shared" si="180"/>
        <v>21389.965636921756</v>
      </c>
      <c r="CK25" s="15">
        <f t="shared" si="180"/>
        <v>15913.755608002257</v>
      </c>
      <c r="CL25" s="15">
        <f t="shared" si="180"/>
        <v>10539.333442809188</v>
      </c>
      <c r="CM25" s="15">
        <f t="shared" ref="CM25:CT25" si="181">CM80*CM104</f>
        <v>18947.721530774463</v>
      </c>
      <c r="CN25" s="15">
        <f t="shared" si="181"/>
        <v>19674.581706870071</v>
      </c>
      <c r="CO25" s="15">
        <f t="shared" si="181"/>
        <v>19414.497018525657</v>
      </c>
      <c r="CP25" s="15">
        <f t="shared" si="181"/>
        <v>21230.0481410666</v>
      </c>
      <c r="CQ25" s="15">
        <f t="shared" si="181"/>
        <v>22680.10517049957</v>
      </c>
      <c r="CR25" s="15">
        <f t="shared" si="181"/>
        <v>24997.563115346391</v>
      </c>
      <c r="CS25" s="15">
        <f t="shared" si="181"/>
        <v>27681.383310757912</v>
      </c>
      <c r="CT25" s="94">
        <f t="shared" si="181"/>
        <v>30488.257382688738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4">
        <v>3424.92</v>
      </c>
      <c r="O26" s="402">
        <v>1330.8430000000001</v>
      </c>
      <c r="P26" s="403">
        <v>1199.163</v>
      </c>
      <c r="Q26" s="404">
        <v>3278.7629999999999</v>
      </c>
      <c r="R26" s="405">
        <v>1240.7159999999999</v>
      </c>
      <c r="S26" s="406">
        <v>1410.462</v>
      </c>
      <c r="T26" s="407">
        <v>1192.8679999999999</v>
      </c>
      <c r="U26" s="408">
        <v>1095.511</v>
      </c>
      <c r="V26" s="409">
        <v>1414.9960000000001</v>
      </c>
      <c r="W26" s="410">
        <v>2180.9364999999998</v>
      </c>
      <c r="X26" s="411">
        <v>2984.922</v>
      </c>
      <c r="Y26" s="412">
        <v>2618.1770000000001</v>
      </c>
      <c r="Z26" s="413">
        <v>6715.1760000000204</v>
      </c>
      <c r="AA26" s="1156">
        <v>1720.3544999999999</v>
      </c>
      <c r="AB26" s="1157">
        <v>3040.5129999999999</v>
      </c>
      <c r="AC26" s="1158">
        <v>4865.8</v>
      </c>
      <c r="AD26" s="1159">
        <v>2048.56</v>
      </c>
      <c r="AE26" s="1160">
        <v>1657.9</v>
      </c>
      <c r="AF26" s="1161">
        <v>1472.99</v>
      </c>
      <c r="AG26" s="1162">
        <v>1702.81</v>
      </c>
      <c r="AH26" s="15">
        <f t="shared" ref="AH26:CL26" si="182">AH81*AH105</f>
        <v>2776.9522714898944</v>
      </c>
      <c r="AI26" s="15">
        <f t="shared" si="182"/>
        <v>3032.6741330775271</v>
      </c>
      <c r="AJ26" s="15">
        <f t="shared" si="182"/>
        <v>4028.1622049887364</v>
      </c>
      <c r="AK26" s="15">
        <f t="shared" si="182"/>
        <v>4691.3068360273937</v>
      </c>
      <c r="AL26" s="94">
        <f t="shared" si="182"/>
        <v>5503.7885063442873</v>
      </c>
      <c r="AM26" s="15">
        <f t="shared" si="182"/>
        <v>2403.4823545659037</v>
      </c>
      <c r="AN26" s="15">
        <f t="shared" si="182"/>
        <v>3102.1034031141962</v>
      </c>
      <c r="AO26" s="15">
        <f t="shared" si="182"/>
        <v>7440.3679851647885</v>
      </c>
      <c r="AP26" s="15">
        <f t="shared" si="182"/>
        <v>3462.7950110166203</v>
      </c>
      <c r="AQ26" s="15">
        <f t="shared" si="182"/>
        <v>2765.3069476665078</v>
      </c>
      <c r="AR26" s="15">
        <f t="shared" si="182"/>
        <v>3114.7286941817792</v>
      </c>
      <c r="AS26" s="15">
        <f t="shared" si="182"/>
        <v>3940.4618666492393</v>
      </c>
      <c r="AT26" s="15">
        <f t="shared" si="182"/>
        <v>3775.1780435286828</v>
      </c>
      <c r="AU26" s="15">
        <f t="shared" si="182"/>
        <v>4406.6579170475025</v>
      </c>
      <c r="AV26" s="15">
        <f t="shared" si="182"/>
        <v>5347.8846124478468</v>
      </c>
      <c r="AW26" s="15">
        <f t="shared" si="182"/>
        <v>6246.9981706856061</v>
      </c>
      <c r="AX26" s="94">
        <f t="shared" si="182"/>
        <v>6943.3712440321833</v>
      </c>
      <c r="AY26" s="15">
        <f t="shared" si="182"/>
        <v>5003.7812266460387</v>
      </c>
      <c r="AZ26" s="15">
        <f t="shared" si="182"/>
        <v>6129.9850683909481</v>
      </c>
      <c r="BA26" s="15">
        <f t="shared" si="182"/>
        <v>7406.3769266973113</v>
      </c>
      <c r="BB26" s="15">
        <f t="shared" si="182"/>
        <v>5236.7374816439597</v>
      </c>
      <c r="BC26" s="15">
        <f t="shared" si="182"/>
        <v>6623.0370925124726</v>
      </c>
      <c r="BD26" s="15">
        <f t="shared" si="182"/>
        <v>6632.6445735249808</v>
      </c>
      <c r="BE26" s="15">
        <f t="shared" si="182"/>
        <v>8232.3725455127787</v>
      </c>
      <c r="BF26" s="15">
        <f>BF81*BF105</f>
        <v>6817.4753634897252</v>
      </c>
      <c r="BG26" s="15">
        <f t="shared" si="182"/>
        <v>7454.4637917238906</v>
      </c>
      <c r="BH26" s="15">
        <f t="shared" si="182"/>
        <v>7977.1518665290978</v>
      </c>
      <c r="BI26" s="15">
        <f t="shared" si="182"/>
        <v>8349.6446901731324</v>
      </c>
      <c r="BJ26" s="94">
        <f t="shared" si="182"/>
        <v>8286.3674255679471</v>
      </c>
      <c r="BK26" s="15">
        <f t="shared" si="182"/>
        <v>6126.0487332421098</v>
      </c>
      <c r="BL26" s="15">
        <f t="shared" si="182"/>
        <v>7461.9895521828576</v>
      </c>
      <c r="BM26" s="15">
        <f t="shared" si="182"/>
        <v>8932.5089575299535</v>
      </c>
      <c r="BN26" s="15">
        <f t="shared" si="182"/>
        <v>6226.6412148931258</v>
      </c>
      <c r="BO26" s="15">
        <f t="shared" si="182"/>
        <v>6997.0592845215897</v>
      </c>
      <c r="BP26" s="15">
        <f t="shared" si="182"/>
        <v>5987.2242930659013</v>
      </c>
      <c r="BQ26" s="15">
        <f t="shared" si="182"/>
        <v>8735.606913647518</v>
      </c>
      <c r="BR26" s="15">
        <f t="shared" si="182"/>
        <v>9158.3471726152384</v>
      </c>
      <c r="BS26" s="15">
        <f t="shared" si="182"/>
        <v>12124.254298498452</v>
      </c>
      <c r="BT26" s="15">
        <f t="shared" si="182"/>
        <v>12760.759722717527</v>
      </c>
      <c r="BU26" s="15">
        <f t="shared" si="182"/>
        <v>13129.669865932723</v>
      </c>
      <c r="BV26" s="94">
        <f t="shared" si="182"/>
        <v>12864.602821370016</v>
      </c>
      <c r="BW26" s="15">
        <f t="shared" si="182"/>
        <v>9536.5120501986003</v>
      </c>
      <c r="BX26" s="15">
        <f t="shared" si="182"/>
        <v>11531.7172624464</v>
      </c>
      <c r="BY26" s="15">
        <f t="shared" si="182"/>
        <v>13737.780272632514</v>
      </c>
      <c r="BZ26" s="15">
        <f t="shared" si="182"/>
        <v>9526.7814895401061</v>
      </c>
      <c r="CA26" s="15">
        <f t="shared" si="182"/>
        <v>10089.949665861315</v>
      </c>
      <c r="CB26" s="15">
        <f t="shared" si="182"/>
        <v>8071.3490522291422</v>
      </c>
      <c r="CC26" s="15">
        <f t="shared" si="182"/>
        <v>10632.011063815789</v>
      </c>
      <c r="CD26" s="15">
        <f t="shared" si="182"/>
        <v>11330.296763465762</v>
      </c>
      <c r="CE26" s="15">
        <f t="shared" si="182"/>
        <v>14985.498110661005</v>
      </c>
      <c r="CF26" s="15">
        <f t="shared" si="182"/>
        <v>15738.225131271152</v>
      </c>
      <c r="CG26" s="15">
        <f t="shared" si="182"/>
        <v>16097.603039251522</v>
      </c>
      <c r="CH26" s="94">
        <f t="shared" si="182"/>
        <v>15665.44683793327</v>
      </c>
      <c r="CI26" s="15">
        <f t="shared" si="182"/>
        <v>12326.75837782403</v>
      </c>
      <c r="CJ26" s="15">
        <f t="shared" si="182"/>
        <v>14979.208012314801</v>
      </c>
      <c r="CK26" s="15">
        <f t="shared" si="182"/>
        <v>17906.625774821558</v>
      </c>
      <c r="CL26" s="15">
        <f t="shared" si="182"/>
        <v>12425.935173738148</v>
      </c>
      <c r="CM26" s="15">
        <f t="shared" ref="CM26:CT26" si="183">CM81*CM105</f>
        <v>13138.370211696927</v>
      </c>
      <c r="CN26" s="15">
        <f t="shared" si="183"/>
        <v>10472.494220476981</v>
      </c>
      <c r="CO26" s="15">
        <f t="shared" si="183"/>
        <v>13728.108645195531</v>
      </c>
      <c r="CP26" s="15">
        <f t="shared" si="183"/>
        <v>14607.389553549108</v>
      </c>
      <c r="CQ26" s="15">
        <f t="shared" si="183"/>
        <v>19287.087680831428</v>
      </c>
      <c r="CR26" s="15">
        <f t="shared" si="183"/>
        <v>20588.520192885204</v>
      </c>
      <c r="CS26" s="15">
        <f t="shared" si="183"/>
        <v>20974.636544226541</v>
      </c>
      <c r="CT26" s="94">
        <f t="shared" si="183"/>
        <v>20335.326870104098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4">
        <v>2987.9360000000001</v>
      </c>
      <c r="O27" s="414">
        <v>719.75</v>
      </c>
      <c r="P27" s="415">
        <v>1248.867</v>
      </c>
      <c r="Q27" s="416">
        <v>2833.0650000000001</v>
      </c>
      <c r="R27" s="417">
        <v>1805.7670000000001</v>
      </c>
      <c r="S27" s="418">
        <v>2847.5729999999999</v>
      </c>
      <c r="T27" s="419">
        <v>3257.7330000000002</v>
      </c>
      <c r="U27" s="420">
        <v>2006.0940000000001</v>
      </c>
      <c r="V27" s="421">
        <v>1248.374</v>
      </c>
      <c r="W27" s="422">
        <v>1755.114</v>
      </c>
      <c r="X27" s="423">
        <v>1052.402</v>
      </c>
      <c r="Y27" s="424">
        <v>2202.0239999999999</v>
      </c>
      <c r="Z27" s="425">
        <v>6668.1910000000098</v>
      </c>
      <c r="AA27" s="1163">
        <v>506.363</v>
      </c>
      <c r="AB27" s="1164">
        <v>1163.989</v>
      </c>
      <c r="AC27" s="1165">
        <v>2121.54</v>
      </c>
      <c r="AD27" s="1166">
        <v>1892.71</v>
      </c>
      <c r="AE27" s="1167">
        <v>1420.3</v>
      </c>
      <c r="AF27" s="1168">
        <v>1019.87</v>
      </c>
      <c r="AG27" s="1169">
        <v>984.35</v>
      </c>
      <c r="AH27" s="15">
        <f t="shared" ref="AH27:CL27" si="184">AH82*AH106</f>
        <v>1934.2027253858557</v>
      </c>
      <c r="AI27" s="15">
        <f t="shared" si="184"/>
        <v>2005.3230318640424</v>
      </c>
      <c r="AJ27" s="15">
        <f t="shared" si="184"/>
        <v>2064.1311750047512</v>
      </c>
      <c r="AK27" s="15">
        <f t="shared" si="184"/>
        <v>2143.9995108576663</v>
      </c>
      <c r="AL27" s="94">
        <f t="shared" si="184"/>
        <v>2208.9755138074993</v>
      </c>
      <c r="AM27" s="15">
        <f t="shared" si="184"/>
        <v>2330.304557587584</v>
      </c>
      <c r="AN27" s="15">
        <f t="shared" si="184"/>
        <v>2598.3692048727157</v>
      </c>
      <c r="AO27" s="15">
        <f t="shared" si="184"/>
        <v>4452.1325944392265</v>
      </c>
      <c r="AP27" s="15">
        <f t="shared" si="184"/>
        <v>3602.1167423315114</v>
      </c>
      <c r="AQ27" s="15">
        <f t="shared" si="184"/>
        <v>2530.5170538948582</v>
      </c>
      <c r="AR27" s="15">
        <f t="shared" si="184"/>
        <v>2404.4933777091142</v>
      </c>
      <c r="AS27" s="15">
        <f t="shared" si="184"/>
        <v>2154.1948773949925</v>
      </c>
      <c r="AT27" s="15">
        <f t="shared" si="184"/>
        <v>2226.797415452008</v>
      </c>
      <c r="AU27" s="15">
        <f t="shared" si="184"/>
        <v>2347.0117485588462</v>
      </c>
      <c r="AV27" s="15">
        <f t="shared" si="184"/>
        <v>2521.9806271361376</v>
      </c>
      <c r="AW27" s="15">
        <f t="shared" si="184"/>
        <v>2620.7097787056182</v>
      </c>
      <c r="AX27" s="94">
        <f t="shared" si="184"/>
        <v>2729.1539889551809</v>
      </c>
      <c r="AY27" s="15">
        <f t="shared" si="184"/>
        <v>3304.5282869836647</v>
      </c>
      <c r="AZ27" s="15">
        <f t="shared" si="184"/>
        <v>3678.0708026751772</v>
      </c>
      <c r="BA27" s="15">
        <f t="shared" si="184"/>
        <v>6869.6154316884822</v>
      </c>
      <c r="BB27" s="15">
        <f t="shared" si="184"/>
        <v>5695.7245399767253</v>
      </c>
      <c r="BC27" s="15">
        <f t="shared" si="184"/>
        <v>3875.8918415157923</v>
      </c>
      <c r="BD27" s="15">
        <f t="shared" si="184"/>
        <v>3615.5756813876574</v>
      </c>
      <c r="BE27" s="15">
        <f t="shared" si="184"/>
        <v>3400.8979840753586</v>
      </c>
      <c r="BF27" s="15">
        <f t="shared" si="184"/>
        <v>3642.2627418671564</v>
      </c>
      <c r="BG27" s="15">
        <f t="shared" si="184"/>
        <v>3900.7320919652684</v>
      </c>
      <c r="BH27" s="15">
        <f t="shared" si="184"/>
        <v>4178.5704485264368</v>
      </c>
      <c r="BI27" s="15">
        <f t="shared" si="184"/>
        <v>4428.4117047600685</v>
      </c>
      <c r="BJ27" s="94">
        <f t="shared" si="184"/>
        <v>4682.5252767645179</v>
      </c>
      <c r="BK27" s="15">
        <f t="shared" si="184"/>
        <v>5073.8517869721991</v>
      </c>
      <c r="BL27" s="15">
        <f t="shared" si="184"/>
        <v>5180.7118536699809</v>
      </c>
      <c r="BM27" s="15">
        <f t="shared" si="184"/>
        <v>9172.7758947166967</v>
      </c>
      <c r="BN27" s="15">
        <f t="shared" si="184"/>
        <v>7399.4321949594059</v>
      </c>
      <c r="BO27" s="15">
        <f t="shared" si="184"/>
        <v>4857.5082824186184</v>
      </c>
      <c r="BP27" s="15">
        <f t="shared" si="184"/>
        <v>4351.3645173769401</v>
      </c>
      <c r="BQ27" s="15">
        <f t="shared" si="184"/>
        <v>4142.1395820836042</v>
      </c>
      <c r="BR27" s="15">
        <f t="shared" si="184"/>
        <v>4176.4466811644488</v>
      </c>
      <c r="BS27" s="15">
        <f t="shared" si="184"/>
        <v>4158.9541639013223</v>
      </c>
      <c r="BT27" s="15">
        <f t="shared" si="184"/>
        <v>4738.2980029028195</v>
      </c>
      <c r="BU27" s="15">
        <f t="shared" si="184"/>
        <v>5325.6054750105986</v>
      </c>
      <c r="BV27" s="94">
        <f t="shared" si="184"/>
        <v>5953.030767887486</v>
      </c>
      <c r="BW27" s="15">
        <f t="shared" si="184"/>
        <v>6923.3130951257472</v>
      </c>
      <c r="BX27" s="15">
        <f t="shared" si="184"/>
        <v>7712.9358312182339</v>
      </c>
      <c r="BY27" s="15">
        <f t="shared" si="184"/>
        <v>14842.162031179598</v>
      </c>
      <c r="BZ27" s="15">
        <f t="shared" si="184"/>
        <v>11857.103057484352</v>
      </c>
      <c r="CA27" s="15">
        <f t="shared" si="184"/>
        <v>7728.8269744722511</v>
      </c>
      <c r="CB27" s="15">
        <f t="shared" si="184"/>
        <v>6898.5879349001789</v>
      </c>
      <c r="CC27" s="15">
        <f t="shared" si="184"/>
        <v>6573.5691829045572</v>
      </c>
      <c r="CD27" s="15">
        <f t="shared" si="184"/>
        <v>6611.441378534214</v>
      </c>
      <c r="CE27" s="15">
        <f t="shared" si="184"/>
        <v>6464.1353720014931</v>
      </c>
      <c r="CF27" s="15">
        <f t="shared" si="184"/>
        <v>7121.0086424485999</v>
      </c>
      <c r="CG27" s="15">
        <f t="shared" si="184"/>
        <v>7847.2880397423796</v>
      </c>
      <c r="CH27" s="94">
        <f t="shared" si="184"/>
        <v>8539.396802385605</v>
      </c>
      <c r="CI27" s="15">
        <f t="shared" si="184"/>
        <v>8703.0380207727976</v>
      </c>
      <c r="CJ27" s="15">
        <f t="shared" si="184"/>
        <v>9803.7114799785559</v>
      </c>
      <c r="CK27" s="15">
        <f t="shared" si="184"/>
        <v>18959.033853133686</v>
      </c>
      <c r="CL27" s="15">
        <f t="shared" si="184"/>
        <v>15238.958043971948</v>
      </c>
      <c r="CM27" s="15">
        <f t="shared" ref="CM27:CT27" si="185">CM82*CM106</f>
        <v>9978.4667548149246</v>
      </c>
      <c r="CN27" s="15">
        <f t="shared" si="185"/>
        <v>8936.5591721918299</v>
      </c>
      <c r="CO27" s="15">
        <f t="shared" si="185"/>
        <v>8536.8016144074627</v>
      </c>
      <c r="CP27" s="15">
        <f t="shared" si="185"/>
        <v>8597.7079403695516</v>
      </c>
      <c r="CQ27" s="15">
        <f t="shared" si="185"/>
        <v>8410.3262344116647</v>
      </c>
      <c r="CR27" s="15">
        <f t="shared" si="185"/>
        <v>9435.5120634947925</v>
      </c>
      <c r="CS27" s="15">
        <f t="shared" si="185"/>
        <v>10368.872388829957</v>
      </c>
      <c r="CT27" s="94">
        <f t="shared" si="185"/>
        <v>11243.831961284568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4">
        <v>2183.3744999999999</v>
      </c>
      <c r="O28" s="426">
        <v>793.25400000000002</v>
      </c>
      <c r="P28" s="427">
        <v>856.61</v>
      </c>
      <c r="Q28" s="428">
        <v>1754.029</v>
      </c>
      <c r="R28" s="429">
        <v>419.62599999999998</v>
      </c>
      <c r="S28" s="430">
        <v>1222.71</v>
      </c>
      <c r="T28" s="431">
        <v>1751.6020000000001</v>
      </c>
      <c r="U28" s="432">
        <v>817.55</v>
      </c>
      <c r="V28" s="433">
        <v>2241.4050000000002</v>
      </c>
      <c r="W28" s="434">
        <v>2259.5875000000001</v>
      </c>
      <c r="X28" s="435">
        <v>3182.1260000000002</v>
      </c>
      <c r="Y28" s="436">
        <v>2341.7910000000002</v>
      </c>
      <c r="Z28" s="437">
        <v>6435.8070000000198</v>
      </c>
      <c r="AA28" s="1170">
        <v>1340.424</v>
      </c>
      <c r="AB28" s="1171">
        <v>1857.0685000000001</v>
      </c>
      <c r="AC28" s="1172">
        <v>1777.13</v>
      </c>
      <c r="AD28" s="1173">
        <v>2295.9299999999998</v>
      </c>
      <c r="AE28" s="1174">
        <v>2065.11</v>
      </c>
      <c r="AF28" s="1175">
        <v>2052.37</v>
      </c>
      <c r="AG28" s="1176">
        <v>1787.3</v>
      </c>
      <c r="AH28" s="15">
        <f>AH83*AH107</f>
        <v>4993.2517881971162</v>
      </c>
      <c r="AI28" s="15">
        <f t="shared" ref="AI28:CL28" si="186">AI83*AI107</f>
        <v>5699.7474546509529</v>
      </c>
      <c r="AJ28" s="15">
        <f t="shared" si="186"/>
        <v>6194.9167913004994</v>
      </c>
      <c r="AK28" s="15">
        <f t="shared" si="186"/>
        <v>6882.4998891654186</v>
      </c>
      <c r="AL28" s="94">
        <f t="shared" si="186"/>
        <v>8448.1039008292119</v>
      </c>
      <c r="AM28" s="15">
        <f t="shared" si="186"/>
        <v>4831.5269777314825</v>
      </c>
      <c r="AN28" s="15">
        <f t="shared" si="186"/>
        <v>4819.6245709589602</v>
      </c>
      <c r="AO28" s="15">
        <f t="shared" si="186"/>
        <v>7188.8736690820779</v>
      </c>
      <c r="AP28" s="15">
        <f t="shared" si="186"/>
        <v>7768.4276827846979</v>
      </c>
      <c r="AQ28" s="15">
        <f t="shared" si="186"/>
        <v>6118.1107330040923</v>
      </c>
      <c r="AR28" s="15">
        <f t="shared" si="186"/>
        <v>5495.0233270078679</v>
      </c>
      <c r="AS28" s="15">
        <f t="shared" si="186"/>
        <v>4385.8795181116275</v>
      </c>
      <c r="AT28" s="15">
        <f t="shared" si="186"/>
        <v>6526.9535182630934</v>
      </c>
      <c r="AU28" s="15">
        <f t="shared" si="186"/>
        <v>6401.3930371392344</v>
      </c>
      <c r="AV28" s="15">
        <f t="shared" si="186"/>
        <v>6399.0865841668492</v>
      </c>
      <c r="AW28" s="15">
        <f t="shared" si="186"/>
        <v>6825.0344238001471</v>
      </c>
      <c r="AX28" s="94">
        <f t="shared" si="186"/>
        <v>7689.3719556468277</v>
      </c>
      <c r="AY28" s="15">
        <f t="shared" si="186"/>
        <v>6132.583935430237</v>
      </c>
      <c r="AZ28" s="15">
        <f t="shared" si="186"/>
        <v>6115.1645022811981</v>
      </c>
      <c r="BA28" s="15">
        <f t="shared" si="186"/>
        <v>9741.8593126763517</v>
      </c>
      <c r="BB28" s="15">
        <f t="shared" si="186"/>
        <v>11062.122435589214</v>
      </c>
      <c r="BC28" s="15">
        <f t="shared" si="186"/>
        <v>8954.0688092162582</v>
      </c>
      <c r="BD28" s="15">
        <f t="shared" si="186"/>
        <v>7815.1521104402364</v>
      </c>
      <c r="BE28" s="15">
        <f t="shared" si="186"/>
        <v>6723.267245588966</v>
      </c>
      <c r="BF28" s="15">
        <f t="shared" si="186"/>
        <v>9880.8881085590965</v>
      </c>
      <c r="BG28" s="15">
        <f t="shared" si="186"/>
        <v>9826.2859010209668</v>
      </c>
      <c r="BH28" s="15">
        <f t="shared" si="186"/>
        <v>9916.3789395917829</v>
      </c>
      <c r="BI28" s="15">
        <f t="shared" si="186"/>
        <v>10478.682941955401</v>
      </c>
      <c r="BJ28" s="94">
        <f t="shared" si="186"/>
        <v>11565.949589075888</v>
      </c>
      <c r="BK28" s="15">
        <f t="shared" si="186"/>
        <v>9463.3230171184805</v>
      </c>
      <c r="BL28" s="15">
        <f t="shared" si="186"/>
        <v>9494.4027989151109</v>
      </c>
      <c r="BM28" s="15">
        <f t="shared" si="186"/>
        <v>14959.033162749682</v>
      </c>
      <c r="BN28" s="15">
        <f t="shared" si="186"/>
        <v>17087.815233016488</v>
      </c>
      <c r="BO28" s="15">
        <f t="shared" si="186"/>
        <v>14132.732077908815</v>
      </c>
      <c r="BP28" s="15">
        <f t="shared" si="186"/>
        <v>11834.036652065637</v>
      </c>
      <c r="BQ28" s="15">
        <f t="shared" si="186"/>
        <v>10046.406761152886</v>
      </c>
      <c r="BR28" s="15">
        <f t="shared" si="186"/>
        <v>13744.44661251433</v>
      </c>
      <c r="BS28" s="15">
        <f t="shared" si="186"/>
        <v>13065.539426741296</v>
      </c>
      <c r="BT28" s="15">
        <f t="shared" si="186"/>
        <v>12864.702076575993</v>
      </c>
      <c r="BU28" s="15">
        <f t="shared" si="186"/>
        <v>13160.24978139499</v>
      </c>
      <c r="BV28" s="94">
        <f t="shared" si="186"/>
        <v>13997.223245164425</v>
      </c>
      <c r="BW28" s="15">
        <f t="shared" si="186"/>
        <v>11176.33150492909</v>
      </c>
      <c r="BX28" s="15">
        <f t="shared" si="186"/>
        <v>10538.403423777936</v>
      </c>
      <c r="BY28" s="15">
        <f t="shared" si="186"/>
        <v>17489.292329701122</v>
      </c>
      <c r="BZ28" s="15">
        <f t="shared" si="186"/>
        <v>20976.88160522874</v>
      </c>
      <c r="CA28" s="15">
        <f t="shared" si="186"/>
        <v>18157.325245188833</v>
      </c>
      <c r="CB28" s="15">
        <f t="shared" si="186"/>
        <v>15854.368033140896</v>
      </c>
      <c r="CC28" s="15">
        <f t="shared" si="186"/>
        <v>14031.554066894982</v>
      </c>
      <c r="CD28" s="15">
        <f t="shared" si="186"/>
        <v>21049.234394006104</v>
      </c>
      <c r="CE28" s="15">
        <f t="shared" si="186"/>
        <v>21488.529125461449</v>
      </c>
      <c r="CF28" s="15">
        <f t="shared" si="186"/>
        <v>21001.008045386036</v>
      </c>
      <c r="CG28" s="15">
        <f t="shared" si="186"/>
        <v>21579.542055511596</v>
      </c>
      <c r="CH28" s="94">
        <f t="shared" si="186"/>
        <v>22896.225394357782</v>
      </c>
      <c r="CI28" s="15">
        <f t="shared" si="186"/>
        <v>16097.955577910914</v>
      </c>
      <c r="CJ28" s="15">
        <f t="shared" si="186"/>
        <v>14943.069526725287</v>
      </c>
      <c r="CK28" s="15">
        <f t="shared" si="186"/>
        <v>24121.177489817557</v>
      </c>
      <c r="CL28" s="15">
        <f t="shared" si="186"/>
        <v>28234.386990163144</v>
      </c>
      <c r="CM28" s="15">
        <f t="shared" ref="CM28:CT28" si="187">CM83*CM107</f>
        <v>23899.196730678585</v>
      </c>
      <c r="CN28" s="15">
        <f t="shared" si="187"/>
        <v>20427.844569394128</v>
      </c>
      <c r="CO28" s="15">
        <f t="shared" si="187"/>
        <v>17706.848839714894</v>
      </c>
      <c r="CP28" s="15">
        <f t="shared" si="187"/>
        <v>26822.932911920921</v>
      </c>
      <c r="CQ28" s="15">
        <f t="shared" si="187"/>
        <v>27522.478355217692</v>
      </c>
      <c r="CR28" s="15">
        <f t="shared" si="187"/>
        <v>27593.038303015357</v>
      </c>
      <c r="CS28" s="15">
        <f t="shared" si="187"/>
        <v>28464.84604587781</v>
      </c>
      <c r="CT28" s="94">
        <f t="shared" si="187"/>
        <v>30281.150010440957</v>
      </c>
    </row>
    <row r="29" spans="1:98" x14ac:dyDescent="0.25">
      <c r="A29" s="4" t="s">
        <v>149</v>
      </c>
      <c r="B29" s="1112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4"/>
      <c r="O29" s="774"/>
      <c r="P29" s="774"/>
      <c r="Q29" s="774"/>
      <c r="R29" s="774"/>
      <c r="S29" s="774"/>
      <c r="T29" s="774"/>
      <c r="U29" s="774"/>
      <c r="V29" s="774"/>
      <c r="W29" s="774"/>
      <c r="X29" s="774"/>
      <c r="Y29" s="774"/>
      <c r="Z29" s="774"/>
      <c r="AA29" s="774"/>
      <c r="AB29" s="1177">
        <v>1074.5830000000001</v>
      </c>
      <c r="AC29" s="1178">
        <v>800.98</v>
      </c>
      <c r="AD29" s="1179">
        <v>2179.69</v>
      </c>
      <c r="AE29" s="1180">
        <v>894.63</v>
      </c>
      <c r="AF29" s="1181">
        <v>654.79999999999995</v>
      </c>
      <c r="AG29" s="1182">
        <v>752.53</v>
      </c>
      <c r="AH29" s="15">
        <f>AH84*AH108</f>
        <v>1203.590301674715</v>
      </c>
      <c r="AI29" s="15">
        <f t="shared" ref="AI29:AW29" si="188">AI84*AI108</f>
        <v>919.84540363235362</v>
      </c>
      <c r="AJ29" s="15">
        <f t="shared" si="188"/>
        <v>942.84409170655488</v>
      </c>
      <c r="AK29" s="15">
        <f t="shared" si="188"/>
        <v>1010.9189392913692</v>
      </c>
      <c r="AL29" s="15">
        <f t="shared" si="188"/>
        <v>1094.0935314070775</v>
      </c>
      <c r="AM29" s="15">
        <f>AM84*AM108</f>
        <v>1169.7578299412976</v>
      </c>
      <c r="AN29" s="15">
        <f t="shared" si="188"/>
        <v>1191.6099987876287</v>
      </c>
      <c r="AO29" s="15">
        <f t="shared" si="188"/>
        <v>1210.5850422584213</v>
      </c>
      <c r="AP29" s="15">
        <f t="shared" si="188"/>
        <v>1225.6675926877258</v>
      </c>
      <c r="AQ29" s="15">
        <f t="shared" si="188"/>
        <v>1229.453433037281</v>
      </c>
      <c r="AR29" s="15">
        <f t="shared" si="188"/>
        <v>1244.8281503466994</v>
      </c>
      <c r="AS29" s="15">
        <f t="shared" si="188"/>
        <v>1258.4970186813466</v>
      </c>
      <c r="AT29" s="15">
        <f t="shared" si="188"/>
        <v>1270.7682246066165</v>
      </c>
      <c r="AU29" s="15">
        <f t="shared" si="188"/>
        <v>1282.2976440666851</v>
      </c>
      <c r="AV29" s="15">
        <f t="shared" si="188"/>
        <v>1295.8587970711576</v>
      </c>
      <c r="AW29" s="15">
        <f t="shared" si="188"/>
        <v>1308.940007136893</v>
      </c>
      <c r="AX29" s="15">
        <f>AX84*AX108</f>
        <v>1321.8635053465814</v>
      </c>
      <c r="AY29" s="15">
        <f t="shared" ref="AY29:CT29" si="189">AY84*AY108</f>
        <v>1277.2522001058837</v>
      </c>
      <c r="AZ29" s="15">
        <f t="shared" si="189"/>
        <v>1290.1675140940904</v>
      </c>
      <c r="BA29" s="15">
        <f t="shared" si="189"/>
        <v>1303.0638901223545</v>
      </c>
      <c r="BB29" s="15">
        <f t="shared" si="189"/>
        <v>1316.0570122957677</v>
      </c>
      <c r="BC29" s="15">
        <f t="shared" si="189"/>
        <v>1329.2119244706746</v>
      </c>
      <c r="BD29" s="15">
        <f t="shared" si="189"/>
        <v>1342.5288299383217</v>
      </c>
      <c r="BE29" s="15">
        <f t="shared" si="189"/>
        <v>1355.947891890776</v>
      </c>
      <c r="BF29" s="15">
        <f t="shared" si="189"/>
        <v>1369.5009024018555</v>
      </c>
      <c r="BG29" s="15">
        <f t="shared" si="189"/>
        <v>1383.1976026754846</v>
      </c>
      <c r="BH29" s="15">
        <f t="shared" si="189"/>
        <v>1397.0332005449391</v>
      </c>
      <c r="BI29" s="15">
        <f t="shared" si="189"/>
        <v>1411.0015924844431</v>
      </c>
      <c r="BJ29" s="15">
        <f t="shared" si="189"/>
        <v>1425.1107950643311</v>
      </c>
      <c r="BK29" s="15">
        <f t="shared" si="189"/>
        <v>1363.5115563007905</v>
      </c>
      <c r="BL29" s="15">
        <f t="shared" si="189"/>
        <v>1377.1470554807045</v>
      </c>
      <c r="BM29" s="15">
        <f t="shared" si="189"/>
        <v>1390.9181088532098</v>
      </c>
      <c r="BN29" s="15">
        <f t="shared" si="189"/>
        <v>1404.827246143283</v>
      </c>
      <c r="BO29" s="15">
        <f t="shared" si="189"/>
        <v>1418.875665755661</v>
      </c>
      <c r="BP29" s="15">
        <f t="shared" si="189"/>
        <v>1433.0644407416164</v>
      </c>
      <c r="BQ29" s="15">
        <f t="shared" si="189"/>
        <v>1447.39500749233</v>
      </c>
      <c r="BR29" s="15">
        <f t="shared" si="189"/>
        <v>1461.8689691413642</v>
      </c>
      <c r="BS29" s="15">
        <f t="shared" si="189"/>
        <v>1476.4876849532484</v>
      </c>
      <c r="BT29" s="15">
        <f t="shared" si="189"/>
        <v>1491.2525561155933</v>
      </c>
      <c r="BU29" s="15">
        <f t="shared" si="189"/>
        <v>1506.1650696808431</v>
      </c>
      <c r="BV29" s="15">
        <f t="shared" si="189"/>
        <v>1521.2267256373136</v>
      </c>
      <c r="BW29" s="15">
        <f t="shared" si="189"/>
        <v>1455.472278183207</v>
      </c>
      <c r="BX29" s="15">
        <f t="shared" si="189"/>
        <v>1470.0269987680238</v>
      </c>
      <c r="BY29" s="15">
        <f t="shared" si="189"/>
        <v>1484.7272673975474</v>
      </c>
      <c r="BZ29" s="15">
        <f t="shared" si="189"/>
        <v>1499.5745413427039</v>
      </c>
      <c r="CA29" s="15">
        <f t="shared" si="189"/>
        <v>1514.5702870518353</v>
      </c>
      <c r="CB29" s="15">
        <f t="shared" si="189"/>
        <v>1529.7159893998194</v>
      </c>
      <c r="CC29" s="15">
        <f t="shared" si="189"/>
        <v>1545.0131492113885</v>
      </c>
      <c r="CD29" s="15">
        <f t="shared" si="189"/>
        <v>1560.4632809562952</v>
      </c>
      <c r="CE29" s="15">
        <f t="shared" si="189"/>
        <v>1576.0679137510024</v>
      </c>
      <c r="CF29" s="15">
        <f t="shared" si="189"/>
        <v>1591.8285927920604</v>
      </c>
      <c r="CG29" s="15">
        <f t="shared" si="189"/>
        <v>1607.7468787355074</v>
      </c>
      <c r="CH29" s="15">
        <f t="shared" si="189"/>
        <v>1623.8243475641232</v>
      </c>
      <c r="CI29" s="15">
        <f t="shared" si="189"/>
        <v>1538.2526269462667</v>
      </c>
      <c r="CJ29" s="15">
        <f t="shared" si="189"/>
        <v>1553.635153202421</v>
      </c>
      <c r="CK29" s="15">
        <f t="shared" si="189"/>
        <v>1569.1715047414136</v>
      </c>
      <c r="CL29" s="15">
        <f t="shared" si="189"/>
        <v>1584.8632197937989</v>
      </c>
      <c r="CM29" s="15">
        <f t="shared" si="189"/>
        <v>1600.7118519878447</v>
      </c>
      <c r="CN29" s="15">
        <f t="shared" si="189"/>
        <v>1616.7189705063413</v>
      </c>
      <c r="CO29" s="15">
        <f t="shared" si="189"/>
        <v>1632.8861602131562</v>
      </c>
      <c r="CP29" s="15">
        <f t="shared" si="189"/>
        <v>1649.2150218156685</v>
      </c>
      <c r="CQ29" s="15">
        <f t="shared" si="189"/>
        <v>1665.7071720329993</v>
      </c>
      <c r="CR29" s="15">
        <f t="shared" si="189"/>
        <v>1682.3642437533099</v>
      </c>
      <c r="CS29" s="15">
        <f t="shared" si="189"/>
        <v>1699.1878861911807</v>
      </c>
      <c r="CT29" s="15">
        <f t="shared" si="189"/>
        <v>1716.1797650530591</v>
      </c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90">SUM(D22:D28)</f>
        <v>4095.5790000000006</v>
      </c>
      <c r="E30" s="16">
        <f t="shared" si="190"/>
        <v>8135.942</v>
      </c>
      <c r="F30" s="16">
        <f t="shared" si="190"/>
        <v>9821.2939999999999</v>
      </c>
      <c r="G30" s="16">
        <f t="shared" si="190"/>
        <v>7228.6789999999992</v>
      </c>
      <c r="H30" s="16">
        <f t="shared" si="190"/>
        <v>8453.3410000000003</v>
      </c>
      <c r="I30" s="16">
        <f t="shared" si="190"/>
        <v>12617.350999999999</v>
      </c>
      <c r="J30" s="16">
        <f t="shared" si="190"/>
        <v>6747.9770000000008</v>
      </c>
      <c r="K30" s="16">
        <f t="shared" si="190"/>
        <v>16918.547000000002</v>
      </c>
      <c r="L30" s="16">
        <f t="shared" si="190"/>
        <v>11923.806</v>
      </c>
      <c r="M30" s="16">
        <f t="shared" si="190"/>
        <v>21127.814000000031</v>
      </c>
      <c r="N30" s="95">
        <f t="shared" si="190"/>
        <v>24056.915000000023</v>
      </c>
      <c r="O30" s="16">
        <f>SUM(O22:O28)</f>
        <v>6775.7619999999988</v>
      </c>
      <c r="P30" s="16">
        <f t="shared" si="190"/>
        <v>6973.8779999999997</v>
      </c>
      <c r="Q30" s="16">
        <f t="shared" si="190"/>
        <v>16357.163</v>
      </c>
      <c r="R30" s="16">
        <f t="shared" si="190"/>
        <v>12555.556000000011</v>
      </c>
      <c r="S30" s="16">
        <f>SUM(S22:S28)</f>
        <v>14479.803</v>
      </c>
      <c r="T30" s="16">
        <f>SUM(T22:T28)</f>
        <v>24697.560000000067</v>
      </c>
      <c r="U30" s="142">
        <f t="shared" ref="U30:Z30" si="191">SUM(U22:U28)</f>
        <v>15842.500000000011</v>
      </c>
      <c r="V30" s="142">
        <f t="shared" si="191"/>
        <v>17803.536000000029</v>
      </c>
      <c r="W30" s="142">
        <f t="shared" si="191"/>
        <v>28832.892000000073</v>
      </c>
      <c r="X30" s="142">
        <f t="shared" si="191"/>
        <v>21757.197000000018</v>
      </c>
      <c r="Y30" s="142">
        <f t="shared" si="191"/>
        <v>23393.263000000054</v>
      </c>
      <c r="Z30" s="143">
        <f t="shared" si="191"/>
        <v>51298.902000000213</v>
      </c>
      <c r="AA30" s="16">
        <f>SUM(AA22:AA29)</f>
        <v>12860.545999999998</v>
      </c>
      <c r="AB30" s="16">
        <f>SUM(AB22:AB29)</f>
        <v>19993.790000000019</v>
      </c>
      <c r="AC30" s="16">
        <f>SUM(AC22:AC29)</f>
        <v>29783.820000000003</v>
      </c>
      <c r="AD30" s="16">
        <f t="shared" ref="AD30:AF30" si="192">SUM(AD22:AD29)</f>
        <v>26742.6</v>
      </c>
      <c r="AE30" s="16">
        <f t="shared" si="192"/>
        <v>21954.45</v>
      </c>
      <c r="AF30" s="16">
        <f t="shared" si="192"/>
        <v>27361.119999999999</v>
      </c>
      <c r="AG30" s="16">
        <f>SUM(AG22:AG29)</f>
        <v>22251.199999999997</v>
      </c>
      <c r="AH30" s="16">
        <f>SUM(AH22:AH29)</f>
        <v>29306.46565545526</v>
      </c>
      <c r="AI30" s="16">
        <f>SUM(AI22:AI29)</f>
        <v>35291.373557327541</v>
      </c>
      <c r="AJ30" s="16">
        <f t="shared" ref="AJ30" si="193">SUM(AJ22:AJ29)</f>
        <v>39893.266208685804</v>
      </c>
      <c r="AK30" s="16">
        <f>SUM(AK22:AK29)</f>
        <v>46035.025536717083</v>
      </c>
      <c r="AL30" s="16">
        <f>SUM(AL22:AL29)</f>
        <v>54510.532849776049</v>
      </c>
      <c r="AM30" s="16">
        <f t="shared" ref="AM30:AW30" si="194">SUM(AM22:AM29)</f>
        <v>34835.021979408324</v>
      </c>
      <c r="AN30" s="16">
        <f t="shared" si="194"/>
        <v>37242.714702908772</v>
      </c>
      <c r="AO30" s="16">
        <f>SUM(AO22:AO29)</f>
        <v>52432.300987817565</v>
      </c>
      <c r="AP30" s="16">
        <f t="shared" si="194"/>
        <v>45788.374931569146</v>
      </c>
      <c r="AQ30" s="16">
        <f t="shared" si="194"/>
        <v>41415.244599403544</v>
      </c>
      <c r="AR30" s="16">
        <f t="shared" si="194"/>
        <v>44524.415907116447</v>
      </c>
      <c r="AS30" s="16">
        <f t="shared" si="194"/>
        <v>45213.738748958764</v>
      </c>
      <c r="AT30" s="16">
        <f t="shared" si="194"/>
        <v>48807.95330618196</v>
      </c>
      <c r="AU30" s="16">
        <f t="shared" si="194"/>
        <v>51266.139530625769</v>
      </c>
      <c r="AV30" s="16">
        <f>SUM(AV22:AV29)</f>
        <v>54011.585996106274</v>
      </c>
      <c r="AW30" s="16">
        <f t="shared" si="194"/>
        <v>57248.823657756184</v>
      </c>
      <c r="AX30" s="16">
        <f>SUM(AX22:AX29)</f>
        <v>60875.793072954148</v>
      </c>
      <c r="AY30" s="16">
        <f t="shared" ref="AY30:BJ30" si="195">SUM(AY22:AY29)</f>
        <v>58003.024332608766</v>
      </c>
      <c r="AZ30" s="16">
        <f>SUM(AZ22:AZ29)</f>
        <v>59524.851383621106</v>
      </c>
      <c r="BA30" s="16">
        <f t="shared" si="195"/>
        <v>70052.6724785283</v>
      </c>
      <c r="BB30" s="16">
        <f t="shared" si="195"/>
        <v>68973.141480165432</v>
      </c>
      <c r="BC30" s="16">
        <f t="shared" si="195"/>
        <v>67862.749931740822</v>
      </c>
      <c r="BD30" s="16">
        <f t="shared" si="195"/>
        <v>64743.681903600773</v>
      </c>
      <c r="BE30" s="16">
        <f t="shared" si="195"/>
        <v>65700.759253450524</v>
      </c>
      <c r="BF30" s="16">
        <f t="shared" si="195"/>
        <v>69081.209857014532</v>
      </c>
      <c r="BG30" s="16">
        <f t="shared" si="195"/>
        <v>71416.364338084197</v>
      </c>
      <c r="BH30" s="16">
        <f t="shared" si="195"/>
        <v>73909.696174656259</v>
      </c>
      <c r="BI30" s="16">
        <f t="shared" si="195"/>
        <v>76784.352362119011</v>
      </c>
      <c r="BJ30" s="16">
        <f t="shared" si="195"/>
        <v>80184.891193859148</v>
      </c>
      <c r="BK30" s="16">
        <f t="shared" ref="BK30:CL30" si="196">SUM(BK22:BK28)</f>
        <v>63349.740370887521</v>
      </c>
      <c r="BL30" s="16">
        <f t="shared" si="196"/>
        <v>61019.205791858854</v>
      </c>
      <c r="BM30" s="16">
        <f t="shared" si="196"/>
        <v>88681.550781400292</v>
      </c>
      <c r="BN30" s="16">
        <f t="shared" si="196"/>
        <v>92047.562080807766</v>
      </c>
      <c r="BO30" s="16">
        <f t="shared" si="196"/>
        <v>92408.088533844086</v>
      </c>
      <c r="BP30" s="16">
        <f t="shared" si="196"/>
        <v>88978.95239137928</v>
      </c>
      <c r="BQ30" s="16">
        <f t="shared" si="196"/>
        <v>90690.025628247633</v>
      </c>
      <c r="BR30" s="16">
        <f t="shared" si="196"/>
        <v>96649.619712156535</v>
      </c>
      <c r="BS30" s="16">
        <f t="shared" si="196"/>
        <v>101232.92087541397</v>
      </c>
      <c r="BT30" s="16">
        <f t="shared" si="196"/>
        <v>104965.96513337651</v>
      </c>
      <c r="BU30" s="16">
        <f t="shared" si="196"/>
        <v>109180.67795665219</v>
      </c>
      <c r="BV30" s="95">
        <f t="shared" si="196"/>
        <v>113813.61369577126</v>
      </c>
      <c r="BW30" s="16">
        <f t="shared" si="196"/>
        <v>88558.662498497404</v>
      </c>
      <c r="BX30" s="16">
        <f t="shared" si="196"/>
        <v>83592.612916546888</v>
      </c>
      <c r="BY30" s="16">
        <f t="shared" si="196"/>
        <v>119966.64834502613</v>
      </c>
      <c r="BZ30" s="16">
        <f t="shared" si="196"/>
        <v>122867.90463099309</v>
      </c>
      <c r="CA30" s="16">
        <f t="shared" si="196"/>
        <v>124238.48302240763</v>
      </c>
      <c r="CB30" s="16">
        <f t="shared" si="196"/>
        <v>119995.73918837248</v>
      </c>
      <c r="CC30" s="16">
        <f t="shared" si="196"/>
        <v>121103.69058867729</v>
      </c>
      <c r="CD30" s="16">
        <f t="shared" si="196"/>
        <v>132278.87609176151</v>
      </c>
      <c r="CE30" s="16">
        <f t="shared" si="196"/>
        <v>139530.99217292134</v>
      </c>
      <c r="CF30" s="16">
        <f t="shared" si="196"/>
        <v>144149.8722139388</v>
      </c>
      <c r="CG30" s="16">
        <f t="shared" si="196"/>
        <v>150307.95440387106</v>
      </c>
      <c r="CH30" s="95">
        <f t="shared" si="196"/>
        <v>156140.24195518231</v>
      </c>
      <c r="CI30" s="16">
        <f t="shared" si="196"/>
        <v>112707.25146233084</v>
      </c>
      <c r="CJ30" s="16">
        <f t="shared" si="196"/>
        <v>105850.8718679968</v>
      </c>
      <c r="CK30" s="16">
        <f t="shared" si="196"/>
        <v>152704.38407564786</v>
      </c>
      <c r="CL30" s="16">
        <f t="shared" si="196"/>
        <v>155853.89523588005</v>
      </c>
      <c r="CM30" s="16">
        <f t="shared" ref="CM30:CT30" si="197">SUM(CM22:CM28)</f>
        <v>156681.85281669177</v>
      </c>
      <c r="CN30" s="16">
        <f t="shared" si="197"/>
        <v>150356.74404924733</v>
      </c>
      <c r="CO30" s="16">
        <f t="shared" si="197"/>
        <v>150911.17510326128</v>
      </c>
      <c r="CP30" s="16">
        <f t="shared" si="197"/>
        <v>164905.00419985791</v>
      </c>
      <c r="CQ30" s="16">
        <f t="shared" si="197"/>
        <v>174023.74408953267</v>
      </c>
      <c r="CR30" s="16">
        <f t="shared" si="197"/>
        <v>183363.93065313253</v>
      </c>
      <c r="CS30" s="16">
        <f t="shared" si="197"/>
        <v>191155.53605652889</v>
      </c>
      <c r="CT30" s="95">
        <f t="shared" si="197"/>
        <v>198511.59376903062</v>
      </c>
    </row>
    <row r="32" spans="1:98" s="113" customFormat="1" x14ac:dyDescent="0.25">
      <c r="B32" s="61"/>
      <c r="C32" s="6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2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2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2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2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2"/>
    </row>
    <row r="33" spans="1:98" s="102" customFormat="1" x14ac:dyDescent="0.25">
      <c r="B33" s="102" t="s">
        <v>9</v>
      </c>
      <c r="C33" s="102">
        <f>C21</f>
        <v>42005</v>
      </c>
      <c r="D33" s="102">
        <f t="shared" ref="D33:BO33" si="198">D21</f>
        <v>42036</v>
      </c>
      <c r="E33" s="102">
        <f t="shared" si="198"/>
        <v>42064</v>
      </c>
      <c r="F33" s="102">
        <f t="shared" si="198"/>
        <v>42095</v>
      </c>
      <c r="G33" s="102">
        <f t="shared" si="198"/>
        <v>42125</v>
      </c>
      <c r="H33" s="102">
        <f t="shared" si="198"/>
        <v>42156</v>
      </c>
      <c r="I33" s="102">
        <f t="shared" si="198"/>
        <v>42186</v>
      </c>
      <c r="J33" s="102">
        <f t="shared" si="198"/>
        <v>42217</v>
      </c>
      <c r="K33" s="102">
        <f t="shared" si="198"/>
        <v>42248</v>
      </c>
      <c r="L33" s="102">
        <f t="shared" si="198"/>
        <v>42278</v>
      </c>
      <c r="M33" s="102">
        <f t="shared" si="198"/>
        <v>42309</v>
      </c>
      <c r="N33" s="103">
        <f t="shared" si="198"/>
        <v>42339</v>
      </c>
      <c r="O33" s="140">
        <f t="shared" si="198"/>
        <v>42370</v>
      </c>
      <c r="P33" s="140">
        <f t="shared" si="198"/>
        <v>42401</v>
      </c>
      <c r="Q33" s="140">
        <f t="shared" si="198"/>
        <v>42430</v>
      </c>
      <c r="R33" s="140">
        <f t="shared" si="198"/>
        <v>42461</v>
      </c>
      <c r="S33" s="140">
        <f t="shared" si="198"/>
        <v>42491</v>
      </c>
      <c r="T33" s="140">
        <f t="shared" si="198"/>
        <v>42522</v>
      </c>
      <c r="U33" s="140">
        <f t="shared" si="198"/>
        <v>42552</v>
      </c>
      <c r="V33" s="140">
        <f t="shared" si="198"/>
        <v>42583</v>
      </c>
      <c r="W33" s="102">
        <f t="shared" si="198"/>
        <v>42614</v>
      </c>
      <c r="X33" s="102">
        <f t="shared" si="198"/>
        <v>42644</v>
      </c>
      <c r="Y33" s="102">
        <f t="shared" si="198"/>
        <v>42675</v>
      </c>
      <c r="Z33" s="103">
        <f t="shared" si="198"/>
        <v>42705</v>
      </c>
      <c r="AA33" s="102">
        <f t="shared" si="198"/>
        <v>42752</v>
      </c>
      <c r="AB33" s="102">
        <f t="shared" si="198"/>
        <v>42783</v>
      </c>
      <c r="AC33" s="339">
        <f t="shared" si="198"/>
        <v>42811</v>
      </c>
      <c r="AD33" s="102">
        <f t="shared" si="198"/>
        <v>42842</v>
      </c>
      <c r="AE33" s="102">
        <f t="shared" si="198"/>
        <v>42872</v>
      </c>
      <c r="AF33" s="102">
        <f t="shared" si="198"/>
        <v>42903</v>
      </c>
      <c r="AG33" s="102">
        <f t="shared" si="198"/>
        <v>42933</v>
      </c>
      <c r="AH33" s="102">
        <f t="shared" si="198"/>
        <v>42964</v>
      </c>
      <c r="AI33" s="102">
        <f t="shared" si="198"/>
        <v>42995</v>
      </c>
      <c r="AJ33" s="102">
        <f t="shared" si="198"/>
        <v>43025</v>
      </c>
      <c r="AK33" s="102">
        <f t="shared" si="198"/>
        <v>43056</v>
      </c>
      <c r="AL33" s="103">
        <f t="shared" si="198"/>
        <v>43086</v>
      </c>
      <c r="AM33" s="102">
        <f t="shared" si="198"/>
        <v>43118</v>
      </c>
      <c r="AN33" s="102">
        <f t="shared" si="198"/>
        <v>43149</v>
      </c>
      <c r="AO33" s="102">
        <f t="shared" si="198"/>
        <v>43177</v>
      </c>
      <c r="AP33" s="102">
        <f t="shared" si="198"/>
        <v>43208</v>
      </c>
      <c r="AQ33" s="102">
        <f t="shared" si="198"/>
        <v>43238</v>
      </c>
      <c r="AR33" s="102">
        <f t="shared" si="198"/>
        <v>43269</v>
      </c>
      <c r="AS33" s="102">
        <f t="shared" si="198"/>
        <v>43299</v>
      </c>
      <c r="AT33" s="102">
        <f t="shared" si="198"/>
        <v>43330</v>
      </c>
      <c r="AU33" s="102">
        <f t="shared" si="198"/>
        <v>43361</v>
      </c>
      <c r="AV33" s="102">
        <f t="shared" si="198"/>
        <v>43391</v>
      </c>
      <c r="AW33" s="102">
        <f t="shared" si="198"/>
        <v>43422</v>
      </c>
      <c r="AX33" s="103">
        <f t="shared" si="198"/>
        <v>43452</v>
      </c>
      <c r="AY33" s="102">
        <f t="shared" si="198"/>
        <v>43483</v>
      </c>
      <c r="AZ33" s="102">
        <f t="shared" si="198"/>
        <v>43514</v>
      </c>
      <c r="BA33" s="102">
        <f t="shared" si="198"/>
        <v>43542</v>
      </c>
      <c r="BB33" s="102">
        <f t="shared" si="198"/>
        <v>43573</v>
      </c>
      <c r="BC33" s="102">
        <f t="shared" si="198"/>
        <v>43603</v>
      </c>
      <c r="BD33" s="102">
        <f t="shared" si="198"/>
        <v>43634</v>
      </c>
      <c r="BE33" s="102">
        <f t="shared" si="198"/>
        <v>43664</v>
      </c>
      <c r="BF33" s="102">
        <f t="shared" si="198"/>
        <v>43695</v>
      </c>
      <c r="BG33" s="102">
        <f t="shared" si="198"/>
        <v>43726</v>
      </c>
      <c r="BH33" s="102">
        <f t="shared" si="198"/>
        <v>43756</v>
      </c>
      <c r="BI33" s="102">
        <f t="shared" si="198"/>
        <v>43787</v>
      </c>
      <c r="BJ33" s="103">
        <f t="shared" si="198"/>
        <v>43817</v>
      </c>
      <c r="BK33" s="102">
        <f t="shared" si="198"/>
        <v>43848</v>
      </c>
      <c r="BL33" s="102">
        <f t="shared" si="198"/>
        <v>43879</v>
      </c>
      <c r="BM33" s="102">
        <f t="shared" si="198"/>
        <v>43908</v>
      </c>
      <c r="BN33" s="102">
        <f t="shared" si="198"/>
        <v>43939</v>
      </c>
      <c r="BO33" s="102">
        <f t="shared" si="198"/>
        <v>43969</v>
      </c>
      <c r="BP33" s="102">
        <f t="shared" ref="BP33:CT33" si="199">BP21</f>
        <v>44000</v>
      </c>
      <c r="BQ33" s="102">
        <f t="shared" si="199"/>
        <v>44030</v>
      </c>
      <c r="BR33" s="102">
        <f t="shared" si="199"/>
        <v>44061</v>
      </c>
      <c r="BS33" s="102">
        <f t="shared" si="199"/>
        <v>44092</v>
      </c>
      <c r="BT33" s="102">
        <f t="shared" si="199"/>
        <v>44122</v>
      </c>
      <c r="BU33" s="102">
        <f t="shared" si="199"/>
        <v>44153</v>
      </c>
      <c r="BV33" s="103">
        <f t="shared" si="199"/>
        <v>44183</v>
      </c>
      <c r="BW33" s="102">
        <f t="shared" si="199"/>
        <v>44214</v>
      </c>
      <c r="BX33" s="102">
        <f t="shared" si="199"/>
        <v>44245</v>
      </c>
      <c r="BY33" s="102">
        <f t="shared" si="199"/>
        <v>44273</v>
      </c>
      <c r="BZ33" s="102">
        <f t="shared" si="199"/>
        <v>44304</v>
      </c>
      <c r="CA33" s="102">
        <f t="shared" si="199"/>
        <v>44334</v>
      </c>
      <c r="CB33" s="102">
        <f t="shared" si="199"/>
        <v>44365</v>
      </c>
      <c r="CC33" s="102">
        <f t="shared" si="199"/>
        <v>44395</v>
      </c>
      <c r="CD33" s="102">
        <f t="shared" si="199"/>
        <v>44426</v>
      </c>
      <c r="CE33" s="102">
        <f t="shared" si="199"/>
        <v>44457</v>
      </c>
      <c r="CF33" s="102">
        <f t="shared" si="199"/>
        <v>44487</v>
      </c>
      <c r="CG33" s="102">
        <f t="shared" si="199"/>
        <v>44518</v>
      </c>
      <c r="CH33" s="103">
        <f t="shared" si="199"/>
        <v>44548</v>
      </c>
      <c r="CI33" s="102">
        <f t="shared" si="199"/>
        <v>44579</v>
      </c>
      <c r="CJ33" s="102">
        <f t="shared" si="199"/>
        <v>44610</v>
      </c>
      <c r="CK33" s="102">
        <f t="shared" si="199"/>
        <v>44638</v>
      </c>
      <c r="CL33" s="102">
        <f t="shared" si="199"/>
        <v>44669</v>
      </c>
      <c r="CM33" s="102">
        <f t="shared" si="199"/>
        <v>44699</v>
      </c>
      <c r="CN33" s="102">
        <f t="shared" si="199"/>
        <v>44730</v>
      </c>
      <c r="CO33" s="102">
        <f t="shared" si="199"/>
        <v>44760</v>
      </c>
      <c r="CP33" s="102">
        <f t="shared" si="199"/>
        <v>44791</v>
      </c>
      <c r="CQ33" s="102">
        <f t="shared" si="199"/>
        <v>44822</v>
      </c>
      <c r="CR33" s="102">
        <f t="shared" si="199"/>
        <v>44852</v>
      </c>
      <c r="CS33" s="102">
        <f t="shared" si="199"/>
        <v>44883</v>
      </c>
      <c r="CT33" s="103">
        <f t="shared" si="199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4">
        <v>25</v>
      </c>
      <c r="O34" s="438">
        <v>37</v>
      </c>
      <c r="P34" s="439">
        <v>36</v>
      </c>
      <c r="Q34" s="440">
        <v>37</v>
      </c>
      <c r="R34" s="441">
        <v>36</v>
      </c>
      <c r="S34" s="442">
        <v>32</v>
      </c>
      <c r="T34" s="443">
        <v>30</v>
      </c>
      <c r="U34" s="444">
        <v>29</v>
      </c>
      <c r="V34" s="445">
        <v>26</v>
      </c>
      <c r="W34" s="446">
        <v>26</v>
      </c>
      <c r="X34" s="447">
        <v>26</v>
      </c>
      <c r="Y34" s="448">
        <v>25</v>
      </c>
      <c r="Z34" s="449">
        <v>22</v>
      </c>
      <c r="AA34" s="1183">
        <v>48</v>
      </c>
      <c r="AB34" s="1184">
        <v>48</v>
      </c>
      <c r="AC34" s="1185">
        <v>48</v>
      </c>
      <c r="AD34" s="1668">
        <v>339</v>
      </c>
      <c r="AE34" s="1669">
        <v>336</v>
      </c>
      <c r="AF34" s="1670">
        <v>316</v>
      </c>
      <c r="AG34" s="1671">
        <v>305</v>
      </c>
      <c r="AH34" s="15">
        <f>AG34*1.1</f>
        <v>335.5</v>
      </c>
      <c r="AI34" s="15">
        <f t="shared" ref="AI34:AL34" si="200">AH34*1.1</f>
        <v>369.05</v>
      </c>
      <c r="AJ34" s="15">
        <f t="shared" si="200"/>
        <v>405.95500000000004</v>
      </c>
      <c r="AK34" s="15">
        <f t="shared" si="200"/>
        <v>446.55050000000006</v>
      </c>
      <c r="AL34" s="15">
        <f t="shared" si="200"/>
        <v>491.20555000000007</v>
      </c>
      <c r="AM34" s="15">
        <f t="shared" ref="AM34:AW34" si="201">AVERAGE(AI34:AL34)</f>
        <v>428.19026250000007</v>
      </c>
      <c r="AN34" s="15">
        <f t="shared" si="201"/>
        <v>442.97532812500003</v>
      </c>
      <c r="AO34" s="15">
        <f t="shared" si="201"/>
        <v>452.23041015625006</v>
      </c>
      <c r="AP34" s="15">
        <f t="shared" si="201"/>
        <v>453.65038769531259</v>
      </c>
      <c r="AQ34" s="15">
        <f t="shared" si="201"/>
        <v>444.26159711914067</v>
      </c>
      <c r="AR34" s="15">
        <f t="shared" si="201"/>
        <v>448.27943077392581</v>
      </c>
      <c r="AS34" s="15">
        <f t="shared" si="201"/>
        <v>449.60545643615728</v>
      </c>
      <c r="AT34" s="15">
        <f t="shared" si="201"/>
        <v>448.94921800613412</v>
      </c>
      <c r="AU34" s="15">
        <f t="shared" si="201"/>
        <v>447.77392558383946</v>
      </c>
      <c r="AV34" s="15">
        <f t="shared" si="201"/>
        <v>448.65200770001417</v>
      </c>
      <c r="AW34" s="15">
        <f t="shared" si="201"/>
        <v>448.74515193153621</v>
      </c>
      <c r="AX34" s="15">
        <f>AVERAGE(AT34:AW34)</f>
        <v>448.53007580538099</v>
      </c>
      <c r="AY34" s="15">
        <f>AVERAGE(AM34:AX34)*1.01</f>
        <v>451.28847369591824</v>
      </c>
      <c r="AZ34" s="15">
        <f>AY34</f>
        <v>451.28847369591824</v>
      </c>
      <c r="BA34" s="15">
        <f t="shared" ref="BA34:BI34" si="202">AZ34</f>
        <v>451.28847369591824</v>
      </c>
      <c r="BB34" s="15">
        <f t="shared" si="202"/>
        <v>451.28847369591824</v>
      </c>
      <c r="BC34" s="15">
        <f t="shared" si="202"/>
        <v>451.28847369591824</v>
      </c>
      <c r="BD34" s="15">
        <f t="shared" si="202"/>
        <v>451.28847369591824</v>
      </c>
      <c r="BE34" s="15">
        <f t="shared" si="202"/>
        <v>451.28847369591824</v>
      </c>
      <c r="BF34" s="15">
        <f t="shared" si="202"/>
        <v>451.28847369591824</v>
      </c>
      <c r="BG34" s="15">
        <f t="shared" si="202"/>
        <v>451.28847369591824</v>
      </c>
      <c r="BH34" s="15">
        <f t="shared" si="202"/>
        <v>451.28847369591824</v>
      </c>
      <c r="BI34" s="15">
        <f t="shared" si="202"/>
        <v>451.28847369591824</v>
      </c>
      <c r="BJ34" s="15">
        <f>BI34*1.01</f>
        <v>455.80135843287741</v>
      </c>
      <c r="BK34" s="15">
        <f t="shared" ref="BK34:BV34" si="203">BJ34*1.01</f>
        <v>460.35937201720617</v>
      </c>
      <c r="BL34" s="15">
        <f t="shared" si="203"/>
        <v>464.96296573737823</v>
      </c>
      <c r="BM34" s="15">
        <f t="shared" si="203"/>
        <v>469.61259539475202</v>
      </c>
      <c r="BN34" s="15">
        <f t="shared" si="203"/>
        <v>474.30872134869952</v>
      </c>
      <c r="BO34" s="15">
        <f t="shared" si="203"/>
        <v>479.05180856218652</v>
      </c>
      <c r="BP34" s="15">
        <f t="shared" si="203"/>
        <v>483.84232664780842</v>
      </c>
      <c r="BQ34" s="15">
        <f t="shared" si="203"/>
        <v>488.68074991428654</v>
      </c>
      <c r="BR34" s="15">
        <f t="shared" si="203"/>
        <v>493.56755741342943</v>
      </c>
      <c r="BS34" s="15">
        <f t="shared" si="203"/>
        <v>498.50323298756371</v>
      </c>
      <c r="BT34" s="15">
        <f t="shared" si="203"/>
        <v>503.48826531743936</v>
      </c>
      <c r="BU34" s="15">
        <f t="shared" si="203"/>
        <v>508.52314797061376</v>
      </c>
      <c r="BV34" s="15">
        <f t="shared" si="203"/>
        <v>513.60837945031994</v>
      </c>
      <c r="BW34" s="15">
        <f>BV34*1</f>
        <v>513.60837945031994</v>
      </c>
      <c r="BX34" s="15">
        <f>BW34*1</f>
        <v>513.60837945031994</v>
      </c>
      <c r="BY34" s="15">
        <f t="shared" ref="BY34:CH34" si="204">BX34*1</f>
        <v>513.60837945031994</v>
      </c>
      <c r="BZ34" s="15">
        <f t="shared" si="204"/>
        <v>513.60837945031994</v>
      </c>
      <c r="CA34" s="15">
        <f t="shared" si="204"/>
        <v>513.60837945031994</v>
      </c>
      <c r="CB34" s="15">
        <f t="shared" si="204"/>
        <v>513.60837945031994</v>
      </c>
      <c r="CC34" s="15">
        <f t="shared" si="204"/>
        <v>513.60837945031994</v>
      </c>
      <c r="CD34" s="15">
        <f t="shared" si="204"/>
        <v>513.60837945031994</v>
      </c>
      <c r="CE34" s="15">
        <f t="shared" si="204"/>
        <v>513.60837945031994</v>
      </c>
      <c r="CF34" s="15">
        <f t="shared" si="204"/>
        <v>513.60837945031994</v>
      </c>
      <c r="CG34" s="15">
        <f t="shared" si="204"/>
        <v>513.60837945031994</v>
      </c>
      <c r="CH34" s="15">
        <f t="shared" si="204"/>
        <v>513.60837945031994</v>
      </c>
      <c r="CI34" s="15">
        <f>CH34</f>
        <v>513.60837945031994</v>
      </c>
      <c r="CJ34" s="15">
        <f t="shared" ref="CJ34" si="205">CI34</f>
        <v>513.60837945031994</v>
      </c>
      <c r="CK34" s="15">
        <f t="shared" ref="CK34" si="206">CJ34</f>
        <v>513.60837945031994</v>
      </c>
      <c r="CL34" s="15">
        <f t="shared" ref="CL34" si="207">CK34</f>
        <v>513.60837945031994</v>
      </c>
      <c r="CM34" s="15">
        <f t="shared" ref="CM34" si="208">CL34</f>
        <v>513.60837945031994</v>
      </c>
      <c r="CN34" s="15">
        <f t="shared" ref="CN34" si="209">CM34</f>
        <v>513.60837945031994</v>
      </c>
      <c r="CO34" s="15">
        <f t="shared" ref="CO34" si="210">CN34</f>
        <v>513.60837945031994</v>
      </c>
      <c r="CP34" s="15">
        <f t="shared" ref="CP34" si="211">CO34</f>
        <v>513.60837945031994</v>
      </c>
      <c r="CQ34" s="15">
        <f t="shared" ref="CQ34" si="212">CP34</f>
        <v>513.60837945031994</v>
      </c>
      <c r="CR34" s="15">
        <f t="shared" ref="CR34" si="213">CQ34</f>
        <v>513.60837945031994</v>
      </c>
      <c r="CS34" s="15">
        <f t="shared" ref="CS34" si="214">CR34</f>
        <v>513.60837945031994</v>
      </c>
      <c r="CT34" s="94">
        <f t="shared" ref="CT34" si="215">CS34</f>
        <v>513.60837945031994</v>
      </c>
    </row>
    <row r="35" spans="1:98" x14ac:dyDescent="0.25">
      <c r="A35" s="4" t="s">
        <v>152</v>
      </c>
      <c r="B35" t="s">
        <v>5</v>
      </c>
      <c r="C35" s="24">
        <v>219</v>
      </c>
      <c r="D35" s="25">
        <v>143</v>
      </c>
      <c r="E35" s="25">
        <v>228</v>
      </c>
      <c r="F35" s="25">
        <v>279</v>
      </c>
      <c r="G35" s="25">
        <v>249</v>
      </c>
      <c r="H35" s="25">
        <v>246</v>
      </c>
      <c r="I35" s="25">
        <v>269</v>
      </c>
      <c r="J35">
        <v>261</v>
      </c>
      <c r="K35">
        <v>350</v>
      </c>
      <c r="L35">
        <v>279</v>
      </c>
      <c r="M35">
        <v>494</v>
      </c>
      <c r="N35" s="34">
        <v>344</v>
      </c>
      <c r="O35" s="450">
        <v>134</v>
      </c>
      <c r="P35" s="451">
        <v>122</v>
      </c>
      <c r="Q35" s="452">
        <v>363</v>
      </c>
      <c r="R35" s="453">
        <v>339</v>
      </c>
      <c r="S35" s="454">
        <v>535</v>
      </c>
      <c r="T35" s="455">
        <v>985</v>
      </c>
      <c r="U35" s="456">
        <v>680</v>
      </c>
      <c r="V35" s="457">
        <v>814</v>
      </c>
      <c r="W35" s="458">
        <v>937</v>
      </c>
      <c r="X35" s="459">
        <v>881</v>
      </c>
      <c r="Y35" s="460">
        <v>935</v>
      </c>
      <c r="Z35" s="461">
        <v>1116</v>
      </c>
      <c r="AA35" s="1672">
        <v>320</v>
      </c>
      <c r="AB35" s="1673">
        <v>666</v>
      </c>
      <c r="AC35" s="1674">
        <v>855</v>
      </c>
      <c r="AD35" s="1675">
        <v>650</v>
      </c>
      <c r="AE35" s="1676">
        <v>587</v>
      </c>
      <c r="AF35" s="1677">
        <v>1312</v>
      </c>
      <c r="AG35" s="1678">
        <v>825</v>
      </c>
      <c r="AH35" s="15">
        <f>AH15+AH8</f>
        <v>895.14914537910033</v>
      </c>
      <c r="AI35" s="15">
        <f t="shared" ref="AI35:AZ35" si="216">AI15+AI8</f>
        <v>971.3880875160695</v>
      </c>
      <c r="AJ35" s="15">
        <f t="shared" si="216"/>
        <v>1069.2475539840862</v>
      </c>
      <c r="AK35" s="15">
        <f t="shared" si="216"/>
        <v>1043.0575190752852</v>
      </c>
      <c r="AL35" s="94">
        <f>AL15+AL8</f>
        <v>1117.9639144205362</v>
      </c>
      <c r="AM35" s="15">
        <f t="shared" si="216"/>
        <v>620.91099708146794</v>
      </c>
      <c r="AN35" s="15">
        <f t="shared" si="216"/>
        <v>806.41559473420148</v>
      </c>
      <c r="AO35" s="15">
        <f t="shared" si="216"/>
        <v>992.15443667088039</v>
      </c>
      <c r="AP35" s="15">
        <f t="shared" si="216"/>
        <v>958.10453257330107</v>
      </c>
      <c r="AQ35" s="15">
        <f t="shared" si="216"/>
        <v>945.76462355314266</v>
      </c>
      <c r="AR35" s="15">
        <f t="shared" si="216"/>
        <v>1323.1937461865987</v>
      </c>
      <c r="AS35" s="15">
        <f t="shared" si="216"/>
        <v>1259.1939959535405</v>
      </c>
      <c r="AT35" s="15">
        <f t="shared" si="216"/>
        <v>1287.1157021063907</v>
      </c>
      <c r="AU35" s="15">
        <f t="shared" si="216"/>
        <v>1317.2201304472082</v>
      </c>
      <c r="AV35" s="15">
        <f t="shared" si="216"/>
        <v>1356.004335723738</v>
      </c>
      <c r="AW35" s="15">
        <f t="shared" si="216"/>
        <v>1401.3272840329707</v>
      </c>
      <c r="AX35" s="94">
        <f t="shared" si="216"/>
        <v>1455.1125223361237</v>
      </c>
      <c r="AY35" s="15">
        <f t="shared" si="216"/>
        <v>1261.9917733770935</v>
      </c>
      <c r="AZ35" s="15">
        <f t="shared" si="216"/>
        <v>1289.8620749382965</v>
      </c>
      <c r="BA35" s="15">
        <f t="shared" ref="BA35:CF35" si="217">BA15+BA8</f>
        <v>1321.9548595911765</v>
      </c>
      <c r="BB35" s="15">
        <f t="shared" si="217"/>
        <v>1354.410610743334</v>
      </c>
      <c r="BC35" s="15">
        <f t="shared" si="217"/>
        <v>1381.3639237174577</v>
      </c>
      <c r="BD35" s="15">
        <f t="shared" si="217"/>
        <v>1409.1354361106596</v>
      </c>
      <c r="BE35" s="15">
        <f t="shared" si="217"/>
        <v>1430.8734925895208</v>
      </c>
      <c r="BF35" s="15">
        <f t="shared" si="217"/>
        <v>1457.598357692958</v>
      </c>
      <c r="BG35" s="15">
        <f t="shared" si="217"/>
        <v>1486.349939025491</v>
      </c>
      <c r="BH35" s="15">
        <f t="shared" si="217"/>
        <v>1514.8894973254658</v>
      </c>
      <c r="BI35" s="15">
        <f t="shared" si="217"/>
        <v>1543.8397172831469</v>
      </c>
      <c r="BJ35" s="94">
        <f t="shared" si="217"/>
        <v>1573.8318936440876</v>
      </c>
      <c r="BK35" s="15">
        <f t="shared" si="217"/>
        <v>906.57127162735912</v>
      </c>
      <c r="BL35" s="15">
        <f t="shared" si="217"/>
        <v>864.99999850236679</v>
      </c>
      <c r="BM35" s="15">
        <f t="shared" si="217"/>
        <v>1992.6819271852478</v>
      </c>
      <c r="BN35" s="15">
        <f t="shared" si="217"/>
        <v>2021.4632562944344</v>
      </c>
      <c r="BO35" s="15">
        <f t="shared" si="217"/>
        <v>2029.4351241026932</v>
      </c>
      <c r="BP35" s="15">
        <f t="shared" si="217"/>
        <v>2020.886302538777</v>
      </c>
      <c r="BQ35" s="15">
        <f t="shared" si="217"/>
        <v>2028.398211504038</v>
      </c>
      <c r="BR35" s="15">
        <f t="shared" si="217"/>
        <v>2060.5790523374126</v>
      </c>
      <c r="BS35" s="15">
        <f t="shared" si="217"/>
        <v>2112.0799909236607</v>
      </c>
      <c r="BT35" s="15">
        <f t="shared" si="217"/>
        <v>2164.2672637415553</v>
      </c>
      <c r="BU35" s="15">
        <f t="shared" si="217"/>
        <v>2216.3262497274618</v>
      </c>
      <c r="BV35" s="94">
        <f t="shared" si="217"/>
        <v>2268.6754498405639</v>
      </c>
      <c r="BW35" s="15">
        <f t="shared" si="217"/>
        <v>1013.4369806332151</v>
      </c>
      <c r="BX35" s="15">
        <f t="shared" si="217"/>
        <v>1033.7957194274513</v>
      </c>
      <c r="BY35" s="15">
        <f t="shared" si="217"/>
        <v>2425.2332323219416</v>
      </c>
      <c r="BZ35" s="15">
        <f t="shared" si="217"/>
        <v>2492.5907653517229</v>
      </c>
      <c r="CA35" s="15">
        <f t="shared" si="217"/>
        <v>2520.9106689931768</v>
      </c>
      <c r="CB35" s="15">
        <f t="shared" si="217"/>
        <v>2518.4165534918666</v>
      </c>
      <c r="CC35" s="15">
        <f t="shared" si="217"/>
        <v>2531.6317470543968</v>
      </c>
      <c r="CD35" s="15">
        <f t="shared" si="217"/>
        <v>2583.5739091074634</v>
      </c>
      <c r="CE35" s="15">
        <f t="shared" si="217"/>
        <v>2666.7336256074759</v>
      </c>
      <c r="CF35" s="15">
        <f t="shared" si="217"/>
        <v>2741.3395693514344</v>
      </c>
      <c r="CG35" s="15">
        <f t="shared" ref="CG35:CT35" si="218">CG15+CG8</f>
        <v>2808.3638338351352</v>
      </c>
      <c r="CH35" s="94">
        <f t="shared" si="218"/>
        <v>2870.4413032957614</v>
      </c>
      <c r="CI35" s="15">
        <f t="shared" si="218"/>
        <v>1272.3127958112873</v>
      </c>
      <c r="CJ35" s="15">
        <f t="shared" si="218"/>
        <v>1293.9909676398649</v>
      </c>
      <c r="CK35" s="15">
        <f t="shared" si="218"/>
        <v>3040.3676461393429</v>
      </c>
      <c r="CL35" s="15">
        <f t="shared" si="218"/>
        <v>3115.1782810854343</v>
      </c>
      <c r="CM35" s="15">
        <f t="shared" si="218"/>
        <v>3139.6236000186623</v>
      </c>
      <c r="CN35" s="15">
        <f t="shared" si="218"/>
        <v>3123.7884389312344</v>
      </c>
      <c r="CO35" s="15">
        <f t="shared" si="218"/>
        <v>3126.1800657177123</v>
      </c>
      <c r="CP35" s="15">
        <f t="shared" si="218"/>
        <v>3181.9846877704199</v>
      </c>
      <c r="CQ35" s="15">
        <f t="shared" si="218"/>
        <v>3279.4483966672396</v>
      </c>
      <c r="CR35" s="15">
        <f t="shared" si="218"/>
        <v>3367.869137342992</v>
      </c>
      <c r="CS35" s="15">
        <f t="shared" si="218"/>
        <v>3447.2150247011914</v>
      </c>
      <c r="CT35" s="94">
        <f t="shared" si="218"/>
        <v>3520.2158836143935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4">
        <v>468</v>
      </c>
      <c r="O36" s="462">
        <v>344</v>
      </c>
      <c r="P36" s="463">
        <v>134</v>
      </c>
      <c r="Q36" s="464">
        <v>120</v>
      </c>
      <c r="R36" s="465">
        <v>357</v>
      </c>
      <c r="S36" s="466">
        <v>338</v>
      </c>
      <c r="T36" s="467">
        <v>524</v>
      </c>
      <c r="U36" s="468">
        <v>976</v>
      </c>
      <c r="V36" s="469">
        <v>669</v>
      </c>
      <c r="W36" s="470">
        <v>808</v>
      </c>
      <c r="X36" s="471">
        <v>934</v>
      </c>
      <c r="Y36" s="472">
        <v>873</v>
      </c>
      <c r="Z36" s="473">
        <v>914</v>
      </c>
      <c r="AA36" s="1679">
        <v>1116</v>
      </c>
      <c r="AB36" s="1680">
        <v>319</v>
      </c>
      <c r="AC36" s="1681">
        <v>661</v>
      </c>
      <c r="AD36" s="1682">
        <v>837</v>
      </c>
      <c r="AE36" s="1683">
        <v>650</v>
      </c>
      <c r="AF36" s="1684">
        <v>563</v>
      </c>
      <c r="AG36" s="1685">
        <v>1295</v>
      </c>
      <c r="AH36" s="15">
        <f>AG35</f>
        <v>825</v>
      </c>
      <c r="AI36" s="15">
        <f>AH35</f>
        <v>895.14914537910033</v>
      </c>
      <c r="AJ36" s="15">
        <f>AI35</f>
        <v>971.3880875160695</v>
      </c>
      <c r="AK36" s="15">
        <f t="shared" ref="AK36" si="219">AJ35</f>
        <v>1069.2475539840862</v>
      </c>
      <c r="AL36" s="94">
        <f>AK35</f>
        <v>1043.0575190752852</v>
      </c>
      <c r="AM36" s="15">
        <f>AL35</f>
        <v>1117.9639144205362</v>
      </c>
      <c r="AN36" s="15">
        <f t="shared" ref="AN36" si="220">AM35</f>
        <v>620.91099708146794</v>
      </c>
      <c r="AO36" s="15">
        <f t="shared" ref="AO36" si="221">AN35</f>
        <v>806.41559473420148</v>
      </c>
      <c r="AP36" s="15">
        <f t="shared" ref="AP36" si="222">AO35</f>
        <v>992.15443667088039</v>
      </c>
      <c r="AQ36" s="15">
        <f t="shared" ref="AQ36" si="223">AP35</f>
        <v>958.10453257330107</v>
      </c>
      <c r="AR36" s="15">
        <f t="shared" ref="AR36" si="224">AQ35</f>
        <v>945.76462355314266</v>
      </c>
      <c r="AS36" s="15">
        <f t="shared" ref="AS36" si="225">AR35</f>
        <v>1323.1937461865987</v>
      </c>
      <c r="AT36" s="15">
        <f t="shared" ref="AT36" si="226">AS35</f>
        <v>1259.1939959535405</v>
      </c>
      <c r="AU36" s="15">
        <f t="shared" ref="AU36" si="227">AT35</f>
        <v>1287.1157021063907</v>
      </c>
      <c r="AV36" s="15">
        <f t="shared" ref="AV36" si="228">AU35</f>
        <v>1317.2201304472082</v>
      </c>
      <c r="AW36" s="15">
        <f t="shared" ref="AW36" si="229">AV35</f>
        <v>1356.004335723738</v>
      </c>
      <c r="AX36" s="94">
        <f>AW35</f>
        <v>1401.3272840329707</v>
      </c>
      <c r="AY36" s="15">
        <f>AX35</f>
        <v>1455.1125223361237</v>
      </c>
      <c r="AZ36" s="15">
        <f>AY35</f>
        <v>1261.9917733770935</v>
      </c>
      <c r="BA36" s="15">
        <f>AZ35</f>
        <v>1289.8620749382965</v>
      </c>
      <c r="BB36" s="15">
        <f t="shared" ref="BB36" si="230">BA35</f>
        <v>1321.9548595911765</v>
      </c>
      <c r="BC36" s="15">
        <f t="shared" ref="BC36" si="231">BB35</f>
        <v>1354.410610743334</v>
      </c>
      <c r="BD36" s="15">
        <f t="shared" ref="BD36" si="232">BC35</f>
        <v>1381.3639237174577</v>
      </c>
      <c r="BE36" s="15">
        <f t="shared" ref="BE36" si="233">BD35</f>
        <v>1409.1354361106596</v>
      </c>
      <c r="BF36" s="15">
        <f t="shared" ref="BF36" si="234">BE35</f>
        <v>1430.8734925895208</v>
      </c>
      <c r="BG36" s="15">
        <f t="shared" ref="BG36" si="235">BF35</f>
        <v>1457.598357692958</v>
      </c>
      <c r="BH36" s="15">
        <f t="shared" ref="BH36" si="236">BG35</f>
        <v>1486.349939025491</v>
      </c>
      <c r="BI36" s="15">
        <f t="shared" ref="BI36" si="237">BH35</f>
        <v>1514.8894973254658</v>
      </c>
      <c r="BJ36" s="94">
        <f>BI35</f>
        <v>1543.8397172831469</v>
      </c>
      <c r="BK36" s="15">
        <f t="shared" ref="BK36" si="238">BJ35</f>
        <v>1573.8318936440876</v>
      </c>
      <c r="BL36" s="15">
        <f t="shared" ref="BL36" si="239">BK35</f>
        <v>906.57127162735912</v>
      </c>
      <c r="BM36" s="15">
        <f t="shared" ref="BM36" si="240">BL35</f>
        <v>864.99999850236679</v>
      </c>
      <c r="BN36" s="15">
        <f t="shared" ref="BN36" si="241">BM35</f>
        <v>1992.6819271852478</v>
      </c>
      <c r="BO36" s="15">
        <f t="shared" ref="BO36" si="242">BN35</f>
        <v>2021.4632562944344</v>
      </c>
      <c r="BP36" s="15">
        <f t="shared" ref="BP36" si="243">BO35</f>
        <v>2029.4351241026932</v>
      </c>
      <c r="BQ36" s="15">
        <f t="shared" ref="BQ36" si="244">BP35</f>
        <v>2020.886302538777</v>
      </c>
      <c r="BR36" s="15">
        <f t="shared" ref="BR36" si="245">BQ35</f>
        <v>2028.398211504038</v>
      </c>
      <c r="BS36" s="15">
        <f t="shared" ref="BS36" si="246">BR35</f>
        <v>2060.5790523374126</v>
      </c>
      <c r="BT36" s="15">
        <f t="shared" ref="BT36" si="247">BS35</f>
        <v>2112.0799909236607</v>
      </c>
      <c r="BU36" s="15">
        <f t="shared" ref="BU36" si="248">BT35</f>
        <v>2164.2672637415553</v>
      </c>
      <c r="BV36" s="94">
        <f t="shared" ref="BV36" si="249">BU35</f>
        <v>2216.3262497274618</v>
      </c>
      <c r="BW36" s="15">
        <f t="shared" ref="BW36" si="250">BV35</f>
        <v>2268.6754498405639</v>
      </c>
      <c r="BX36" s="15">
        <f t="shared" ref="BX36" si="251">BW35</f>
        <v>1013.4369806332151</v>
      </c>
      <c r="BY36" s="15">
        <f t="shared" ref="BY36" si="252">BX35</f>
        <v>1033.7957194274513</v>
      </c>
      <c r="BZ36" s="15">
        <f t="shared" ref="BZ36" si="253">BY35</f>
        <v>2425.2332323219416</v>
      </c>
      <c r="CA36" s="15">
        <f t="shared" ref="CA36" si="254">BZ35</f>
        <v>2492.5907653517229</v>
      </c>
      <c r="CB36" s="15">
        <f t="shared" ref="CB36" si="255">CA35</f>
        <v>2520.9106689931768</v>
      </c>
      <c r="CC36" s="15">
        <f t="shared" ref="CC36" si="256">CB35</f>
        <v>2518.4165534918666</v>
      </c>
      <c r="CD36" s="15">
        <f t="shared" ref="CD36" si="257">CC35</f>
        <v>2531.6317470543968</v>
      </c>
      <c r="CE36" s="15">
        <f t="shared" ref="CE36" si="258">CD35</f>
        <v>2583.5739091074634</v>
      </c>
      <c r="CF36" s="15">
        <f t="shared" ref="CF36" si="259">CE35</f>
        <v>2666.7336256074759</v>
      </c>
      <c r="CG36" s="15">
        <f t="shared" ref="CG36" si="260">CF35</f>
        <v>2741.3395693514344</v>
      </c>
      <c r="CH36" s="94">
        <f t="shared" ref="CH36" si="261">CG35</f>
        <v>2808.3638338351352</v>
      </c>
      <c r="CI36" s="15">
        <f t="shared" ref="CI36" si="262">CH35</f>
        <v>2870.4413032957614</v>
      </c>
      <c r="CJ36" s="15">
        <f t="shared" ref="CJ36" si="263">CI35</f>
        <v>1272.3127958112873</v>
      </c>
      <c r="CK36" s="15">
        <f t="shared" ref="CK36" si="264">CJ35</f>
        <v>1293.9909676398649</v>
      </c>
      <c r="CL36" s="15">
        <f t="shared" ref="CL36" si="265">CK35</f>
        <v>3040.3676461393429</v>
      </c>
      <c r="CM36" s="15">
        <f t="shared" ref="CM36" si="266">CL35</f>
        <v>3115.1782810854343</v>
      </c>
      <c r="CN36" s="15">
        <f t="shared" ref="CN36" si="267">CM35</f>
        <v>3139.6236000186623</v>
      </c>
      <c r="CO36" s="15">
        <f t="shared" ref="CO36" si="268">CN35</f>
        <v>3123.7884389312344</v>
      </c>
      <c r="CP36" s="15">
        <f t="shared" ref="CP36" si="269">CO35</f>
        <v>3126.1800657177123</v>
      </c>
      <c r="CQ36" s="15">
        <f t="shared" ref="CQ36" si="270">CP35</f>
        <v>3181.9846877704199</v>
      </c>
      <c r="CR36" s="15">
        <f t="shared" ref="CR36" si="271">CQ35</f>
        <v>3279.4483966672396</v>
      </c>
      <c r="CS36" s="15">
        <f t="shared" ref="CS36" si="272">CR35</f>
        <v>3367.869137342992</v>
      </c>
      <c r="CT36" s="94">
        <f t="shared" ref="CT36" si="273">CS35</f>
        <v>3447.2150247011914</v>
      </c>
    </row>
    <row r="37" spans="1:98" ht="15.75" thickBot="1" x14ac:dyDescent="0.3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4">
        <v>488</v>
      </c>
      <c r="O37" s="474">
        <v>627</v>
      </c>
      <c r="P37" s="475">
        <v>711</v>
      </c>
      <c r="Q37" s="476">
        <v>415</v>
      </c>
      <c r="R37" s="477">
        <v>230</v>
      </c>
      <c r="S37" s="478">
        <v>428</v>
      </c>
      <c r="T37" s="479">
        <v>634</v>
      </c>
      <c r="U37" s="480">
        <v>821</v>
      </c>
      <c r="V37" s="481">
        <v>1403</v>
      </c>
      <c r="W37" s="482">
        <v>1507</v>
      </c>
      <c r="X37" s="483">
        <v>1390</v>
      </c>
      <c r="Y37" s="484">
        <v>1640</v>
      </c>
      <c r="Z37" s="485">
        <v>1690</v>
      </c>
      <c r="AA37" s="1686">
        <v>1728</v>
      </c>
      <c r="AB37" s="1687">
        <v>1989</v>
      </c>
      <c r="AC37" s="1688">
        <v>1372</v>
      </c>
      <c r="AD37" s="1689">
        <v>903</v>
      </c>
      <c r="AE37" s="1690">
        <v>1466</v>
      </c>
      <c r="AF37" s="1691">
        <v>1424</v>
      </c>
      <c r="AG37" s="1692">
        <v>1105</v>
      </c>
      <c r="AH37" s="1120">
        <f>(AF35+AE35)*$AH$43</f>
        <v>1775.6592223020689</v>
      </c>
      <c r="AI37" s="1120">
        <f t="shared" ref="AI37:AK37" si="274">(AG35+AF35)*$AH$43</f>
        <v>1998.2010311003271</v>
      </c>
      <c r="AJ37" s="1120">
        <f t="shared" si="274"/>
        <v>1608.4247992245507</v>
      </c>
      <c r="AK37" s="1120">
        <f t="shared" si="274"/>
        <v>1745.3049243604491</v>
      </c>
      <c r="AL37" s="1120">
        <f>(AJ35+AI35)*$AH$43</f>
        <v>1908.0955746119271</v>
      </c>
      <c r="AM37" s="1120">
        <f t="shared" ref="AM37:AX37" si="275">(AK35+AJ35)*$AH$43</f>
        <v>1975.1100491276029</v>
      </c>
      <c r="AN37" s="1120">
        <f t="shared" si="275"/>
        <v>2020.6622632855672</v>
      </c>
      <c r="AO37" s="1120">
        <f t="shared" si="275"/>
        <v>1625.9343196620471</v>
      </c>
      <c r="AP37" s="1120">
        <f t="shared" si="275"/>
        <v>1334.6211827248414</v>
      </c>
      <c r="AQ37" s="1120">
        <f t="shared" si="275"/>
        <v>1681.7522186522144</v>
      </c>
      <c r="AR37" s="1120">
        <f t="shared" si="275"/>
        <v>1823.5889018513733</v>
      </c>
      <c r="AS37" s="1120">
        <f t="shared" si="275"/>
        <v>1780.2121248722365</v>
      </c>
      <c r="AT37" s="1120">
        <f t="shared" si="275"/>
        <v>2121.5886541589462</v>
      </c>
      <c r="AU37" s="1120">
        <f t="shared" si="275"/>
        <v>2414.6606687156163</v>
      </c>
      <c r="AV37" s="1120">
        <f t="shared" si="275"/>
        <v>2380.9259074235456</v>
      </c>
      <c r="AW37" s="1120">
        <f t="shared" si="275"/>
        <v>2435.1832222462008</v>
      </c>
      <c r="AX37" s="1120">
        <f t="shared" si="275"/>
        <v>2499.5975127119359</v>
      </c>
      <c r="AY37" s="1120">
        <f t="shared" ref="AY37" si="276">(AW35+AV35)*$AH$43</f>
        <v>2578.2418744423912</v>
      </c>
      <c r="AZ37" s="1120">
        <f t="shared" ref="AZ37" si="277">(AX35+AW35)*$AH$43</f>
        <v>2670.9129463559862</v>
      </c>
      <c r="BA37" s="1120">
        <f t="shared" ref="BA37" si="278">(AY35+AX35)*$AH$43</f>
        <v>2540.6273305106592</v>
      </c>
      <c r="BB37" s="1120">
        <f t="shared" ref="BB37" si="279">(AZ35+AY35)*$AH$43</f>
        <v>2386.1099629953906</v>
      </c>
      <c r="BC37" s="1120">
        <f t="shared" ref="BC37" si="280">(BA35+AZ35)*$AH$43</f>
        <v>2442.1784237819784</v>
      </c>
      <c r="BD37" s="1120">
        <f t="shared" ref="BD37" si="281">(BB35+BA35)*$AH$43</f>
        <v>2502.5345074514416</v>
      </c>
      <c r="BE37" s="1120">
        <f t="shared" ref="BE37" si="282">(BC35+BB35)*$AH$43</f>
        <v>2558.0849300971322</v>
      </c>
      <c r="BF37" s="1120">
        <f t="shared" ref="BF37" si="283">(BD35+BC35)*$AH$43</f>
        <v>2609.2553570862642</v>
      </c>
      <c r="BG37" s="1120">
        <f t="shared" ref="BG37" si="284">(BE35+BD35)*$AH$43</f>
        <v>2655.5492604879905</v>
      </c>
      <c r="BH37" s="1120">
        <f t="shared" ref="BH37" si="285">(BF35+BE35)*$AH$43</f>
        <v>2700.8644967424984</v>
      </c>
      <c r="BI37" s="1120">
        <f t="shared" ref="BI37" si="286">(BG35+BF35)*$AH$43</f>
        <v>2752.7377267238448</v>
      </c>
      <c r="BJ37" s="1120">
        <f t="shared" ref="BJ37" si="287">(BH35+BG35)*$AH$43</f>
        <v>2806.3077848832222</v>
      </c>
      <c r="BK37" s="1120">
        <f t="shared" ref="BK37" si="288">(BI35+BH35)*$AH$43</f>
        <v>2860.0635800129266</v>
      </c>
      <c r="BL37" s="1120">
        <f t="shared" ref="BL37" si="289">(BJ35+BI35)*$AH$43</f>
        <v>2915.1776451038927</v>
      </c>
      <c r="BM37" s="1120">
        <f t="shared" ref="BM37" si="290">(BK35+BJ35)*$AH$43</f>
        <v>2319.3000291950957</v>
      </c>
      <c r="BN37" s="1120">
        <f t="shared" ref="BN37" si="291">(BL35+BK35)*$AH$43</f>
        <v>1656.5070372676344</v>
      </c>
      <c r="BO37" s="1120">
        <f t="shared" ref="BO37" si="292">(BM35+BL35)*$AH$43</f>
        <v>2672.0743895487881</v>
      </c>
      <c r="BP37" s="1120">
        <f t="shared" ref="BP37" si="293">(BN35+BM35)*$AH$43</f>
        <v>3753.4249155898515</v>
      </c>
      <c r="BQ37" s="1120">
        <f t="shared" ref="BQ37" si="294">(BO35+BN35)*$AH$43</f>
        <v>3787.7909782836618</v>
      </c>
      <c r="BR37" s="1120">
        <f t="shared" ref="BR37" si="295">(BP35+BO35)*$AH$43</f>
        <v>3787.2514978955232</v>
      </c>
      <c r="BS37" s="1120">
        <f t="shared" ref="BS37" si="296">(BQ35+BP35)*$AH$43</f>
        <v>3786.2819331674968</v>
      </c>
      <c r="BT37" s="1120">
        <f t="shared" ref="BT37" si="297">(BR35+BQ35)*$AH$43</f>
        <v>3823.3966236564252</v>
      </c>
      <c r="BU37" s="1120">
        <f t="shared" ref="BU37" si="298">(BS35+BR35)*$AH$43</f>
        <v>3901.6432394358362</v>
      </c>
      <c r="BV37" s="1120">
        <f t="shared" ref="BV37" si="299">(BT35+BS35)*$AH$43</f>
        <v>3998.5968617758945</v>
      </c>
      <c r="BW37" s="1120">
        <f t="shared" ref="BW37" si="300">(BU35+BT35)*$AH$43</f>
        <v>4096.0722861231607</v>
      </c>
      <c r="BX37" s="1120">
        <f t="shared" ref="BX37" si="301">(BV35+BU35)*$AH$43</f>
        <v>4193.6991205257591</v>
      </c>
      <c r="BY37" s="1120">
        <f t="shared" ref="BY37" si="302">(BW35+BV35)*$AH$43</f>
        <v>3068.9379704070689</v>
      </c>
      <c r="BZ37" s="1120">
        <f t="shared" ref="BZ37" si="303">(BX35+BW35)*$AH$43</f>
        <v>1914.2641516909362</v>
      </c>
      <c r="CA37" s="1120">
        <f t="shared" ref="CA37" si="304">(BY35+BX35)*$AH$43</f>
        <v>3234.363695831315</v>
      </c>
      <c r="CB37" s="1120">
        <f t="shared" ref="CB37" si="305">(BZ35+BY35)*$AH$43</f>
        <v>4598.4094445116743</v>
      </c>
      <c r="CC37" s="1120">
        <f t="shared" ref="CC37" si="306">(CA35+BZ35)*$AH$43</f>
        <v>4687.8725950074631</v>
      </c>
      <c r="CD37" s="1120">
        <f t="shared" ref="CD37" si="307">(CB35+CA35)*$AH$43</f>
        <v>4712.0209883114467</v>
      </c>
      <c r="CE37" s="1120">
        <f t="shared" ref="CE37" si="308">(CC35+CB35)*$AH$43</f>
        <v>4722.0457282442667</v>
      </c>
      <c r="CF37" s="1120">
        <f t="shared" ref="CF37" si="309">(CD35+CC35)*$AH$43</f>
        <v>4782.9710886442926</v>
      </c>
      <c r="CG37" s="1120">
        <f t="shared" ref="CG37" si="310">(CE35+CD35)*$AH$43</f>
        <v>4909.298048414229</v>
      </c>
      <c r="CH37" s="1120">
        <f t="shared" ref="CH37" si="311">(CF35+CE35)*$AH$43</f>
        <v>5056.8167685694589</v>
      </c>
      <c r="CI37" s="1120">
        <f t="shared" ref="CI37" si="312">(CG35+CF35)*$AH$43</f>
        <v>5189.2480404999524</v>
      </c>
      <c r="CJ37" s="1120">
        <f t="shared" ref="CJ37" si="313">(CH35+CG35)*$AH$43</f>
        <v>5309.9645673527339</v>
      </c>
      <c r="CK37" s="1120">
        <f t="shared" ref="CK37" si="314">(CI35+CH35)*$AH$43</f>
        <v>3873.6806328642078</v>
      </c>
      <c r="CL37" s="1120">
        <f t="shared" ref="CL37" si="315">(CJ35+CI35)*$AH$43</f>
        <v>2399.6213506058689</v>
      </c>
      <c r="CM37" s="1120">
        <f t="shared" ref="CM37" si="316">(CK35+CJ35)*$AH$43</f>
        <v>4052.840360885446</v>
      </c>
      <c r="CN37" s="1120">
        <f t="shared" ref="CN37" si="317">(CL35+CK35)*$AH$43</f>
        <v>5755.7408604426619</v>
      </c>
      <c r="CO37" s="1120">
        <f t="shared" ref="CO37" si="318">(CM35+CL35)*$AH$43</f>
        <v>5848.5501020825786</v>
      </c>
      <c r="CP37" s="1120">
        <f t="shared" ref="CP37" si="319">(CN35+CM35)*$AH$43</f>
        <v>5856.6010268768769</v>
      </c>
      <c r="CQ37" s="1120">
        <f t="shared" ref="CQ37" si="320">(CO35+CN35)*$AH$43</f>
        <v>5844.030655280344</v>
      </c>
      <c r="CR37" s="1120">
        <f t="shared" ref="CR37" si="321">(CP35+CO35)*$AH$43</f>
        <v>5898.4470354565874</v>
      </c>
      <c r="CS37" s="1120">
        <f t="shared" ref="CS37" si="322">(CQ35+CP35)*$AH$43</f>
        <v>6041.7605295784269</v>
      </c>
      <c r="CT37" s="1120">
        <f t="shared" ref="CT37" si="323">(CR35+CQ35)*$AH$43</f>
        <v>6215.5717129202285</v>
      </c>
    </row>
    <row r="38" spans="1:98" ht="16.5" thickTop="1" thickBot="1" x14ac:dyDescent="0.3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4">
        <v>394</v>
      </c>
      <c r="O38" s="486">
        <v>523</v>
      </c>
      <c r="P38" s="487">
        <v>512</v>
      </c>
      <c r="Q38" s="488">
        <v>655</v>
      </c>
      <c r="R38" s="489">
        <v>603</v>
      </c>
      <c r="S38" s="490">
        <v>532</v>
      </c>
      <c r="T38" s="491">
        <v>331</v>
      </c>
      <c r="U38" s="492">
        <v>376</v>
      </c>
      <c r="V38" s="493">
        <v>511</v>
      </c>
      <c r="W38" s="494">
        <v>772</v>
      </c>
      <c r="X38" s="495">
        <v>1261</v>
      </c>
      <c r="Y38" s="496">
        <v>1364</v>
      </c>
      <c r="Z38" s="497">
        <v>1583</v>
      </c>
      <c r="AA38" s="1693">
        <v>1781</v>
      </c>
      <c r="AB38" s="1694">
        <v>1023</v>
      </c>
      <c r="AC38" s="1695">
        <v>1141</v>
      </c>
      <c r="AD38" s="1696">
        <v>860</v>
      </c>
      <c r="AE38" s="1697">
        <v>626</v>
      </c>
      <c r="AF38" s="1698">
        <v>569</v>
      </c>
      <c r="AG38" s="1699">
        <v>451</v>
      </c>
      <c r="AH38" s="1120">
        <f>(AB35+AC35+AD35)*$AH$44</f>
        <v>1047.4868342288</v>
      </c>
      <c r="AI38" s="1120">
        <f t="shared" ref="AI38:AL38" si="324">(AC35+AD35+AE35)*$AH$44</f>
        <v>1009.3700862306079</v>
      </c>
      <c r="AJ38" s="1120">
        <f t="shared" si="324"/>
        <v>1229.8682360429348</v>
      </c>
      <c r="AK38" s="1120">
        <f t="shared" si="324"/>
        <v>1314.3040702161452</v>
      </c>
      <c r="AL38" s="1120">
        <f t="shared" si="324"/>
        <v>1462.9830995866953</v>
      </c>
      <c r="AM38" s="1120">
        <f t="shared" ref="AM38" si="325">(AG35+AH35+AI35)*$AH$44</f>
        <v>1298.6410941014767</v>
      </c>
      <c r="AN38" s="1120">
        <f t="shared" ref="AN38" si="326">(AH35+AI35+AJ35)*$AH$44</f>
        <v>1416.4882139038343</v>
      </c>
      <c r="AO38" s="1120">
        <f t="shared" ref="AO38" si="327">(AI35+AJ35+AK35)*$AH$44</f>
        <v>1487.8525962709218</v>
      </c>
      <c r="AP38" s="1120">
        <f t="shared" ref="AP38" si="328">(AJ35+AK35+AL35)*$AH$44</f>
        <v>1558.5740374955319</v>
      </c>
      <c r="AQ38" s="1120">
        <f t="shared" ref="AQ38" si="329">(AK35+AL35+AM35)*$AH$44</f>
        <v>1342.2559165102882</v>
      </c>
      <c r="AR38" s="1120">
        <f t="shared" ref="AR38" si="330">(AL35+AM35+AN35)*$AH$44</f>
        <v>1228.0784406126129</v>
      </c>
      <c r="AS38" s="1120">
        <f t="shared" ref="AS38" si="331">(AM35+AN35+AO35)*$AH$44</f>
        <v>1167.3765651801093</v>
      </c>
      <c r="AT38" s="1120">
        <f t="shared" ref="AT38" si="332">(AN35+AO35+AP35)*$AH$44</f>
        <v>1330.0692363062064</v>
      </c>
      <c r="AU38" s="1120">
        <f t="shared" ref="AU38" si="333">(AO35+AP35+AQ35)*$AH$44</f>
        <v>1397.3038162465155</v>
      </c>
      <c r="AV38" s="1120">
        <f t="shared" ref="AV38" si="334">(AP35+AQ35+AR35)*$AH$44</f>
        <v>1557.0271319212768</v>
      </c>
      <c r="AW38" s="1120">
        <f t="shared" ref="AW38" si="335">(AQ35+AR35+AS35)*$AH$44</f>
        <v>1702.2999319285614</v>
      </c>
      <c r="AX38" s="1120">
        <f t="shared" ref="AX38" si="336">(AR35+AS35+AT35)*$AH$44</f>
        <v>1866.9985780060967</v>
      </c>
      <c r="AY38" s="1120">
        <f t="shared" ref="AY38" si="337">(AS35+AT35+AU35)*$AH$44</f>
        <v>1864.11636527475</v>
      </c>
      <c r="AZ38" s="1120">
        <f t="shared" ref="AZ38" si="338">(AT35+AU35+AV35)*$AH$44</f>
        <v>1910.8264326752562</v>
      </c>
      <c r="BA38" s="1120">
        <f t="shared" ref="BA38" si="339">(AU35+AV35+AW35)*$AH$44</f>
        <v>1965.932433773615</v>
      </c>
      <c r="BB38" s="1120">
        <f t="shared" ref="BB38" si="340">(AV35+AW35+AX35)*$AH$44</f>
        <v>2032.464200260928</v>
      </c>
      <c r="BC38" s="1120">
        <f t="shared" ref="BC38" si="341">(AW35+AX35+AY35)*$AH$44</f>
        <v>1987.1040338352143</v>
      </c>
      <c r="BD38" s="1120">
        <f t="shared" ref="BD38" si="342">(AX35+AY35+AZ35)*$AH$44</f>
        <v>1933.3231314854993</v>
      </c>
      <c r="BE38" s="1120">
        <f t="shared" ref="BE38" si="343">(AY35+AZ35+BA35)*$AH$44</f>
        <v>1869.0758267402152</v>
      </c>
      <c r="BF38" s="1120">
        <f t="shared" ref="BF38" si="344">(AZ35+BA35+BB35)*$AH$44</f>
        <v>1913.6670360335684</v>
      </c>
      <c r="BG38" s="1120">
        <f t="shared" ref="BG38" si="345">(BA35+BB35+BC35)*$AH$44</f>
        <v>1957.8158070624797</v>
      </c>
      <c r="BH38" s="1120">
        <f t="shared" ref="BH38" si="346">(BB35+BC35+BD35)*$AH$44</f>
        <v>1999.879605360331</v>
      </c>
      <c r="BI38" s="1120">
        <f t="shared" ref="BI38" si="347">(BC35+BD35+BE35)*$AH$44</f>
        <v>2036.7722180001615</v>
      </c>
      <c r="BJ38" s="1120">
        <f t="shared" ref="BJ38" si="348">(BD35+BE35+BF35)*$AH$44</f>
        <v>2073.5546067169844</v>
      </c>
      <c r="BK38" s="1120">
        <f t="shared" ref="BK38" si="349">(BE35+BF35+BG35)*$AH$44</f>
        <v>2110.8098693677475</v>
      </c>
      <c r="BL38" s="1120">
        <f t="shared" ref="BL38" si="350">(BF35+BG35+BH35)*$AH$44</f>
        <v>2151.3467919036329</v>
      </c>
      <c r="BM38" s="1120">
        <f t="shared" ref="BM38" si="351">(BG35+BH35+BI35)*$AH$44</f>
        <v>2192.9574269735153</v>
      </c>
      <c r="BN38" s="1120">
        <f t="shared" ref="BN38" si="352">(BH35+BI35+BJ35)*$AH$44</f>
        <v>2235.1666373353673</v>
      </c>
      <c r="BO38" s="1120">
        <f t="shared" ref="BO38" si="353">(BI35+BJ35+BK35)*$AH$44</f>
        <v>1941.6588840234419</v>
      </c>
      <c r="BP38" s="1120">
        <f t="shared" ref="BP38" si="354">(BJ35+BK35+BL35)*$AH$44</f>
        <v>1614.1251815939399</v>
      </c>
      <c r="BQ38" s="1120">
        <f t="shared" ref="BQ38" si="355">(BK35+BL35+BM35)*$AH$44</f>
        <v>1816.2163357397974</v>
      </c>
      <c r="BR38" s="1120">
        <f t="shared" ref="BR38" si="356">(BL35+BM35+BN35)*$AH$44</f>
        <v>2354.1411056734587</v>
      </c>
      <c r="BS38" s="1120">
        <f t="shared" ref="BS38" si="357">(BM35+BN35+BO35)*$AH$44</f>
        <v>2915.9699695057484</v>
      </c>
      <c r="BT38" s="1120">
        <f t="shared" ref="BT38" si="358">(BN35+BO35+BP35)*$AH$44</f>
        <v>2929.5783121360892</v>
      </c>
      <c r="BU38" s="1120">
        <f t="shared" ref="BU38" si="359">(BO35+BP35+BQ35)*$AH$44</f>
        <v>2932.9243620108132</v>
      </c>
      <c r="BV38" s="1120">
        <f t="shared" ref="BV38" si="360">(BP35+BQ35+BR35)*$AH$44</f>
        <v>2947.9510109246939</v>
      </c>
      <c r="BW38" s="1120">
        <f t="shared" ref="BW38" si="361">(BQ35+BR35+BS35)*$AH$44</f>
        <v>2991.9510974967484</v>
      </c>
      <c r="BX38" s="1120">
        <f t="shared" ref="BX38" si="362">(BR35+BS35+BT35)*$AH$44</f>
        <v>3057.5066218624529</v>
      </c>
      <c r="BY38" s="1120">
        <f t="shared" ref="BY38" si="363">(BS35+BT35+BU35)*$AH$44</f>
        <v>3132.6531620439864</v>
      </c>
      <c r="BZ38" s="1120">
        <f t="shared" ref="BZ38" si="364">(BT35+BU35+BV35)*$AH$44</f>
        <v>3208.208980337618</v>
      </c>
      <c r="CA38" s="1120">
        <f t="shared" ref="CA38" si="365">(BU35+BV35+BW35)*$AH$44</f>
        <v>2652.9443235030762</v>
      </c>
      <c r="CB38" s="1120">
        <f t="shared" ref="CB38" si="366">(BV35+BW35+BX35)*$AH$44</f>
        <v>2082.3845991535313</v>
      </c>
      <c r="CC38" s="1120">
        <f t="shared" ref="CC38" si="367">(BW35+BX35+BY35)*$AH$44</f>
        <v>2157.9222389256643</v>
      </c>
      <c r="CD38" s="1120">
        <f t="shared" ref="CD38" si="368">(BX35+BY35+BZ35)*$AH$44</f>
        <v>2871.5998599723416</v>
      </c>
      <c r="CE38" s="1120">
        <f t="shared" ref="CE38" si="369">(BY35+BZ35+CA35)*$AH$44</f>
        <v>3589.1186672753925</v>
      </c>
      <c r="CF38" s="1120">
        <f t="shared" ref="CF38" si="370">(BZ35+CA35+CB35)*$AH$44</f>
        <v>3634.0787327268949</v>
      </c>
      <c r="CG38" s="1120">
        <f t="shared" ref="CG38" si="371">(CA35+CB35+CC35)*$AH$44</f>
        <v>3652.9156347669309</v>
      </c>
      <c r="CH38" s="1120">
        <f t="shared" ref="CH38" si="372">(CB35+CC35+CD35)*$AH$44</f>
        <v>3683.1500516300498</v>
      </c>
      <c r="CI38" s="1120">
        <f t="shared" ref="CI38" si="373">(CC35+CD35+CE35)*$AH$44</f>
        <v>3754.711627094106</v>
      </c>
      <c r="CJ38" s="1120">
        <f t="shared" ref="CJ38" si="374">(CD35+CE35+CF35)*$AH$44</f>
        <v>3855.8936551415213</v>
      </c>
      <c r="CK38" s="1120">
        <f t="shared" ref="CK38" si="375">(CE35+CF35+CG35)*$AH$44</f>
        <v>3964.3526540450312</v>
      </c>
      <c r="CL38" s="1120">
        <f t="shared" ref="CL38" si="376">(CF35+CG35+CH35)*$AH$44</f>
        <v>4062.639669434162</v>
      </c>
      <c r="CM38" s="1120">
        <f t="shared" ref="CM38" si="377">(CG35+CH35+CI35)*$AH$44</f>
        <v>3353.8482348819202</v>
      </c>
      <c r="CN38" s="1120">
        <f t="shared" ref="CN38" si="378">(CH35+CI35+CJ35)*$AH$44</f>
        <v>2623.1777422735013</v>
      </c>
      <c r="CO38" s="1120">
        <f t="shared" ref="CO38" si="379">(CI35+CJ35+CK35)*$AH$44</f>
        <v>2705.1655851649339</v>
      </c>
      <c r="CP38" s="1120">
        <f t="shared" ref="CP38" si="380">(CJ35+CK35+CL35)*$AH$44</f>
        <v>3594.3306395543113</v>
      </c>
      <c r="CQ38" s="1120">
        <f t="shared" ref="CQ38" si="381">(CK35+CL35+CM35)*$AH$44</f>
        <v>4484.8308160811803</v>
      </c>
      <c r="CR38" s="1120">
        <f t="shared" ref="CR38" si="382">(CL35+CM35+CN35)*$AH$44</f>
        <v>4525.0805545198882</v>
      </c>
      <c r="CS38" s="1120">
        <f t="shared" ref="CS38" si="383">(CM35+CN35+CO35)*$AH$44</f>
        <v>4530.3888108788615</v>
      </c>
      <c r="CT38" s="1120">
        <f t="shared" ref="CT38" si="384">(CN35+CO35+CP35)*$AH$44</f>
        <v>4550.8276324834578</v>
      </c>
    </row>
    <row r="39" spans="1:98" ht="16.5" thickTop="1" thickBot="1" x14ac:dyDescent="0.3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4">
        <v>304</v>
      </c>
      <c r="O39" s="498">
        <v>365</v>
      </c>
      <c r="P39" s="499">
        <v>394</v>
      </c>
      <c r="Q39" s="500">
        <v>440</v>
      </c>
      <c r="R39" s="501">
        <v>565</v>
      </c>
      <c r="S39" s="502">
        <v>563</v>
      </c>
      <c r="T39" s="503">
        <v>693</v>
      </c>
      <c r="U39" s="504">
        <v>701</v>
      </c>
      <c r="V39" s="505">
        <v>622</v>
      </c>
      <c r="W39" s="506">
        <v>550</v>
      </c>
      <c r="X39" s="507">
        <v>530</v>
      </c>
      <c r="Y39" s="508">
        <v>583</v>
      </c>
      <c r="Z39" s="509">
        <v>672</v>
      </c>
      <c r="AA39" s="1700">
        <v>1066</v>
      </c>
      <c r="AB39" s="1701">
        <v>624</v>
      </c>
      <c r="AC39" s="1702">
        <v>749</v>
      </c>
      <c r="AD39" s="1703">
        <v>718</v>
      </c>
      <c r="AE39" s="1704">
        <v>841</v>
      </c>
      <c r="AF39" s="1705">
        <v>867</v>
      </c>
      <c r="AG39" s="1706">
        <v>903</v>
      </c>
      <c r="AH39" s="1120">
        <f>(W35+X35+Y35+Z35+AA35+V35)*$AH$45</f>
        <v>1420.3154944494111</v>
      </c>
      <c r="AI39" s="1120">
        <f t="shared" ref="AI39:AL39" si="385">(X35+Y35+Z35+AA35+AB35+W35)*$AH$45</f>
        <v>1378.2993654910836</v>
      </c>
      <c r="AJ39" s="1120">
        <f t="shared" si="385"/>
        <v>1355.0201589060644</v>
      </c>
      <c r="AK39" s="1120">
        <f t="shared" si="385"/>
        <v>1289.4409305994855</v>
      </c>
      <c r="AL39" s="1120">
        <f t="shared" si="385"/>
        <v>1190.6462489947692</v>
      </c>
      <c r="AM39" s="1120">
        <f t="shared" ref="AM39" si="386">(AB35+AC35+AD35+AE35+AF35+AA35)*$AH$45</f>
        <v>1246.2892305882301</v>
      </c>
      <c r="AN39" s="1120">
        <f t="shared" ref="AN39" si="387">(AC35+AD35+AE35+AF35+AG35+AB35)*$AH$45</f>
        <v>1389.6550760203613</v>
      </c>
      <c r="AO39" s="1120">
        <f t="shared" ref="AO39" si="388">(AD35+AE35+AF35+AG35+AH35+AC35)*$AH$45</f>
        <v>1454.7088600942725</v>
      </c>
      <c r="AP39" s="1120">
        <f t="shared" ref="AP39" si="389">(AE35+AF35+AG35+AH35+AI35+AD35)*$AH$45</f>
        <v>1487.7505958664906</v>
      </c>
      <c r="AQ39" s="1120">
        <f t="shared" ref="AQ39" si="390">(AF35+AG35+AH35+AI35+AJ35+AE35)*$AH$45</f>
        <v>1606.7719424452659</v>
      </c>
      <c r="AR39" s="1120">
        <f t="shared" ref="AR39" si="391">(AG35+AH35+AI35+AJ35+AK35+AF35)*$AH$45</f>
        <v>1736.2433717282534</v>
      </c>
      <c r="AS39" s="1120">
        <f t="shared" ref="AS39" si="392">(AH35+AI35+AJ35+AK35+AL35+AG35)*$AH$45</f>
        <v>1681.1579312263896</v>
      </c>
      <c r="AT39" s="1120">
        <f t="shared" ref="AT39" si="393">(AI35+AJ35+AK35+AL35+AM35+AH35)*$AH$45</f>
        <v>1623.2185402425955</v>
      </c>
      <c r="AU39" s="1120">
        <f t="shared" ref="AU39" si="394">(AJ35+AK35+AL35+AM35+AN35+AI35)*$AH$45</f>
        <v>1598.0277273586335</v>
      </c>
      <c r="AV39" s="1120">
        <f t="shared" ref="AV39" si="395">(AK35+AL35+AM35+AN35+AO35+AJ35)*$AH$45</f>
        <v>1603.923143602432</v>
      </c>
      <c r="AW39" s="1120">
        <f t="shared" ref="AW39" si="396">(AL35+AM35+AN35+AO35+AP35+AK35)*$AH$45</f>
        <v>1572.3704441401771</v>
      </c>
      <c r="AX39" s="1120">
        <f>(AM35+AN35+AO35+AP35+AQ35+AL35)*$AH$45</f>
        <v>1544.7496951875596</v>
      </c>
      <c r="AY39" s="1120">
        <f t="shared" ref="AY39" si="397">(AN35+AO35+AP35+AQ35+AR35+AM35)*$AH$45</f>
        <v>1603.012959225254</v>
      </c>
      <c r="AZ39" s="1120">
        <f t="shared" ref="AZ39" si="398">(AO35+AP35+AQ35+AR35+AS35+AN35)*$AH$45</f>
        <v>1784.2168834990175</v>
      </c>
      <c r="BA39" s="1120">
        <f>(AP35+AQ35+AR35+AS35+AT35+AO35)*$AH$45</f>
        <v>1920.6841652668002</v>
      </c>
      <c r="BB39" s="1120">
        <f t="shared" ref="BB39" si="399">(AQ35+AR35+AS35+AT35+AU35+AP35)*$AH$45</f>
        <v>2012.9679633048704</v>
      </c>
      <c r="BC39" s="1120">
        <f t="shared" ref="BC39" si="400">(AR35+AS35+AT35+AU35+AV35+AQ35)*$AH$45</f>
        <v>2125.9288379106947</v>
      </c>
      <c r="BD39" s="1120">
        <f t="shared" ref="BD39" si="401">(AS35+AT35+AU35+AV35+AW35+AR35)*$AH$45</f>
        <v>2255.2597804196084</v>
      </c>
      <c r="BE39" s="1120">
        <f t="shared" ref="BE39" si="402">(AT35+AU35+AV35+AW35+AX35+AS35)*$AH$45</f>
        <v>2292.7105663028728</v>
      </c>
      <c r="BF39" s="1120">
        <f t="shared" ref="BF39" si="403">(AU35+AV35+AW35+AX35+AY35+AT35)*$AH$45</f>
        <v>2293.5048350665538</v>
      </c>
      <c r="BG39" s="1120">
        <f t="shared" ref="BG39" si="404">(AV35+AW35+AX35+AY35+AZ35+AU35)*$AH$45</f>
        <v>2294.2845104386683</v>
      </c>
      <c r="BH39" s="1120">
        <f t="shared" ref="BH39" si="405">(AW35+AX35+AY35+AZ35+BA35+AV35)*$AH$45</f>
        <v>2295.628665778504</v>
      </c>
      <c r="BI39" s="1120">
        <f t="shared" ref="BI39" si="406">(AX35+AY35+AZ35+BA35+BB35+AW35)*$AH$45</f>
        <v>2295.1762187899853</v>
      </c>
      <c r="BJ39" s="1120">
        <f t="shared" ref="BJ39" si="407">(AY35+AZ35+BA35+BB35+BC35+AX35)*$AH$45</f>
        <v>2289.5087652666193</v>
      </c>
      <c r="BK39" s="1120">
        <f t="shared" ref="BK39" si="408">(AZ35+BA35+BB35+BC35+BD35+AY35)*$AH$45</f>
        <v>2276.4562032127192</v>
      </c>
      <c r="BL39" s="1120">
        <f t="shared" ref="BL39" si="409">(BA35+BB35+BC35+BD35+BE35+AZ35)*$AH$45</f>
        <v>2324.4005011392965</v>
      </c>
      <c r="BM39" s="1120">
        <f t="shared" ref="BM39" si="410">(BB35+BC35+BD35+BE35+BF35+BA35)*$AH$45</f>
        <v>2372.0196179447721</v>
      </c>
      <c r="BN39" s="1120">
        <f t="shared" ref="BN39" si="411">(BC35+BD35+BE35+BF35+BG35+BB35)*$AH$45</f>
        <v>2418.6901913071142</v>
      </c>
      <c r="BO39" s="1120">
        <f t="shared" ref="BO39" si="412">(BD35+BE35+BF35+BG35+BH35+BC35)*$AH$45</f>
        <v>2464.2489858593012</v>
      </c>
      <c r="BP39" s="1120">
        <f t="shared" ref="BP39" si="413">(BE35+BF35+BG35+BH35+BI35+BD35)*$AH$45</f>
        <v>2510.3746878529673</v>
      </c>
      <c r="BQ39" s="1120">
        <f t="shared" ref="BQ39" si="414">(BF35+BG35+BH35+BI35+BJ35+BE35)*$AH$45</f>
        <v>2557.1308202766445</v>
      </c>
      <c r="BR39" s="1120">
        <f t="shared" ref="BR39" si="415">(BG35+BH35+BI35+BJ35+BK35+BF35)*$AH$45</f>
        <v>2408.2852139990518</v>
      </c>
      <c r="BS39" s="1120">
        <f t="shared" ref="BS39" si="416">(BH35+BI35+BJ35+BK35+BL35+BG35)*$AH$45</f>
        <v>2240.0508283217196</v>
      </c>
      <c r="BT39" s="1120">
        <f t="shared" ref="BT39" si="417">(BI35+BJ35+BK35+BL35+BM35+BH35)*$AH$45</f>
        <v>2383.7948155531167</v>
      </c>
      <c r="BU39" s="1120">
        <f t="shared" ref="BU39:BV39" si="418">(BJ35+BK35+BL35+BM35+BN35+BI35)*$AH$45</f>
        <v>2527.6074397676089</v>
      </c>
      <c r="BV39" s="1120">
        <f t="shared" si="418"/>
        <v>2665.4644616223495</v>
      </c>
      <c r="BW39" s="1120">
        <f t="shared" ref="BW39" si="419">(BL35+BM35+BN35+BO35+BP35+BK35)*$AH$45</f>
        <v>2792.3799730784858</v>
      </c>
      <c r="BX39" s="1120">
        <f t="shared" ref="BX39" si="420">(BM35+BN35+BO35+BP35+BQ35+BL35)*$AH$45</f>
        <v>3110.8585229081104</v>
      </c>
      <c r="BY39" s="1120">
        <f t="shared" ref="BY39" si="421">(BN35+BO35+BP35+BQ35+BR35+BM35)*$AH$45</f>
        <v>3450.2747641635738</v>
      </c>
      <c r="BZ39" s="1120">
        <f t="shared" ref="BZ39" si="422">(BO35+BP35+BQ35+BR35+BS35+BN35)*$AH$45</f>
        <v>3484.1710104028166</v>
      </c>
      <c r="CA39" s="1120">
        <f t="shared" ref="CA39" si="423">(BP35+BQ35+BR35+BS35+BT35+BO35)*$AH$45</f>
        <v>3524.7120346775737</v>
      </c>
      <c r="CB39" s="1120">
        <f t="shared" ref="CB39" si="424">(BQ35+BR35+BS35+BT35+BU35+BP35)*$AH$45</f>
        <v>3577.7690727547179</v>
      </c>
      <c r="CC39" s="1120">
        <f t="shared" ref="CC39" si="425">(BR35+BS35+BT35+BU35+BV35+BQ35)*$AH$45</f>
        <v>3648.1146184811091</v>
      </c>
      <c r="CD39" s="1120">
        <f t="shared" ref="CD39" si="426">(BS35+BT35+BU35+BV35+BW35+BR35)*$AH$45</f>
        <v>3359.9744700758965</v>
      </c>
      <c r="CE39" s="1120">
        <f t="shared" ref="CE39" si="427">(BT35+BU35+BV35+BW35+BX35+BS35)*$AH$45</f>
        <v>3068.4781124555839</v>
      </c>
      <c r="CF39" s="1120">
        <f t="shared" ref="CF39" si="428">(BU35+BV35+BW35+BX35+BY35+BT35)*$AH$45</f>
        <v>3157.3800514711816</v>
      </c>
      <c r="CG39" s="1120">
        <f t="shared" ref="CG39" si="429">(BV35+BW35+BX35+BY35+BZ35+BU35)*$AH$45</f>
        <v>3250.5887175772796</v>
      </c>
      <c r="CH39" s="1120">
        <f t="shared" ref="CH39" si="430">(BW35+BX35+BY35+BZ35+CA35+BV35)*$AH$45</f>
        <v>3337.0580300000206</v>
      </c>
      <c r="CI39" s="1120">
        <f t="shared" ref="CI39" si="431">(BX35+BY35+BZ35+CA35+CB35+BW35)*$AH$45</f>
        <v>3407.9577220081828</v>
      </c>
      <c r="CJ39" s="1120">
        <f t="shared" ref="CJ39" si="432">(BY35+BZ35+CA35+CB35+CC35+BX35)*$AH$45</f>
        <v>3838.9622293717666</v>
      </c>
      <c r="CK39" s="1120">
        <f t="shared" ref="CK39" si="433">(BZ35+CA35+CB35+CC35+CD35+BY35)*$AH$45</f>
        <v>4278.9330420366241</v>
      </c>
      <c r="CL39" s="1120">
        <f t="shared" ref="CL39" si="434">(CA35+CB35+CC35+CD35+CE35+BZ35)*$AH$45</f>
        <v>4347.4932560080551</v>
      </c>
      <c r="CM39" s="1120">
        <f t="shared" ref="CM39" si="435">(CB35+CC35+CD35+CE35+CF35+CA35)*$AH$45</f>
        <v>4418.1112413261744</v>
      </c>
      <c r="CN39" s="1120">
        <f t="shared" ref="CN39" si="436">(CC35+CD35+CE35+CF35+CG35+CB35)*$AH$45</f>
        <v>4499.7171145929251</v>
      </c>
      <c r="CO39" s="1120">
        <f t="shared" ref="CO39" si="437">(CD35+CE35+CF35+CG35+CH35+CC35)*$AH$45</f>
        <v>4599.6543935407863</v>
      </c>
      <c r="CP39" s="1120">
        <f t="shared" ref="CP39" si="438">(CE35+CF35+CG35+CH35+CI35+CD35)*$AH$45</f>
        <v>4242.1428566820277</v>
      </c>
      <c r="CQ39" s="1120">
        <f t="shared" ref="CQ39" si="439">(CF35+CG35+CH35+CI35+CJ35+CE35)*$AH$45</f>
        <v>3876.0395920120141</v>
      </c>
      <c r="CR39" s="1120">
        <f t="shared" ref="CR39" si="440">(CG35+CH35+CI35+CJ35+CK35+CF35)*$AH$45</f>
        <v>3982.1115865382658</v>
      </c>
      <c r="CS39" s="1120">
        <f t="shared" ref="CS39" si="441">(CH35+CI35+CJ35+CK35+CL35+CG35)*$AH$45</f>
        <v>4088.2416914155015</v>
      </c>
      <c r="CT39" s="1120">
        <f t="shared" ref="CT39" si="442">(CI35+CJ35+CK35+CL35+CM35+CH35)*$AH$45</f>
        <v>4182.28394178491</v>
      </c>
    </row>
    <row r="40" spans="1:98" s="15" customFormat="1" ht="16.5" thickTop="1" thickBot="1" x14ac:dyDescent="0.3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4">
        <v>169</v>
      </c>
      <c r="O40" s="510">
        <v>189</v>
      </c>
      <c r="P40" s="511">
        <v>221</v>
      </c>
      <c r="Q40" s="512">
        <v>229</v>
      </c>
      <c r="R40" s="513">
        <v>255</v>
      </c>
      <c r="S40" s="514">
        <v>305</v>
      </c>
      <c r="T40" s="515">
        <v>329</v>
      </c>
      <c r="U40" s="516">
        <v>374</v>
      </c>
      <c r="V40" s="517">
        <v>425</v>
      </c>
      <c r="W40" s="518">
        <v>482</v>
      </c>
      <c r="X40" s="519">
        <v>574</v>
      </c>
      <c r="Y40" s="520">
        <v>600</v>
      </c>
      <c r="Z40" s="521">
        <v>704</v>
      </c>
      <c r="AA40" s="1707">
        <v>799</v>
      </c>
      <c r="AB40" s="1708">
        <v>491</v>
      </c>
      <c r="AC40" s="1709">
        <v>465</v>
      </c>
      <c r="AD40" s="1710">
        <v>423</v>
      </c>
      <c r="AE40" s="1711">
        <v>438</v>
      </c>
      <c r="AF40" s="1712">
        <v>473</v>
      </c>
      <c r="AG40" s="1713">
        <v>569</v>
      </c>
      <c r="AH40" s="1120">
        <f>SUM(P35:V35)*$AH$46</f>
        <v>898.86762637192112</v>
      </c>
      <c r="AI40" s="1120">
        <f>SUM(Q35:W35)*$AH$46</f>
        <v>1089.7423307734625</v>
      </c>
      <c r="AJ40" s="1120">
        <f t="shared" ref="AJ40:AL40" si="443">SUM(R35:X35)*$AH$46</f>
        <v>1211.059014061804</v>
      </c>
      <c r="AK40" s="1120">
        <f t="shared" si="443"/>
        <v>1350.643460470784</v>
      </c>
      <c r="AL40" s="1120">
        <f t="shared" si="443"/>
        <v>1486.7148755104104</v>
      </c>
      <c r="AM40" s="1120">
        <f t="shared" ref="AM40" si="444">SUM(U35:AA35)*$AH$46</f>
        <v>1330.9704848024044</v>
      </c>
      <c r="AN40" s="1120">
        <f t="shared" ref="AN40" si="445">SUM(V35:AB35)*$AH$46</f>
        <v>1327.6916555243411</v>
      </c>
      <c r="AO40" s="1120">
        <f t="shared" ref="AO40" si="446">SUM(W35:AC35)*$AH$46</f>
        <v>1337.2939412672406</v>
      </c>
      <c r="AP40" s="1120">
        <f t="shared" ref="AP40" si="447">SUM(X35:AD35)*$AH$46</f>
        <v>1270.0779410669431</v>
      </c>
      <c r="AQ40" s="1120">
        <f t="shared" ref="AQ40" si="448">SUM(Y35:AE35)*$AH$46</f>
        <v>1201.2225262276143</v>
      </c>
      <c r="AR40" s="1120">
        <f t="shared" ref="AR40" si="449">SUM(Z35:AF35)*$AH$46</f>
        <v>1289.5167146440326</v>
      </c>
      <c r="AS40" s="1120">
        <f t="shared" ref="AS40" si="450">SUM(AA35:AG35)*$AH$46</f>
        <v>1221.3639060785745</v>
      </c>
      <c r="AT40" s="1120">
        <f t="shared" ref="AT40" si="451">SUM(AB35:AH35)*$AH$46</f>
        <v>1356.0650387301509</v>
      </c>
      <c r="AU40" s="1120">
        <f t="shared" ref="AU40" si="452">SUM(AC35:AI35)*$AH$46</f>
        <v>1427.5875674815397</v>
      </c>
      <c r="AV40" s="1120">
        <f t="shared" ref="AV40" si="453">SUM(AD35:AJ35)*$AH$46</f>
        <v>1477.7647926784302</v>
      </c>
      <c r="AW40" s="1120">
        <f t="shared" ref="AW40" si="454">SUM(AE35:AK35)*$AH$46</f>
        <v>1569.8196856432132</v>
      </c>
      <c r="AX40" s="1120">
        <f t="shared" ref="AX40" si="455">SUM(AF35:AL35)*$AH$46</f>
        <v>1694.1725448001523</v>
      </c>
      <c r="AY40" s="1120">
        <f t="shared" ref="AY40" si="456">SUM(AG35:AM35)*$AH$46</f>
        <v>1532.3180550489487</v>
      </c>
      <c r="AZ40" s="1120">
        <f t="shared" ref="AZ40" si="457">SUM(AH35:AN35)*$AH$46</f>
        <v>1527.9655484703135</v>
      </c>
      <c r="BA40" s="1120">
        <f t="shared" ref="BA40" si="458">SUM(AI35:AO35)*$AH$46</f>
        <v>1550.6843905570668</v>
      </c>
      <c r="BB40" s="1120">
        <f t="shared" ref="BB40" si="459">SUM(AJ35:AP35)*$AH$46</f>
        <v>1547.5733542097018</v>
      </c>
      <c r="BC40" s="1120">
        <f t="shared" ref="BC40" si="460">SUM(AK35:AQ35)*$AH$46</f>
        <v>1518.6533936641281</v>
      </c>
      <c r="BD40" s="1120">
        <f t="shared" ref="BD40" si="461">SUM(AL35:AR35)*$AH$46</f>
        <v>1584.2618838997539</v>
      </c>
      <c r="BE40" s="1120">
        <f t="shared" ref="BE40" si="462">SUM(AM35:AS35)*$AH$46</f>
        <v>1617.338264347874</v>
      </c>
      <c r="BF40" s="1120">
        <f t="shared" ref="BF40" si="463">SUM(AN35:AT35)*$AH$46</f>
        <v>1773.364799492105</v>
      </c>
      <c r="BG40" s="1120">
        <f t="shared" ref="BG40" si="464">SUM(AO35:AU35)*$AH$46</f>
        <v>1892.9962899966283</v>
      </c>
      <c r="BH40" s="1120">
        <f t="shared" ref="BH40" si="465">SUM(AP35:AV35)*$AH$46</f>
        <v>1978.2106972705485</v>
      </c>
      <c r="BI40" s="1120">
        <f t="shared" ref="BI40" si="466">SUM(AQ35:AW35)*$AH$46</f>
        <v>2082.0143925698148</v>
      </c>
      <c r="BJ40" s="1120">
        <f t="shared" ref="BJ40" si="467">SUM(AR35:AX35)*$AH$46</f>
        <v>2201.304735659076</v>
      </c>
      <c r="BK40" s="1120">
        <f t="shared" ref="BK40" si="468">SUM(AS35:AY35)*$AH$46</f>
        <v>2186.9711056360024</v>
      </c>
      <c r="BL40" s="1120">
        <f t="shared" ref="BL40" si="469">SUM(AT35:AZ35)*$AH$46</f>
        <v>2194.1536338700857</v>
      </c>
      <c r="BM40" s="1120">
        <f t="shared" ref="BM40" si="470">SUM(AU35:BA35)*$AH$46</f>
        <v>2202.3130374118127</v>
      </c>
      <c r="BN40" s="1120">
        <f t="shared" ref="BN40" si="471">SUM(AV35:BB35)*$AH$46</f>
        <v>2211.0231256732536</v>
      </c>
      <c r="BO40" s="1120">
        <f t="shared" ref="BO40" si="472">SUM(AW35:BC35)*$AH$46</f>
        <v>2216.9623942156409</v>
      </c>
      <c r="BP40" s="1120">
        <f t="shared" ref="BP40" si="473">SUM(AX35:BD35)*$AH$46</f>
        <v>2218.7910797613476</v>
      </c>
      <c r="BQ40" s="1120">
        <f t="shared" ref="BQ40" si="474">SUM(AY35:BE35)*$AH$46</f>
        <v>2213.1142483038479</v>
      </c>
      <c r="BR40" s="1120">
        <f t="shared" ref="BR40" si="475">SUM(AZ35:BF35)*$AH$46</f>
        <v>2258.9257194207626</v>
      </c>
      <c r="BS40" s="1120">
        <f t="shared" ref="BS40" si="476">SUM(BA35:BG35)*$AH$46</f>
        <v>2304.943588103135</v>
      </c>
      <c r="BT40" s="1120">
        <f t="shared" ref="BT40" si="477">SUM(BB35:BH35)*$AH$46</f>
        <v>2350.1292837428296</v>
      </c>
      <c r="BU40" s="1120">
        <f t="shared" ref="BU40" si="478">SUM(BC35:BI35)*$AH$46</f>
        <v>2394.4939766456941</v>
      </c>
      <c r="BV40" s="1120">
        <f t="shared" ref="BV40" si="479">SUM(BD35:BJ35)*$AH$46</f>
        <v>2439.5703777088975</v>
      </c>
      <c r="BW40" s="1120">
        <f t="shared" ref="BW40" si="480">SUM(BE35:BK35)*$AH$46</f>
        <v>2321.8687993793787</v>
      </c>
      <c r="BX40" s="1120">
        <f t="shared" ref="BX40" si="481">SUM(BF35:BL35)*$AH$46</f>
        <v>2189.3400436584543</v>
      </c>
      <c r="BY40" s="1120">
        <f t="shared" ref="BY40" si="482">SUM(BG35:BM35)*$AH$46</f>
        <v>2314.6577346485929</v>
      </c>
      <c r="BZ40" s="1120">
        <f t="shared" ref="BZ40" si="483">SUM(BH35:BN35)*$AH$46</f>
        <v>2439.9823926302342</v>
      </c>
      <c r="CA40" s="1120">
        <f t="shared" ref="CA40" si="484">SUM(BI35:BO35)*$AH$46</f>
        <v>2560.4900544857055</v>
      </c>
      <c r="CB40" s="1120">
        <f t="shared" ref="CB40" si="485">SUM(BJ35:BP35)*$AH$46</f>
        <v>2672.2153623954391</v>
      </c>
      <c r="CC40" s="1120">
        <f t="shared" ref="CC40" si="486">SUM(BK35:BQ35)*$AH$46</f>
        <v>2778.6757446683414</v>
      </c>
      <c r="CD40" s="1120">
        <f t="shared" ref="CD40" si="487">SUM(BL35:BR35)*$AH$46</f>
        <v>3048.9467802758386</v>
      </c>
      <c r="CE40" s="1120">
        <f t="shared" ref="CE40" si="488">SUM(BM35:BS35)*$AH$46</f>
        <v>3341.0155225071157</v>
      </c>
      <c r="CF40" s="1120">
        <f t="shared" ref="CF40" si="489">SUM(BN35:BT35)*$AH$46</f>
        <v>3381.2011671633413</v>
      </c>
      <c r="CG40" s="1120">
        <f t="shared" ref="CG40" si="490">SUM(BO35:BU35)*$AH$46</f>
        <v>3426.8384877404328</v>
      </c>
      <c r="CH40" s="1120">
        <f t="shared" ref="CH40" si="491">SUM(BP35:BV35)*$AH$46</f>
        <v>3482.8690723491982</v>
      </c>
      <c r="CI40" s="1120">
        <f t="shared" ref="CI40" si="492">SUM(BQ35:BW35)*$AH$46</f>
        <v>3246.9223342899868</v>
      </c>
      <c r="CJ40" s="1120">
        <f t="shared" ref="CJ40" si="493">SUM(BR35:BX35)*$AH$46</f>
        <v>3013.9843506431712</v>
      </c>
      <c r="CK40" s="1120">
        <f t="shared" ref="CK40" si="494">SUM(BS35:BY35)*$AH$46</f>
        <v>3099.3871221932727</v>
      </c>
      <c r="CL40" s="1120">
        <f t="shared" ref="CL40" si="495">SUM(BT35:BZ35)*$AH$46</f>
        <v>3188.503541322792</v>
      </c>
      <c r="CM40" s="1120">
        <f t="shared" ref="CM40" si="496">SUM(BU35:CA35)*$AH$46</f>
        <v>3272.0301726775924</v>
      </c>
      <c r="CN40" s="1120">
        <f t="shared" ref="CN40" si="497">SUM(BV35:CB35)*$AH$46</f>
        <v>3342.7803535777184</v>
      </c>
      <c r="CO40" s="1120">
        <f t="shared" ref="CO40" si="498">SUM(BW35:CC35)*$AH$46</f>
        <v>3404.3652683031351</v>
      </c>
      <c r="CP40" s="1120">
        <f t="shared" ref="CP40" si="499">SUM(BX35:CD35)*$AH$46</f>
        <v>3772.0946205638288</v>
      </c>
      <c r="CQ40" s="1120">
        <f t="shared" ref="CQ40" si="500">SUM(BY35:CE35)*$AH$46</f>
        <v>4154.5320931382876</v>
      </c>
      <c r="CR40" s="1120">
        <f t="shared" ref="CR40" si="501">SUM(BZ35:CF35)*$AH$46</f>
        <v>4228.5648583406919</v>
      </c>
      <c r="CS40" s="1120">
        <f t="shared" ref="CS40" si="502">SUM(CA35:CG35)*$AH$46</f>
        <v>4302.5195713526409</v>
      </c>
      <c r="CT40" s="1120">
        <f t="shared" ref="CT40" si="503">SUM(CB35:CH35)*$AH$46</f>
        <v>4384.3803768763082</v>
      </c>
    </row>
    <row r="41" spans="1:98" s="15" customFormat="1" ht="15.75" thickTop="1" x14ac:dyDescent="0.25">
      <c r="A41" s="4" t="s">
        <v>158</v>
      </c>
      <c r="B41" s="15" t="s">
        <v>150</v>
      </c>
      <c r="N41" s="9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774"/>
      <c r="AB41" s="1714">
        <v>1555</v>
      </c>
      <c r="AC41" s="1715">
        <v>1709</v>
      </c>
      <c r="AD41" s="1716">
        <v>2366</v>
      </c>
      <c r="AE41" s="1717">
        <v>2740</v>
      </c>
      <c r="AF41" s="1718">
        <v>3299</v>
      </c>
      <c r="AG41" s="1719">
        <v>4093</v>
      </c>
      <c r="AH41" s="139">
        <f>AVERAGE(AD41:AG41)</f>
        <v>3124.5</v>
      </c>
      <c r="AI41" s="139">
        <f t="shared" ref="AI41:AX41" si="504">AVERAGE(AE41:AH41)</f>
        <v>3314.125</v>
      </c>
      <c r="AJ41" s="139">
        <f t="shared" si="504"/>
        <v>3457.65625</v>
      </c>
      <c r="AK41" s="139">
        <f t="shared" si="504"/>
        <v>3497.3203125</v>
      </c>
      <c r="AL41" s="139">
        <f>AVERAGE(AH41:AK41)</f>
        <v>3348.400390625</v>
      </c>
      <c r="AM41" s="139">
        <f t="shared" si="504"/>
        <v>3404.37548828125</v>
      </c>
      <c r="AN41" s="139">
        <f t="shared" si="504"/>
        <v>3426.9381103515625</v>
      </c>
      <c r="AO41" s="139">
        <f t="shared" si="504"/>
        <v>3419.2585754394531</v>
      </c>
      <c r="AP41" s="139">
        <f t="shared" si="504"/>
        <v>3399.7431411743164</v>
      </c>
      <c r="AQ41" s="139">
        <f t="shared" si="504"/>
        <v>3412.5788288116455</v>
      </c>
      <c r="AR41" s="139">
        <f t="shared" si="504"/>
        <v>3414.6296639442444</v>
      </c>
      <c r="AS41" s="139">
        <f t="shared" si="504"/>
        <v>3411.5525523424149</v>
      </c>
      <c r="AT41" s="139">
        <f t="shared" si="504"/>
        <v>3409.6260465681553</v>
      </c>
      <c r="AU41" s="139">
        <f t="shared" si="504"/>
        <v>3412.096772916615</v>
      </c>
      <c r="AV41" s="139">
        <f t="shared" si="504"/>
        <v>3411.9762589428574</v>
      </c>
      <c r="AW41" s="139">
        <f t="shared" si="504"/>
        <v>3411.3129076925106</v>
      </c>
      <c r="AX41" s="139">
        <f t="shared" si="504"/>
        <v>3411.2529965300346</v>
      </c>
      <c r="AY41" s="139">
        <f t="shared" ref="AY41" si="505">AVERAGE(AU41:AX41)</f>
        <v>3411.6597340205044</v>
      </c>
      <c r="AZ41" s="139">
        <f t="shared" ref="AZ41" si="506">AVERAGE(AV41:AY41)</f>
        <v>3411.5504742964768</v>
      </c>
      <c r="BA41" s="139">
        <f t="shared" ref="BA41" si="507">AVERAGE(AW41:AZ41)</f>
        <v>3411.4440281348816</v>
      </c>
      <c r="BB41" s="139">
        <f t="shared" ref="BB41" si="508">AVERAGE(AX41:BA41)</f>
        <v>3411.4768082454743</v>
      </c>
      <c r="BC41" s="139">
        <f t="shared" ref="BC41" si="509">AVERAGE(AY41:BB41)</f>
        <v>3411.5327611743342</v>
      </c>
      <c r="BD41" s="139">
        <f t="shared" ref="BD41" si="510">AVERAGE(AZ41:BC41)</f>
        <v>3411.5010179627916</v>
      </c>
      <c r="BE41" s="139">
        <f t="shared" ref="BE41" si="511">AVERAGE(BA41:BD41)</f>
        <v>3411.4886538793703</v>
      </c>
      <c r="BF41" s="139">
        <f t="shared" ref="BF41" si="512">AVERAGE(BB41:BE41)</f>
        <v>3411.4998103154926</v>
      </c>
      <c r="BG41" s="139">
        <f t="shared" ref="BG41" si="513">AVERAGE(BC41:BF41)</f>
        <v>3411.5055608329972</v>
      </c>
      <c r="BH41" s="139">
        <f t="shared" ref="BH41" si="514">AVERAGE(BD41:BG41)</f>
        <v>3411.4987607476628</v>
      </c>
      <c r="BI41" s="139">
        <f t="shared" ref="BI41" si="515">AVERAGE(BE41:BH41)</f>
        <v>3411.4981964438807</v>
      </c>
      <c r="BJ41" s="139">
        <f t="shared" ref="BJ41" si="516">AVERAGE(BF41:BI41)</f>
        <v>3411.5005820850083</v>
      </c>
      <c r="BK41" s="139">
        <f t="shared" ref="BK41" si="517">AVERAGE(BG41:BJ41)</f>
        <v>3411.5007750273871</v>
      </c>
      <c r="BL41" s="139">
        <f t="shared" ref="BL41" si="518">AVERAGE(BH41:BK41)</f>
        <v>3411.4995785759847</v>
      </c>
      <c r="BM41" s="139">
        <f t="shared" ref="BM41" si="519">AVERAGE(BI41:BL41)</f>
        <v>3411.4997830330649</v>
      </c>
      <c r="BN41" s="139">
        <f t="shared" ref="BN41" si="520">AVERAGE(BJ41:BM41)</f>
        <v>3411.5001796803613</v>
      </c>
      <c r="BO41" s="139">
        <f t="shared" ref="BO41" si="521">AVERAGE(BK41:BN41)</f>
        <v>3411.5000790791996</v>
      </c>
      <c r="BP41" s="139">
        <f t="shared" ref="BP41" si="522">AVERAGE(BL41:BO41)</f>
        <v>3411.4999050921529</v>
      </c>
      <c r="BQ41" s="139">
        <f t="shared" ref="BQ41" si="523">AVERAGE(BM41:BP41)</f>
        <v>3411.4999867211945</v>
      </c>
      <c r="BR41" s="139">
        <f t="shared" ref="BR41" si="524">AVERAGE(BN41:BQ41)</f>
        <v>3411.5000376432272</v>
      </c>
      <c r="BS41" s="139">
        <f t="shared" ref="BS41" si="525">AVERAGE(BO41:BR41)</f>
        <v>3411.5000021339433</v>
      </c>
      <c r="BT41" s="139">
        <f t="shared" ref="BT41" si="526">AVERAGE(BP41:BS41)</f>
        <v>3411.4999828976297</v>
      </c>
      <c r="BU41" s="139">
        <f t="shared" ref="BU41" si="527">AVERAGE(BQ41:BT41)</f>
        <v>3411.5000023489984</v>
      </c>
      <c r="BV41" s="139">
        <f t="shared" ref="BV41" si="528">AVERAGE(BR41:BU41)</f>
        <v>3411.5000062559502</v>
      </c>
      <c r="BW41" s="139">
        <f t="shared" ref="BW41" si="529">AVERAGE(BS41:BV41)</f>
        <v>3411.4999984091305</v>
      </c>
      <c r="BX41" s="139">
        <f t="shared" ref="BX41" si="530">AVERAGE(BT41:BW41)</f>
        <v>3411.4999974779271</v>
      </c>
      <c r="BY41" s="139">
        <f t="shared" ref="BY41" si="531">AVERAGE(BU41:BX41)</f>
        <v>3411.5000011230018</v>
      </c>
      <c r="BZ41" s="139">
        <f t="shared" ref="BZ41" si="532">AVERAGE(BV41:BY41)</f>
        <v>3411.5000008165025</v>
      </c>
      <c r="CA41" s="139">
        <f t="shared" ref="CA41" si="533">AVERAGE(BW41:BZ41)</f>
        <v>3411.4999994566406</v>
      </c>
      <c r="CB41" s="139">
        <f t="shared" ref="CB41" si="534">AVERAGE(BX41:CA41)</f>
        <v>3411.4999997185182</v>
      </c>
      <c r="CC41" s="139">
        <f t="shared" ref="CC41" si="535">AVERAGE(BY41:CB41)</f>
        <v>3411.500000278666</v>
      </c>
      <c r="CD41" s="139">
        <f t="shared" ref="CD41" si="536">AVERAGE(BZ41:CC41)</f>
        <v>3411.5000000675818</v>
      </c>
      <c r="CE41" s="139">
        <f t="shared" ref="CE41" si="537">AVERAGE(CA41:CD41)</f>
        <v>3411.4999998803514</v>
      </c>
      <c r="CF41" s="139">
        <f t="shared" ref="CF41" si="538">AVERAGE(CB41:CE41)</f>
        <v>3411.4999999862794</v>
      </c>
      <c r="CG41" s="139">
        <f t="shared" ref="CG41" si="539">AVERAGE(CC41:CF41)</f>
        <v>3411.5000000532195</v>
      </c>
      <c r="CH41" s="139">
        <f t="shared" ref="CH41" si="540">AVERAGE(CD41:CG41)</f>
        <v>3411.4999999968582</v>
      </c>
      <c r="CI41" s="139">
        <f t="shared" ref="CI41" si="541">AVERAGE(CE41:CH41)</f>
        <v>3411.4999999791771</v>
      </c>
      <c r="CJ41" s="139">
        <f t="shared" ref="CJ41" si="542">AVERAGE(CF41:CI41)</f>
        <v>3411.5000000038835</v>
      </c>
      <c r="CK41" s="139">
        <f t="shared" ref="CK41" si="543">AVERAGE(CG41:CJ41)</f>
        <v>3411.5000000082846</v>
      </c>
      <c r="CL41" s="139">
        <f t="shared" ref="CL41" si="544">AVERAGE(CH41:CK41)</f>
        <v>3411.4999999970505</v>
      </c>
      <c r="CM41" s="139">
        <f t="shared" ref="CM41" si="545">AVERAGE(CI41:CL41)</f>
        <v>3411.4999999970987</v>
      </c>
      <c r="CN41" s="139">
        <f t="shared" ref="CN41" si="546">AVERAGE(CJ41:CM41)</f>
        <v>3411.5000000015793</v>
      </c>
      <c r="CO41" s="139">
        <f t="shared" ref="CO41" si="547">AVERAGE(CK41:CN41)</f>
        <v>3411.5000000010032</v>
      </c>
      <c r="CP41" s="139">
        <f t="shared" ref="CP41" si="548">AVERAGE(CL41:CO41)</f>
        <v>3411.4999999991833</v>
      </c>
      <c r="CQ41" s="139">
        <f t="shared" ref="CQ41" si="549">AVERAGE(CM41:CP41)</f>
        <v>3411.4999999997158</v>
      </c>
      <c r="CR41" s="139">
        <f t="shared" ref="CR41" si="550">AVERAGE(CN41:CQ41)</f>
        <v>3411.5000000003706</v>
      </c>
      <c r="CS41" s="139">
        <f t="shared" ref="CS41" si="551">AVERAGE(CO41:CR41)</f>
        <v>3411.5000000000682</v>
      </c>
      <c r="CT41" s="139">
        <f t="shared" ref="CT41" si="552">AVERAGE(CP41:CS41)</f>
        <v>3411.4999999998345</v>
      </c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553">SUM(D34:D40)</f>
        <v>1203</v>
      </c>
      <c r="E42" s="9">
        <f t="shared" si="553"/>
        <v>1331</v>
      </c>
      <c r="F42" s="9">
        <f t="shared" si="553"/>
        <v>1503</v>
      </c>
      <c r="G42" s="9">
        <f t="shared" si="553"/>
        <v>1459</v>
      </c>
      <c r="H42" s="9">
        <f t="shared" si="553"/>
        <v>1485</v>
      </c>
      <c r="I42" s="9">
        <f t="shared" si="553"/>
        <v>1485</v>
      </c>
      <c r="J42" s="9">
        <f t="shared" si="553"/>
        <v>1572</v>
      </c>
      <c r="K42" s="9">
        <f t="shared" si="553"/>
        <v>1732</v>
      </c>
      <c r="L42" s="9">
        <f t="shared" si="553"/>
        <v>1852</v>
      </c>
      <c r="M42" s="9">
        <f>SUM(M34:M40)</f>
        <v>2108</v>
      </c>
      <c r="N42" s="96">
        <f t="shared" si="553"/>
        <v>2192</v>
      </c>
      <c r="O42" s="9">
        <f>SUM(O34:O40)</f>
        <v>2219</v>
      </c>
      <c r="P42" s="9">
        <f t="shared" si="553"/>
        <v>2130</v>
      </c>
      <c r="Q42" s="9">
        <f t="shared" si="553"/>
        <v>2259</v>
      </c>
      <c r="R42" s="9">
        <f t="shared" si="553"/>
        <v>2385</v>
      </c>
      <c r="S42" s="9">
        <f t="shared" si="553"/>
        <v>2733</v>
      </c>
      <c r="T42" s="9">
        <f>SUM(T34:T40)</f>
        <v>3526</v>
      </c>
      <c r="U42" s="144">
        <f>SUM(U34:U40)</f>
        <v>3957</v>
      </c>
      <c r="V42" s="144">
        <f t="shared" si="553"/>
        <v>4470</v>
      </c>
      <c r="W42" s="144">
        <f t="shared" si="553"/>
        <v>5082</v>
      </c>
      <c r="X42" s="144">
        <f t="shared" si="553"/>
        <v>5596</v>
      </c>
      <c r="Y42" s="144">
        <f t="shared" si="553"/>
        <v>6020</v>
      </c>
      <c r="Z42" s="145">
        <f t="shared" si="553"/>
        <v>6701</v>
      </c>
      <c r="AA42" s="16">
        <f>SUM(AA34:AA41)</f>
        <v>6858</v>
      </c>
      <c r="AB42" s="16">
        <f>SUM(AB34:AB41)</f>
        <v>6715</v>
      </c>
      <c r="AC42" s="16">
        <f>SUM(AC34:AC41)</f>
        <v>7000</v>
      </c>
      <c r="AD42" s="16">
        <f>SUM(AD34:AD41)</f>
        <v>7096</v>
      </c>
      <c r="AE42" s="16">
        <f>SUM(AE34:AE41)</f>
        <v>7684</v>
      </c>
      <c r="AF42" s="16">
        <f t="shared" ref="AF42:AJ42" si="554">SUM(AF34:AF41)</f>
        <v>8823</v>
      </c>
      <c r="AG42" s="16">
        <f>SUM(AG34:AG41)</f>
        <v>9546</v>
      </c>
      <c r="AH42" s="16">
        <f>SUM(AH34:AH41)</f>
        <v>10322.478322731302</v>
      </c>
      <c r="AI42" s="16">
        <f>SUM(AI34:AI41)</f>
        <v>11025.32504649065</v>
      </c>
      <c r="AJ42" s="16">
        <f t="shared" si="554"/>
        <v>11308.61909973551</v>
      </c>
      <c r="AK42" s="16">
        <f>SUM(AK34:AK41)</f>
        <v>11755.869271206237</v>
      </c>
      <c r="AL42" s="16">
        <f>SUM(AL34:AL41)</f>
        <v>12049.067172824623</v>
      </c>
      <c r="AM42" s="16">
        <f t="shared" ref="AM42:AX42" si="555">SUM(AM34:AM41)</f>
        <v>11422.451520902969</v>
      </c>
      <c r="AN42" s="16">
        <f t="shared" si="555"/>
        <v>11451.737239026335</v>
      </c>
      <c r="AO42" s="16">
        <f t="shared" si="555"/>
        <v>11575.848734295267</v>
      </c>
      <c r="AP42" s="16">
        <f t="shared" si="555"/>
        <v>11454.676255267617</v>
      </c>
      <c r="AQ42" s="16">
        <f t="shared" si="555"/>
        <v>11592.712185892613</v>
      </c>
      <c r="AR42" s="16">
        <f t="shared" si="555"/>
        <v>12209.294893294184</v>
      </c>
      <c r="AS42" s="16">
        <f t="shared" si="555"/>
        <v>12293.656278276021</v>
      </c>
      <c r="AT42" s="16">
        <f t="shared" si="555"/>
        <v>12835.826432072119</v>
      </c>
      <c r="AU42" s="16">
        <f t="shared" si="555"/>
        <v>13301.786310856358</v>
      </c>
      <c r="AV42" s="16">
        <f t="shared" si="555"/>
        <v>13553.493708439502</v>
      </c>
      <c r="AW42" s="16">
        <f t="shared" si="555"/>
        <v>13897.062963338907</v>
      </c>
      <c r="AX42" s="16">
        <f t="shared" si="555"/>
        <v>14321.741209410255</v>
      </c>
      <c r="AY42" s="16">
        <f>SUM(AY34:AY41)</f>
        <v>14157.741757420983</v>
      </c>
      <c r="AZ42" s="16">
        <f>SUM(AZ34:AZ41)</f>
        <v>14308.614607308358</v>
      </c>
      <c r="BA42" s="16">
        <f t="shared" ref="BA42:BJ42" si="556">SUM(BA34:BA41)</f>
        <v>14452.477756468414</v>
      </c>
      <c r="BB42" s="16">
        <f t="shared" si="556"/>
        <v>14518.246233046793</v>
      </c>
      <c r="BC42" s="16">
        <f t="shared" si="556"/>
        <v>14672.460458523059</v>
      </c>
      <c r="BD42" s="16">
        <f t="shared" si="556"/>
        <v>14928.668154743129</v>
      </c>
      <c r="BE42" s="16">
        <f t="shared" si="556"/>
        <v>15039.995643763565</v>
      </c>
      <c r="BF42" s="16">
        <f t="shared" si="556"/>
        <v>15341.052161972379</v>
      </c>
      <c r="BG42" s="16">
        <f t="shared" si="556"/>
        <v>15607.388199233132</v>
      </c>
      <c r="BH42" s="16">
        <f t="shared" si="556"/>
        <v>15838.610135946419</v>
      </c>
      <c r="BI42" s="16">
        <f t="shared" si="556"/>
        <v>16088.216440832221</v>
      </c>
      <c r="BJ42" s="16">
        <f t="shared" si="556"/>
        <v>16355.649443971022</v>
      </c>
      <c r="BK42" s="16">
        <f t="shared" ref="BK42" si="557">SUM(BK34:BK41)</f>
        <v>15786.564070545437</v>
      </c>
      <c r="BL42" s="16">
        <f t="shared" ref="BL42" si="558">SUM(BL34:BL41)</f>
        <v>15233.112386459998</v>
      </c>
      <c r="BM42" s="16">
        <f t="shared" ref="BM42" si="559">SUM(BM34:BM41)</f>
        <v>15825.384415640627</v>
      </c>
      <c r="BN42" s="16">
        <f t="shared" ref="BN42" si="560">SUM(BN34:BN41)</f>
        <v>16421.341076092114</v>
      </c>
      <c r="BO42" s="16">
        <f t="shared" ref="BO42" si="561">SUM(BO34:BO41)</f>
        <v>17236.394921685685</v>
      </c>
      <c r="BP42" s="16">
        <f t="shared" ref="BP42" si="562">SUM(BP34:BP41)</f>
        <v>18042.379523179538</v>
      </c>
      <c r="BQ42" s="16">
        <f t="shared" ref="BQ42" si="563">SUM(BQ34:BQ41)</f>
        <v>18323.717633282246</v>
      </c>
      <c r="BR42" s="16">
        <f t="shared" ref="BR42" si="564">SUM(BR34:BR41)</f>
        <v>18802.648395886899</v>
      </c>
      <c r="BS42" s="16">
        <f t="shared" ref="BS42" si="565">SUM(BS34:BS41)</f>
        <v>19329.90859748068</v>
      </c>
      <c r="BT42" s="16">
        <f t="shared" ref="BT42" si="566">SUM(BT34:BT41)</f>
        <v>19678.234537968747</v>
      </c>
      <c r="BU42" s="16">
        <f t="shared" ref="BU42" si="567">SUM(BU34:BU41)</f>
        <v>20057.285681648584</v>
      </c>
      <c r="BV42" s="16">
        <f t="shared" ref="BV42" si="568">SUM(BV34:BV41)</f>
        <v>20461.692797306132</v>
      </c>
      <c r="BW42" s="16">
        <f t="shared" ref="BW42" si="569">SUM(BW34:BW41)</f>
        <v>19409.492964411002</v>
      </c>
      <c r="BX42" s="16">
        <f t="shared" ref="BX42" si="570">SUM(BX34:BX41)</f>
        <v>18523.74538594369</v>
      </c>
      <c r="BY42" s="16">
        <f t="shared" ref="BY42" si="571">SUM(BY34:BY41)</f>
        <v>19350.660963585935</v>
      </c>
      <c r="BZ42" s="16">
        <f t="shared" ref="BZ42" si="572">SUM(BZ34:BZ41)</f>
        <v>19889.558913002089</v>
      </c>
      <c r="CA42" s="16">
        <f t="shared" ref="CA42" si="573">SUM(CA34:CA41)</f>
        <v>20911.11992174953</v>
      </c>
      <c r="CB42" s="16">
        <f t="shared" ref="CB42" si="574">SUM(CB34:CB41)</f>
        <v>21895.214080469243</v>
      </c>
      <c r="CC42" s="16">
        <f t="shared" ref="CC42" si="575">SUM(CC34:CC41)</f>
        <v>22247.741877357828</v>
      </c>
      <c r="CD42" s="16">
        <f t="shared" ref="CD42" si="576">SUM(CD34:CD41)</f>
        <v>23032.856134315287</v>
      </c>
      <c r="CE42" s="16">
        <f>SUM(CE34:CE41)</f>
        <v>23896.073944527965</v>
      </c>
      <c r="CF42" s="16">
        <f t="shared" ref="CF42" si="577">SUM(CF34:CF41)</f>
        <v>24288.81261440122</v>
      </c>
      <c r="CG42" s="16">
        <f t="shared" ref="CG42" si="578">SUM(CG34:CG41)</f>
        <v>24714.452671188981</v>
      </c>
      <c r="CH42" s="16">
        <f t="shared" ref="CH42" si="579">SUM(CH34:CH41)</f>
        <v>25163.807439126802</v>
      </c>
      <c r="CI42" s="16">
        <f t="shared" ref="CI42" si="580">SUM(CI34:CI41)</f>
        <v>23666.702202428773</v>
      </c>
      <c r="CJ42" s="16">
        <f t="shared" ref="CJ42" si="581">SUM(CJ34:CJ41)</f>
        <v>22510.216945414548</v>
      </c>
      <c r="CK42" s="16">
        <f t="shared" ref="CK42" si="582">SUM(CK34:CK41)</f>
        <v>23475.820444376946</v>
      </c>
      <c r="CL42" s="16">
        <f t="shared" ref="CL42" si="583">SUM(CL34:CL41)</f>
        <v>24078.912124043025</v>
      </c>
      <c r="CM42" s="16">
        <f t="shared" ref="CM42" si="584">SUM(CM34:CM41)</f>
        <v>25276.740270322647</v>
      </c>
      <c r="CN42" s="16">
        <f t="shared" ref="CN42" si="585">SUM(CN34:CN41)</f>
        <v>26409.936489288601</v>
      </c>
      <c r="CO42" s="16">
        <f t="shared" ref="CO42" si="586">SUM(CO34:CO41)</f>
        <v>26732.812233191704</v>
      </c>
      <c r="CP42" s="16">
        <f t="shared" ref="CP42" si="587">SUM(CP34:CP41)</f>
        <v>27698.442276614682</v>
      </c>
      <c r="CQ42" s="16">
        <f t="shared" ref="CQ42" si="588">SUM(CQ34:CQ41)</f>
        <v>28745.97462039952</v>
      </c>
      <c r="CR42" s="16">
        <f t="shared" ref="CR42" si="589">SUM(CR34:CR41)</f>
        <v>29206.629948316357</v>
      </c>
      <c r="CS42" s="16">
        <f t="shared" ref="CS42" si="590">SUM(CS34:CS41)</f>
        <v>29703.10314472</v>
      </c>
      <c r="CT42" s="16">
        <f t="shared" ref="CT42" si="591">SUM(CT34:CT41)</f>
        <v>30225.602951830646</v>
      </c>
    </row>
    <row r="43" spans="1:98" s="5" customFormat="1" x14ac:dyDescent="0.25">
      <c r="B43" s="1118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1118">
        <f t="shared" ref="O43:AF43" si="592">O37/(M35+L35)</f>
        <v>0.81112548512289784</v>
      </c>
      <c r="P43" s="1118">
        <f t="shared" si="592"/>
        <v>0.84844868735083534</v>
      </c>
      <c r="Q43" s="1118">
        <f t="shared" si="592"/>
        <v>0.86820083682008364</v>
      </c>
      <c r="R43" s="1118">
        <f t="shared" si="592"/>
        <v>0.8984375</v>
      </c>
      <c r="S43" s="1118">
        <f t="shared" si="592"/>
        <v>0.88247422680412368</v>
      </c>
      <c r="T43" s="1118">
        <f t="shared" si="592"/>
        <v>0.90313390313390318</v>
      </c>
      <c r="U43" s="1118">
        <f t="shared" si="592"/>
        <v>0.9393592677345538</v>
      </c>
      <c r="V43" s="1118">
        <f t="shared" si="592"/>
        <v>0.92302631578947369</v>
      </c>
      <c r="W43" s="1118">
        <f t="shared" si="592"/>
        <v>0.90510510510510511</v>
      </c>
      <c r="X43" s="1118">
        <f t="shared" si="592"/>
        <v>0.93038821954484607</v>
      </c>
      <c r="Y43" s="1118">
        <f t="shared" si="592"/>
        <v>0.93660765276984581</v>
      </c>
      <c r="Z43" s="1118">
        <f t="shared" si="592"/>
        <v>0.92959295929592956</v>
      </c>
      <c r="AA43" s="1118">
        <f t="shared" si="592"/>
        <v>0.95154185022026427</v>
      </c>
      <c r="AB43" s="1118">
        <f t="shared" si="592"/>
        <v>0.96977084349097997</v>
      </c>
      <c r="AC43" s="1118">
        <f t="shared" si="592"/>
        <v>0.95543175487465182</v>
      </c>
      <c r="AD43" s="1118">
        <f t="shared" si="592"/>
        <v>0.91582150101419879</v>
      </c>
      <c r="AE43" s="1118">
        <f t="shared" si="592"/>
        <v>0.96383957922419461</v>
      </c>
      <c r="AF43" s="1118">
        <f t="shared" si="592"/>
        <v>0.94617940199335548</v>
      </c>
      <c r="AG43" s="1118">
        <f>AG37/(AE35+AD35)</f>
        <v>0.8932902182700081</v>
      </c>
      <c r="AH43" s="1118">
        <f>AVERAGE(V43:AG43)</f>
        <v>0.93504961679940435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5" customFormat="1" x14ac:dyDescent="0.25">
      <c r="B44" s="1118" t="s">
        <v>201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6"/>
      <c r="O44" s="1118">
        <f>O38/(K35+J35+I35)</f>
        <v>0.59431818181818186</v>
      </c>
      <c r="P44" s="1118">
        <f t="shared" ref="P44:T44" si="593">P38/(L35+K35+J35)</f>
        <v>0.57528089887640455</v>
      </c>
      <c r="Q44" s="1118">
        <f t="shared" si="593"/>
        <v>0.58325912733748886</v>
      </c>
      <c r="R44" s="1118">
        <f t="shared" si="593"/>
        <v>0.53983885407341092</v>
      </c>
      <c r="S44" s="1118">
        <f t="shared" si="593"/>
        <v>0.54732510288065839</v>
      </c>
      <c r="T44" s="1118">
        <f t="shared" si="593"/>
        <v>0.55166666666666664</v>
      </c>
      <c r="U44" s="1118">
        <f>U38/(Q35+P35+O35)</f>
        <v>0.60743134087237483</v>
      </c>
      <c r="V44" s="1118">
        <f t="shared" ref="V44" si="594">V38/(R35+Q35+P35)</f>
        <v>0.62014563106796117</v>
      </c>
      <c r="W44" s="1118">
        <f>W38/(S35+R35+Q35)</f>
        <v>0.62409054163298305</v>
      </c>
      <c r="X44" s="1118">
        <f t="shared" ref="X44:AF44" si="595">X38/(T35+S35+R35)</f>
        <v>0.67832167832167833</v>
      </c>
      <c r="Y44" s="1118">
        <f t="shared" si="595"/>
        <v>0.62</v>
      </c>
      <c r="Z44" s="1118">
        <f t="shared" si="595"/>
        <v>0.6385639370713998</v>
      </c>
      <c r="AA44" s="1118">
        <f t="shared" si="595"/>
        <v>0.73262032085561501</v>
      </c>
      <c r="AB44" s="1118">
        <f t="shared" si="595"/>
        <v>0.38867781155015196</v>
      </c>
      <c r="AC44" s="1118">
        <f t="shared" si="595"/>
        <v>0.41445695604794769</v>
      </c>
      <c r="AD44" s="1118">
        <f t="shared" si="595"/>
        <v>0.29331514324693042</v>
      </c>
      <c r="AE44" s="1118">
        <f t="shared" si="595"/>
        <v>0.26402361872627583</v>
      </c>
      <c r="AF44" s="1118">
        <f t="shared" si="595"/>
        <v>0.27069457659372026</v>
      </c>
      <c r="AG44" s="1118">
        <f>AG38/(AC35+AB35+AA35)</f>
        <v>0.244975556762629</v>
      </c>
      <c r="AH44" s="1118">
        <f>AVERAGE(V44:AG44)</f>
        <v>0.48249048098977432</v>
      </c>
      <c r="AI44" s="16"/>
      <c r="AJ44" s="16"/>
      <c r="AK44" s="16"/>
      <c r="AL44" s="95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9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5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95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9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95"/>
    </row>
    <row r="45" spans="1:98" s="5" customFormat="1" x14ac:dyDescent="0.25">
      <c r="B45" s="1118" t="s">
        <v>202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6"/>
      <c r="O45" s="1118">
        <f>O39/(H35+G35+F35+E35+D35+C35)</f>
        <v>0.26759530791788855</v>
      </c>
      <c r="P45" s="1118">
        <f t="shared" ref="P45:Y45" si="596">P39/(I35+H35+G35+F35+E35+D35)</f>
        <v>0.27864214992927866</v>
      </c>
      <c r="Q45" s="1118">
        <f t="shared" si="596"/>
        <v>0.28720626631853785</v>
      </c>
      <c r="R45" s="1118">
        <f t="shared" si="596"/>
        <v>0.34159613059250304</v>
      </c>
      <c r="S45" s="1118">
        <f t="shared" si="596"/>
        <v>0.34038694074969772</v>
      </c>
      <c r="T45" s="1118">
        <f t="shared" si="596"/>
        <v>0.36492890995260663</v>
      </c>
      <c r="U45" s="1118">
        <f t="shared" si="596"/>
        <v>0.3510265398097146</v>
      </c>
      <c r="V45" s="1118">
        <f t="shared" si="596"/>
        <v>0.33404940923737914</v>
      </c>
      <c r="W45" s="1118">
        <f t="shared" si="596"/>
        <v>0.3192106790481718</v>
      </c>
      <c r="X45" s="1118">
        <f t="shared" si="596"/>
        <v>0.3052995391705069</v>
      </c>
      <c r="Y45" s="1118">
        <f t="shared" si="596"/>
        <v>0.32461024498886415</v>
      </c>
      <c r="Z45" s="1118">
        <f>Z39/(S35+R35+Q35+P35+O35+N35)</f>
        <v>0.36581382689167119</v>
      </c>
      <c r="AA45" s="1118">
        <f t="shared" ref="AA45:AF45" si="597">AA39/(T35+S35+R35+Q35+P35+O35)</f>
        <v>0.43018563357546408</v>
      </c>
      <c r="AB45" s="1118">
        <f t="shared" si="597"/>
        <v>0.20634920634920634</v>
      </c>
      <c r="AC45" s="1118">
        <f t="shared" si="597"/>
        <v>0.20156081808396126</v>
      </c>
      <c r="AD45" s="1118">
        <f t="shared" si="597"/>
        <v>0.16736596736596737</v>
      </c>
      <c r="AE45" s="1118">
        <f t="shared" si="597"/>
        <v>0.17404801324503311</v>
      </c>
      <c r="AF45" s="1118">
        <f t="shared" si="597"/>
        <v>0.16571100917431192</v>
      </c>
      <c r="AG45" s="1118">
        <f>AG39/(Z35+Y35+X35+W35+V35+U35)</f>
        <v>0.16837590900615326</v>
      </c>
      <c r="AH45" s="1118">
        <f>AVERAGE(O45:AG45)</f>
        <v>0.28389276323194307</v>
      </c>
      <c r="AI45" s="16"/>
      <c r="AJ45" s="16"/>
      <c r="AK45" s="16"/>
      <c r="AL45" s="95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9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5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95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9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95"/>
    </row>
    <row r="46" spans="1:98" s="5" customFormat="1" x14ac:dyDescent="0.25">
      <c r="B46" s="1118" t="s">
        <v>203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6"/>
      <c r="O46" s="9"/>
      <c r="P46" s="9"/>
      <c r="Q46" s="1118"/>
      <c r="R46" s="1118"/>
      <c r="S46" s="1118"/>
      <c r="T46" s="1118">
        <f t="shared" ref="T46:AF46" si="598">T40/SUM(A35:G35)</f>
        <v>0.29427549194991054</v>
      </c>
      <c r="U46" s="1118">
        <f t="shared" si="598"/>
        <v>0.27419354838709675</v>
      </c>
      <c r="V46" s="1118">
        <f t="shared" si="598"/>
        <v>0.26025719534598896</v>
      </c>
      <c r="W46" s="1118">
        <f t="shared" si="598"/>
        <v>0.28776119402985073</v>
      </c>
      <c r="X46" s="1118">
        <f t="shared" si="598"/>
        <v>0.30499468650371947</v>
      </c>
      <c r="Y46" s="1118">
        <f t="shared" si="598"/>
        <v>0.31039834454216242</v>
      </c>
      <c r="Z46" s="1118">
        <f t="shared" si="598"/>
        <v>0.32774674115456237</v>
      </c>
      <c r="AA46" s="1118">
        <f t="shared" si="598"/>
        <v>0.35621934908604547</v>
      </c>
      <c r="AB46" s="1118">
        <f t="shared" si="598"/>
        <v>0.23040825903331769</v>
      </c>
      <c r="AC46" s="1118">
        <f t="shared" si="598"/>
        <v>0.234375</v>
      </c>
      <c r="AD46" s="1118">
        <f t="shared" si="598"/>
        <v>0.2027804410354746</v>
      </c>
      <c r="AE46" s="1118">
        <f t="shared" si="598"/>
        <v>0.21108433734939758</v>
      </c>
      <c r="AF46" s="1118">
        <f t="shared" si="598"/>
        <v>0.20291720291720292</v>
      </c>
      <c r="AG46" s="1118">
        <f>AG40/SUM(N35:T35)</f>
        <v>0.20163004961020553</v>
      </c>
      <c r="AH46" s="1118">
        <f>AVERAGE(AA46:AG46)</f>
        <v>0.23420209129023478</v>
      </c>
      <c r="AL46" s="107"/>
      <c r="AX46" s="107"/>
      <c r="BJ46" s="107"/>
      <c r="BV46" s="107"/>
      <c r="CH46" s="107"/>
      <c r="CT46" s="107"/>
    </row>
    <row r="47" spans="1:98" s="5" customFormat="1" x14ac:dyDescent="0.25">
      <c r="B47" s="1" t="s">
        <v>89</v>
      </c>
      <c r="C47" s="9"/>
      <c r="D47" s="9">
        <f>C42</f>
        <v>1142</v>
      </c>
      <c r="E47" s="9">
        <f>D42</f>
        <v>1203</v>
      </c>
      <c r="F47" s="9">
        <f>E42</f>
        <v>1331</v>
      </c>
      <c r="G47" s="9">
        <f>F42</f>
        <v>1503</v>
      </c>
      <c r="H47" s="9">
        <f t="shared" ref="H47:BS47" si="599">G42</f>
        <v>1459</v>
      </c>
      <c r="I47" s="9">
        <f t="shared" si="599"/>
        <v>1485</v>
      </c>
      <c r="J47" s="9">
        <f t="shared" si="599"/>
        <v>1485</v>
      </c>
      <c r="K47" s="9">
        <f t="shared" si="599"/>
        <v>1572</v>
      </c>
      <c r="L47" s="9">
        <f t="shared" si="599"/>
        <v>1732</v>
      </c>
      <c r="M47" s="9">
        <f t="shared" si="599"/>
        <v>1852</v>
      </c>
      <c r="N47" s="96">
        <f t="shared" si="599"/>
        <v>2108</v>
      </c>
      <c r="O47" s="9">
        <f t="shared" si="599"/>
        <v>2192</v>
      </c>
      <c r="P47" s="9">
        <f t="shared" si="599"/>
        <v>2219</v>
      </c>
      <c r="Q47" s="9">
        <f t="shared" si="599"/>
        <v>2130</v>
      </c>
      <c r="R47" s="9">
        <f t="shared" si="599"/>
        <v>2259</v>
      </c>
      <c r="S47" s="9">
        <f t="shared" si="599"/>
        <v>2385</v>
      </c>
      <c r="T47" s="16">
        <f t="shared" si="599"/>
        <v>2733</v>
      </c>
      <c r="U47" s="142">
        <f t="shared" si="599"/>
        <v>3526</v>
      </c>
      <c r="V47" s="142">
        <f t="shared" si="599"/>
        <v>3957</v>
      </c>
      <c r="W47" s="142">
        <f t="shared" si="599"/>
        <v>4470</v>
      </c>
      <c r="X47" s="142">
        <f t="shared" si="599"/>
        <v>5082</v>
      </c>
      <c r="Y47" s="142">
        <f t="shared" si="599"/>
        <v>5596</v>
      </c>
      <c r="Z47" s="143">
        <f t="shared" si="599"/>
        <v>6020</v>
      </c>
      <c r="AA47" s="16">
        <f t="shared" si="599"/>
        <v>6701</v>
      </c>
      <c r="AB47" s="16">
        <f t="shared" si="599"/>
        <v>6858</v>
      </c>
      <c r="AC47" s="16">
        <f t="shared" si="599"/>
        <v>6715</v>
      </c>
      <c r="AD47" s="16">
        <f t="shared" si="599"/>
        <v>7000</v>
      </c>
      <c r="AE47" s="16">
        <f t="shared" si="599"/>
        <v>7096</v>
      </c>
      <c r="AF47" s="16">
        <f t="shared" si="599"/>
        <v>7684</v>
      </c>
      <c r="AG47" s="16">
        <f>AF42</f>
        <v>8823</v>
      </c>
      <c r="AH47" s="16">
        <f t="shared" si="599"/>
        <v>9546</v>
      </c>
      <c r="AI47" s="16">
        <f t="shared" si="599"/>
        <v>10322.478322731302</v>
      </c>
      <c r="AJ47" s="16">
        <f t="shared" si="599"/>
        <v>11025.32504649065</v>
      </c>
      <c r="AK47" s="16">
        <f t="shared" si="599"/>
        <v>11308.61909973551</v>
      </c>
      <c r="AL47" s="95">
        <f t="shared" si="599"/>
        <v>11755.869271206237</v>
      </c>
      <c r="AM47" s="16">
        <f t="shared" si="599"/>
        <v>12049.067172824623</v>
      </c>
      <c r="AN47" s="16">
        <f t="shared" si="599"/>
        <v>11422.451520902969</v>
      </c>
      <c r="AO47" s="16">
        <f t="shared" si="599"/>
        <v>11451.737239026335</v>
      </c>
      <c r="AP47" s="16">
        <f t="shared" si="599"/>
        <v>11575.848734295267</v>
      </c>
      <c r="AQ47" s="16">
        <f t="shared" si="599"/>
        <v>11454.676255267617</v>
      </c>
      <c r="AR47" s="16">
        <f t="shared" si="599"/>
        <v>11592.712185892613</v>
      </c>
      <c r="AS47" s="16">
        <f t="shared" si="599"/>
        <v>12209.294893294184</v>
      </c>
      <c r="AT47" s="16">
        <f t="shared" si="599"/>
        <v>12293.656278276021</v>
      </c>
      <c r="AU47" s="16">
        <f t="shared" si="599"/>
        <v>12835.826432072119</v>
      </c>
      <c r="AV47" s="16">
        <f t="shared" si="599"/>
        <v>13301.786310856358</v>
      </c>
      <c r="AW47" s="16">
        <f t="shared" si="599"/>
        <v>13553.493708439502</v>
      </c>
      <c r="AX47" s="95">
        <f t="shared" si="599"/>
        <v>13897.062963338907</v>
      </c>
      <c r="AY47" s="16">
        <f t="shared" si="599"/>
        <v>14321.741209410255</v>
      </c>
      <c r="AZ47" s="16">
        <f t="shared" si="599"/>
        <v>14157.741757420983</v>
      </c>
      <c r="BA47" s="16">
        <f t="shared" si="599"/>
        <v>14308.614607308358</v>
      </c>
      <c r="BB47" s="16">
        <f t="shared" si="599"/>
        <v>14452.477756468414</v>
      </c>
      <c r="BC47" s="16">
        <f t="shared" si="599"/>
        <v>14518.246233046793</v>
      </c>
      <c r="BD47" s="16">
        <f t="shared" si="599"/>
        <v>14672.460458523059</v>
      </c>
      <c r="BE47" s="16">
        <f t="shared" si="599"/>
        <v>14928.668154743129</v>
      </c>
      <c r="BF47" s="16">
        <f t="shared" si="599"/>
        <v>15039.995643763565</v>
      </c>
      <c r="BG47" s="16">
        <f t="shared" si="599"/>
        <v>15341.052161972379</v>
      </c>
      <c r="BH47" s="16">
        <f t="shared" si="599"/>
        <v>15607.388199233132</v>
      </c>
      <c r="BI47" s="16">
        <f t="shared" si="599"/>
        <v>15838.610135946419</v>
      </c>
      <c r="BJ47" s="95">
        <f t="shared" si="599"/>
        <v>16088.216440832221</v>
      </c>
      <c r="BK47" s="16">
        <f t="shared" si="599"/>
        <v>16355.649443971022</v>
      </c>
      <c r="BL47" s="16">
        <f t="shared" si="599"/>
        <v>15786.564070545437</v>
      </c>
      <c r="BM47" s="16">
        <f t="shared" si="599"/>
        <v>15233.112386459998</v>
      </c>
      <c r="BN47" s="16">
        <f t="shared" si="599"/>
        <v>15825.384415640627</v>
      </c>
      <c r="BO47" s="16">
        <f t="shared" si="599"/>
        <v>16421.341076092114</v>
      </c>
      <c r="BP47" s="16">
        <f t="shared" si="599"/>
        <v>17236.394921685685</v>
      </c>
      <c r="BQ47" s="16">
        <f t="shared" si="599"/>
        <v>18042.379523179538</v>
      </c>
      <c r="BR47" s="16">
        <f t="shared" si="599"/>
        <v>18323.717633282246</v>
      </c>
      <c r="BS47" s="16">
        <f t="shared" si="599"/>
        <v>18802.648395886899</v>
      </c>
      <c r="BT47" s="16">
        <f t="shared" ref="BT47:CT47" si="600">BS42</f>
        <v>19329.90859748068</v>
      </c>
      <c r="BU47" s="16">
        <f t="shared" si="600"/>
        <v>19678.234537968747</v>
      </c>
      <c r="BV47" s="95">
        <f t="shared" si="600"/>
        <v>20057.285681648584</v>
      </c>
      <c r="BW47" s="16">
        <f t="shared" si="600"/>
        <v>20461.692797306132</v>
      </c>
      <c r="BX47" s="16">
        <f t="shared" si="600"/>
        <v>19409.492964411002</v>
      </c>
      <c r="BY47" s="16">
        <f t="shared" si="600"/>
        <v>18523.74538594369</v>
      </c>
      <c r="BZ47" s="16">
        <f t="shared" si="600"/>
        <v>19350.660963585935</v>
      </c>
      <c r="CA47" s="16">
        <f t="shared" si="600"/>
        <v>19889.558913002089</v>
      </c>
      <c r="CB47" s="16">
        <f t="shared" si="600"/>
        <v>20911.11992174953</v>
      </c>
      <c r="CC47" s="16">
        <f t="shared" si="600"/>
        <v>21895.214080469243</v>
      </c>
      <c r="CD47" s="16">
        <f t="shared" si="600"/>
        <v>22247.741877357828</v>
      </c>
      <c r="CE47" s="16">
        <f t="shared" si="600"/>
        <v>23032.856134315287</v>
      </c>
      <c r="CF47" s="16">
        <f t="shared" si="600"/>
        <v>23896.073944527965</v>
      </c>
      <c r="CG47" s="16">
        <f t="shared" si="600"/>
        <v>24288.81261440122</v>
      </c>
      <c r="CH47" s="95">
        <f t="shared" si="600"/>
        <v>24714.452671188981</v>
      </c>
      <c r="CI47" s="16">
        <f t="shared" si="600"/>
        <v>25163.807439126802</v>
      </c>
      <c r="CJ47" s="16">
        <f t="shared" si="600"/>
        <v>23666.702202428773</v>
      </c>
      <c r="CK47" s="16">
        <f t="shared" si="600"/>
        <v>22510.216945414548</v>
      </c>
      <c r="CL47" s="16">
        <f t="shared" si="600"/>
        <v>23475.820444376946</v>
      </c>
      <c r="CM47" s="16">
        <f t="shared" si="600"/>
        <v>24078.912124043025</v>
      </c>
      <c r="CN47" s="16">
        <f t="shared" si="600"/>
        <v>25276.740270322647</v>
      </c>
      <c r="CO47" s="16">
        <f t="shared" si="600"/>
        <v>26409.936489288601</v>
      </c>
      <c r="CP47" s="16">
        <f t="shared" si="600"/>
        <v>26732.812233191704</v>
      </c>
      <c r="CQ47" s="16">
        <f t="shared" si="600"/>
        <v>27698.442276614682</v>
      </c>
      <c r="CR47" s="16">
        <f t="shared" si="600"/>
        <v>28745.97462039952</v>
      </c>
      <c r="CS47" s="16">
        <f t="shared" si="600"/>
        <v>29206.629948316357</v>
      </c>
      <c r="CT47" s="95">
        <f t="shared" si="600"/>
        <v>29703.10314472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>C42+D35-D42</f>
        <v>82</v>
      </c>
      <c r="E48" s="121">
        <f t="shared" ref="E48:BP48" si="601">D42+E35-E42</f>
        <v>100</v>
      </c>
      <c r="F48" s="121">
        <f t="shared" si="601"/>
        <v>107</v>
      </c>
      <c r="G48" s="121">
        <f t="shared" si="601"/>
        <v>293</v>
      </c>
      <c r="H48" s="121">
        <f t="shared" si="601"/>
        <v>220</v>
      </c>
      <c r="I48" s="121">
        <f t="shared" si="601"/>
        <v>269</v>
      </c>
      <c r="J48" s="121">
        <f t="shared" si="601"/>
        <v>174</v>
      </c>
      <c r="K48" s="121">
        <f t="shared" si="601"/>
        <v>190</v>
      </c>
      <c r="L48" s="121">
        <f t="shared" si="601"/>
        <v>159</v>
      </c>
      <c r="M48" s="121">
        <f t="shared" si="601"/>
        <v>238</v>
      </c>
      <c r="N48" s="122">
        <f t="shared" si="601"/>
        <v>260</v>
      </c>
      <c r="O48" s="1649">
        <v>107</v>
      </c>
      <c r="P48" s="1650">
        <v>214</v>
      </c>
      <c r="Q48" s="1651">
        <v>241</v>
      </c>
      <c r="R48" s="1652">
        <v>220</v>
      </c>
      <c r="S48" s="1653">
        <v>190</v>
      </c>
      <c r="T48" s="1654">
        <v>201</v>
      </c>
      <c r="U48" s="1655">
        <v>252</v>
      </c>
      <c r="V48" s="1656">
        <v>312</v>
      </c>
      <c r="W48" s="1657">
        <v>335</v>
      </c>
      <c r="X48" s="1658">
        <v>370</v>
      </c>
      <c r="Y48" s="1659">
        <v>520</v>
      </c>
      <c r="Z48" s="1660">
        <v>443</v>
      </c>
      <c r="AA48" s="1661">
        <v>211</v>
      </c>
      <c r="AB48" s="1662">
        <v>815</v>
      </c>
      <c r="AC48" s="1663">
        <v>575</v>
      </c>
      <c r="AD48" s="1664">
        <v>524</v>
      </c>
      <c r="AE48" s="1665">
        <v>13</v>
      </c>
      <c r="AF48" s="1666">
        <v>187</v>
      </c>
      <c r="AG48" s="1667">
        <v>106</v>
      </c>
      <c r="AH48" s="123">
        <f>AG42+AH35-AH42</f>
        <v>118.67082264779856</v>
      </c>
      <c r="AI48" s="123">
        <f t="shared" si="601"/>
        <v>268.54136375672169</v>
      </c>
      <c r="AJ48" s="123">
        <f t="shared" si="601"/>
        <v>785.95350073922782</v>
      </c>
      <c r="AK48" s="123">
        <f t="shared" si="601"/>
        <v>595.80734760455744</v>
      </c>
      <c r="AL48" s="124">
        <f t="shared" si="601"/>
        <v>824.76601280214891</v>
      </c>
      <c r="AM48" s="123">
        <f t="shared" si="601"/>
        <v>1247.5266490031227</v>
      </c>
      <c r="AN48" s="123">
        <f t="shared" si="601"/>
        <v>777.12987661083571</v>
      </c>
      <c r="AO48" s="123">
        <f t="shared" si="601"/>
        <v>868.04294140194907</v>
      </c>
      <c r="AP48" s="123">
        <f t="shared" si="601"/>
        <v>1079.2770116009506</v>
      </c>
      <c r="AQ48" s="123">
        <f t="shared" si="601"/>
        <v>807.72869292814721</v>
      </c>
      <c r="AR48" s="123">
        <f t="shared" si="601"/>
        <v>706.61103878502763</v>
      </c>
      <c r="AS48" s="123">
        <f t="shared" si="601"/>
        <v>1174.8326109717036</v>
      </c>
      <c r="AT48" s="123">
        <f t="shared" si="601"/>
        <v>744.945548310292</v>
      </c>
      <c r="AU48" s="123">
        <f t="shared" si="601"/>
        <v>851.2602516629704</v>
      </c>
      <c r="AV48" s="123">
        <f t="shared" si="601"/>
        <v>1104.2969381405928</v>
      </c>
      <c r="AW48" s="123">
        <f t="shared" si="601"/>
        <v>1057.7580291335653</v>
      </c>
      <c r="AX48" s="124">
        <f t="shared" si="601"/>
        <v>1030.4342762647757</v>
      </c>
      <c r="AY48" s="123">
        <f t="shared" si="601"/>
        <v>1425.9912253663642</v>
      </c>
      <c r="AZ48" s="123">
        <f t="shared" si="601"/>
        <v>1138.989225050922</v>
      </c>
      <c r="BA48" s="123">
        <f t="shared" si="601"/>
        <v>1178.0917104311211</v>
      </c>
      <c r="BB48" s="123">
        <f t="shared" si="601"/>
        <v>1288.6421341649548</v>
      </c>
      <c r="BC48" s="123">
        <f t="shared" si="601"/>
        <v>1227.1496982411918</v>
      </c>
      <c r="BD48" s="123">
        <f t="shared" si="601"/>
        <v>1152.9277398905906</v>
      </c>
      <c r="BE48" s="123">
        <f t="shared" si="601"/>
        <v>1319.5460035690849</v>
      </c>
      <c r="BF48" s="123">
        <f t="shared" si="601"/>
        <v>1156.5418394841454</v>
      </c>
      <c r="BG48" s="123">
        <f t="shared" si="601"/>
        <v>1220.0139017647361</v>
      </c>
      <c r="BH48" s="123">
        <f t="shared" si="601"/>
        <v>1283.6675606121789</v>
      </c>
      <c r="BI48" s="123">
        <f t="shared" si="601"/>
        <v>1294.2334123973451</v>
      </c>
      <c r="BJ48" s="124">
        <f t="shared" si="601"/>
        <v>1306.3988905052865</v>
      </c>
      <c r="BK48" s="123">
        <f t="shared" si="601"/>
        <v>1475.6566450529444</v>
      </c>
      <c r="BL48" s="123">
        <f t="shared" si="601"/>
        <v>1418.4516825878054</v>
      </c>
      <c r="BM48" s="123">
        <f t="shared" si="601"/>
        <v>1400.4098980046183</v>
      </c>
      <c r="BN48" s="123">
        <f t="shared" si="601"/>
        <v>1425.5065958429477</v>
      </c>
      <c r="BO48" s="123">
        <f t="shared" si="601"/>
        <v>1214.3812785091213</v>
      </c>
      <c r="BP48" s="123">
        <f t="shared" si="601"/>
        <v>1214.9017010449243</v>
      </c>
      <c r="BQ48" s="123">
        <f t="shared" ref="BQ48:CT48" si="602">BP42+BQ35-BQ42</f>
        <v>1747.06010140133</v>
      </c>
      <c r="BR48" s="123">
        <f t="shared" si="602"/>
        <v>1581.6482897327587</v>
      </c>
      <c r="BS48" s="123">
        <f t="shared" si="602"/>
        <v>1584.8197893298784</v>
      </c>
      <c r="BT48" s="123">
        <f t="shared" si="602"/>
        <v>1815.9413232534898</v>
      </c>
      <c r="BU48" s="123">
        <f t="shared" si="602"/>
        <v>1837.2751060476257</v>
      </c>
      <c r="BV48" s="124">
        <f t="shared" si="602"/>
        <v>1864.2683341830161</v>
      </c>
      <c r="BW48" s="123">
        <f t="shared" si="602"/>
        <v>2065.6368135283446</v>
      </c>
      <c r="BX48" s="123">
        <f t="shared" si="602"/>
        <v>1919.5432978947611</v>
      </c>
      <c r="BY48" s="123">
        <f t="shared" si="602"/>
        <v>1598.3176546796967</v>
      </c>
      <c r="BZ48" s="123">
        <f t="shared" si="602"/>
        <v>1953.6928159355703</v>
      </c>
      <c r="CA48" s="123">
        <f t="shared" si="602"/>
        <v>1499.3496602457344</v>
      </c>
      <c r="CB48" s="123">
        <f t="shared" si="602"/>
        <v>1534.3223947721526</v>
      </c>
      <c r="CC48" s="123">
        <f t="shared" si="602"/>
        <v>2179.1039501658124</v>
      </c>
      <c r="CD48" s="123">
        <f t="shared" si="602"/>
        <v>1798.4596521500061</v>
      </c>
      <c r="CE48" s="123">
        <f t="shared" si="602"/>
        <v>1803.5158153947959</v>
      </c>
      <c r="CF48" s="123">
        <f t="shared" si="602"/>
        <v>2348.6008994781805</v>
      </c>
      <c r="CG48" s="123">
        <f t="shared" si="602"/>
        <v>2382.723777047373</v>
      </c>
      <c r="CH48" s="124">
        <f t="shared" si="602"/>
        <v>2421.0865353579393</v>
      </c>
      <c r="CI48" s="123">
        <f t="shared" si="602"/>
        <v>2769.4180325093184</v>
      </c>
      <c r="CJ48" s="123">
        <f t="shared" si="602"/>
        <v>2450.4762246540886</v>
      </c>
      <c r="CK48" s="123">
        <f t="shared" si="602"/>
        <v>2074.7641471769457</v>
      </c>
      <c r="CL48" s="123">
        <f t="shared" si="602"/>
        <v>2512.0866014193562</v>
      </c>
      <c r="CM48" s="123">
        <f t="shared" si="602"/>
        <v>1941.7954537390397</v>
      </c>
      <c r="CN48" s="123">
        <f t="shared" si="602"/>
        <v>1990.5922199652814</v>
      </c>
      <c r="CO48" s="123">
        <f t="shared" si="602"/>
        <v>2803.3043218146086</v>
      </c>
      <c r="CP48" s="123">
        <f t="shared" si="602"/>
        <v>2216.3546443474406</v>
      </c>
      <c r="CQ48" s="123">
        <f t="shared" si="602"/>
        <v>2231.9160528824032</v>
      </c>
      <c r="CR48" s="123">
        <f t="shared" si="602"/>
        <v>2907.2138094261572</v>
      </c>
      <c r="CS48" s="123">
        <f t="shared" si="602"/>
        <v>2950.7418282975486</v>
      </c>
      <c r="CT48" s="124">
        <f t="shared" si="602"/>
        <v>2997.7160765037479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T50" s="8"/>
      <c r="U50" s="27"/>
      <c r="V50" s="27"/>
      <c r="W50" s="27"/>
      <c r="X50" s="27"/>
      <c r="Y50" s="27"/>
      <c r="Z50" s="104"/>
    </row>
    <row r="51" spans="1:98" s="113" customFormat="1" x14ac:dyDescent="0.25">
      <c r="B51" s="61"/>
      <c r="C51" s="6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2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2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2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2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2"/>
    </row>
    <row r="52" spans="1:98" s="102" customFormat="1" x14ac:dyDescent="0.25">
      <c r="B52" s="102" t="s">
        <v>10</v>
      </c>
      <c r="C52" s="102">
        <f t="shared" ref="C52:BN52" si="603">C33</f>
        <v>42005</v>
      </c>
      <c r="D52" s="102">
        <f t="shared" si="603"/>
        <v>42036</v>
      </c>
      <c r="E52" s="102">
        <f t="shared" si="603"/>
        <v>42064</v>
      </c>
      <c r="F52" s="102">
        <f t="shared" si="603"/>
        <v>42095</v>
      </c>
      <c r="G52" s="102">
        <f t="shared" si="603"/>
        <v>42125</v>
      </c>
      <c r="H52" s="102">
        <f t="shared" si="603"/>
        <v>42156</v>
      </c>
      <c r="I52" s="102">
        <f t="shared" si="603"/>
        <v>42186</v>
      </c>
      <c r="J52" s="102">
        <f t="shared" si="603"/>
        <v>42217</v>
      </c>
      <c r="K52" s="102">
        <f t="shared" si="603"/>
        <v>42248</v>
      </c>
      <c r="L52" s="102">
        <f t="shared" si="603"/>
        <v>42278</v>
      </c>
      <c r="M52" s="102">
        <f t="shared" si="603"/>
        <v>42309</v>
      </c>
      <c r="N52" s="103">
        <f t="shared" si="603"/>
        <v>42339</v>
      </c>
      <c r="O52" s="140">
        <f t="shared" si="603"/>
        <v>42370</v>
      </c>
      <c r="P52" s="140">
        <f t="shared" si="603"/>
        <v>42401</v>
      </c>
      <c r="Q52" s="140">
        <f t="shared" si="603"/>
        <v>42430</v>
      </c>
      <c r="R52" s="140">
        <f t="shared" si="603"/>
        <v>42461</v>
      </c>
      <c r="S52" s="140">
        <f t="shared" si="603"/>
        <v>42491</v>
      </c>
      <c r="T52" s="140">
        <f t="shared" si="603"/>
        <v>42522</v>
      </c>
      <c r="U52" s="140">
        <f t="shared" si="603"/>
        <v>42552</v>
      </c>
      <c r="V52" s="140">
        <f t="shared" si="603"/>
        <v>42583</v>
      </c>
      <c r="W52" s="102">
        <f t="shared" si="603"/>
        <v>42614</v>
      </c>
      <c r="X52" s="102">
        <f t="shared" si="603"/>
        <v>42644</v>
      </c>
      <c r="Y52" s="102">
        <f t="shared" si="603"/>
        <v>42675</v>
      </c>
      <c r="Z52" s="103">
        <f t="shared" si="603"/>
        <v>42705</v>
      </c>
      <c r="AA52" s="102">
        <f t="shared" si="603"/>
        <v>42752</v>
      </c>
      <c r="AB52" s="102">
        <f t="shared" si="603"/>
        <v>42783</v>
      </c>
      <c r="AC52" s="102">
        <f t="shared" si="603"/>
        <v>42811</v>
      </c>
      <c r="AD52" s="102">
        <f t="shared" si="603"/>
        <v>42842</v>
      </c>
      <c r="AE52" s="102">
        <f t="shared" si="603"/>
        <v>42872</v>
      </c>
      <c r="AF52" s="102">
        <f t="shared" si="603"/>
        <v>42903</v>
      </c>
      <c r="AG52" s="102">
        <f t="shared" si="603"/>
        <v>42933</v>
      </c>
      <c r="AH52" s="102">
        <f t="shared" si="603"/>
        <v>42964</v>
      </c>
      <c r="AI52" s="102">
        <f t="shared" si="603"/>
        <v>42995</v>
      </c>
      <c r="AJ52" s="102">
        <f t="shared" si="603"/>
        <v>43025</v>
      </c>
      <c r="AK52" s="102">
        <f t="shared" si="603"/>
        <v>43056</v>
      </c>
      <c r="AL52" s="103">
        <f t="shared" si="603"/>
        <v>43086</v>
      </c>
      <c r="AM52" s="102">
        <f t="shared" si="603"/>
        <v>43118</v>
      </c>
      <c r="AN52" s="102">
        <f t="shared" si="603"/>
        <v>43149</v>
      </c>
      <c r="AO52" s="102">
        <f t="shared" si="603"/>
        <v>43177</v>
      </c>
      <c r="AP52" s="102">
        <f t="shared" si="603"/>
        <v>43208</v>
      </c>
      <c r="AQ52" s="102">
        <f t="shared" si="603"/>
        <v>43238</v>
      </c>
      <c r="AR52" s="102">
        <f t="shared" si="603"/>
        <v>43269</v>
      </c>
      <c r="AS52" s="102">
        <f t="shared" si="603"/>
        <v>43299</v>
      </c>
      <c r="AT52" s="102">
        <f t="shared" si="603"/>
        <v>43330</v>
      </c>
      <c r="AU52" s="102">
        <f t="shared" si="603"/>
        <v>43361</v>
      </c>
      <c r="AV52" s="102">
        <f t="shared" si="603"/>
        <v>43391</v>
      </c>
      <c r="AW52" s="102">
        <f t="shared" si="603"/>
        <v>43422</v>
      </c>
      <c r="AX52" s="103">
        <f t="shared" si="603"/>
        <v>43452</v>
      </c>
      <c r="AY52" s="102">
        <f t="shared" si="603"/>
        <v>43483</v>
      </c>
      <c r="AZ52" s="102">
        <f t="shared" si="603"/>
        <v>43514</v>
      </c>
      <c r="BA52" s="102">
        <f t="shared" si="603"/>
        <v>43542</v>
      </c>
      <c r="BB52" s="102">
        <f t="shared" si="603"/>
        <v>43573</v>
      </c>
      <c r="BC52" s="102">
        <f t="shared" si="603"/>
        <v>43603</v>
      </c>
      <c r="BD52" s="102">
        <f t="shared" si="603"/>
        <v>43634</v>
      </c>
      <c r="BE52" s="102">
        <f t="shared" si="603"/>
        <v>43664</v>
      </c>
      <c r="BF52" s="102">
        <f t="shared" si="603"/>
        <v>43695</v>
      </c>
      <c r="BG52" s="102">
        <f t="shared" si="603"/>
        <v>43726</v>
      </c>
      <c r="BH52" s="102">
        <f t="shared" si="603"/>
        <v>43756</v>
      </c>
      <c r="BI52" s="102">
        <f t="shared" si="603"/>
        <v>43787</v>
      </c>
      <c r="BJ52" s="103">
        <f t="shared" si="603"/>
        <v>43817</v>
      </c>
      <c r="BK52" s="102">
        <f t="shared" si="603"/>
        <v>43848</v>
      </c>
      <c r="BL52" s="102">
        <f t="shared" si="603"/>
        <v>43879</v>
      </c>
      <c r="BM52" s="102">
        <f t="shared" si="603"/>
        <v>43908</v>
      </c>
      <c r="BN52" s="102">
        <f t="shared" si="603"/>
        <v>43939</v>
      </c>
      <c r="BO52" s="102">
        <f t="shared" ref="BO52:CT52" si="604">BO33</f>
        <v>43969</v>
      </c>
      <c r="BP52" s="102">
        <f t="shared" si="604"/>
        <v>44000</v>
      </c>
      <c r="BQ52" s="102">
        <f t="shared" si="604"/>
        <v>44030</v>
      </c>
      <c r="BR52" s="102">
        <f t="shared" si="604"/>
        <v>44061</v>
      </c>
      <c r="BS52" s="102">
        <f t="shared" si="604"/>
        <v>44092</v>
      </c>
      <c r="BT52" s="102">
        <f t="shared" si="604"/>
        <v>44122</v>
      </c>
      <c r="BU52" s="102">
        <f t="shared" si="604"/>
        <v>44153</v>
      </c>
      <c r="BV52" s="103">
        <f t="shared" si="604"/>
        <v>44183</v>
      </c>
      <c r="BW52" s="102">
        <f t="shared" si="604"/>
        <v>44214</v>
      </c>
      <c r="BX52" s="102">
        <f t="shared" si="604"/>
        <v>44245</v>
      </c>
      <c r="BY52" s="102">
        <f t="shared" si="604"/>
        <v>44273</v>
      </c>
      <c r="BZ52" s="102">
        <f t="shared" si="604"/>
        <v>44304</v>
      </c>
      <c r="CA52" s="102">
        <f t="shared" si="604"/>
        <v>44334</v>
      </c>
      <c r="CB52" s="102">
        <f t="shared" si="604"/>
        <v>44365</v>
      </c>
      <c r="CC52" s="102">
        <f t="shared" si="604"/>
        <v>44395</v>
      </c>
      <c r="CD52" s="102">
        <f t="shared" si="604"/>
        <v>44426</v>
      </c>
      <c r="CE52" s="102">
        <f t="shared" si="604"/>
        <v>44457</v>
      </c>
      <c r="CF52" s="102">
        <f t="shared" si="604"/>
        <v>44487</v>
      </c>
      <c r="CG52" s="102">
        <f t="shared" si="604"/>
        <v>44518</v>
      </c>
      <c r="CH52" s="103">
        <f t="shared" si="604"/>
        <v>44548</v>
      </c>
      <c r="CI52" s="102">
        <f t="shared" si="604"/>
        <v>44579</v>
      </c>
      <c r="CJ52" s="102">
        <f t="shared" si="604"/>
        <v>44610</v>
      </c>
      <c r="CK52" s="102">
        <f t="shared" si="604"/>
        <v>44638</v>
      </c>
      <c r="CL52" s="102">
        <f t="shared" si="604"/>
        <v>44669</v>
      </c>
      <c r="CM52" s="102">
        <f t="shared" si="604"/>
        <v>44699</v>
      </c>
      <c r="CN52" s="102">
        <f t="shared" si="604"/>
        <v>44730</v>
      </c>
      <c r="CO52" s="102">
        <f t="shared" si="604"/>
        <v>44760</v>
      </c>
      <c r="CP52" s="102">
        <f t="shared" si="604"/>
        <v>44791</v>
      </c>
      <c r="CQ52" s="102">
        <f t="shared" si="604"/>
        <v>44822</v>
      </c>
      <c r="CR52" s="102">
        <f t="shared" si="604"/>
        <v>44852</v>
      </c>
      <c r="CS52" s="102">
        <f t="shared" si="604"/>
        <v>44883</v>
      </c>
      <c r="CT52" s="103">
        <f t="shared" si="604"/>
        <v>44913</v>
      </c>
    </row>
    <row r="53" spans="1:98" x14ac:dyDescent="0.25">
      <c r="A53" s="4" t="s">
        <v>159</v>
      </c>
      <c r="B53" t="s">
        <v>142</v>
      </c>
      <c r="C53">
        <v>11</v>
      </c>
      <c r="D53">
        <v>5</v>
      </c>
      <c r="E53">
        <v>11</v>
      </c>
      <c r="F53">
        <v>11</v>
      </c>
      <c r="G53">
        <v>16</v>
      </c>
      <c r="H53">
        <v>13</v>
      </c>
      <c r="I53">
        <v>14</v>
      </c>
      <c r="J53">
        <v>13</v>
      </c>
      <c r="K53">
        <v>17</v>
      </c>
      <c r="L53">
        <v>19</v>
      </c>
      <c r="M53">
        <v>12</v>
      </c>
      <c r="N53" s="34">
        <v>15</v>
      </c>
      <c r="O53" s="522">
        <v>12</v>
      </c>
      <c r="P53" s="523">
        <v>8</v>
      </c>
      <c r="Q53" s="524">
        <v>18</v>
      </c>
      <c r="R53" s="525">
        <v>13</v>
      </c>
      <c r="S53" s="526">
        <v>13</v>
      </c>
      <c r="T53" s="527">
        <v>15</v>
      </c>
      <c r="U53" s="528">
        <v>15</v>
      </c>
      <c r="V53" s="529">
        <v>12</v>
      </c>
      <c r="W53" s="530">
        <v>13</v>
      </c>
      <c r="X53" s="531">
        <v>11</v>
      </c>
      <c r="Y53" s="532">
        <v>11</v>
      </c>
      <c r="Z53" s="533">
        <v>13</v>
      </c>
      <c r="AA53" s="1186">
        <v>26</v>
      </c>
      <c r="AB53" s="1187">
        <v>35</v>
      </c>
      <c r="AC53" s="1188">
        <v>33</v>
      </c>
      <c r="AD53" s="1189">
        <v>157</v>
      </c>
      <c r="AE53" s="1190">
        <v>102</v>
      </c>
      <c r="AF53" s="1191">
        <v>92</v>
      </c>
      <c r="AG53" s="1192">
        <v>64</v>
      </c>
      <c r="AH53" s="1526">
        <f>AH34*AH65</f>
        <v>84.757894736842232</v>
      </c>
      <c r="AI53" s="1901">
        <f>AI34*AI65</f>
        <v>111.88042105263176</v>
      </c>
      <c r="AJ53" s="15">
        <f t="shared" ref="AJ53:CL53" si="605">AJ34*AJ65</f>
        <v>147.68215578947391</v>
      </c>
      <c r="AK53" s="15">
        <f t="shared" si="605"/>
        <v>194.94044564210557</v>
      </c>
      <c r="AL53" s="94">
        <f t="shared" si="605"/>
        <v>257.32138824757931</v>
      </c>
      <c r="AM53" s="15">
        <f t="shared" si="605"/>
        <v>194.27859748933659</v>
      </c>
      <c r="AN53" s="15">
        <f t="shared" si="605"/>
        <v>202.99675013092738</v>
      </c>
      <c r="AO53" s="15">
        <f t="shared" si="605"/>
        <v>209.31034014980685</v>
      </c>
      <c r="AP53" s="15">
        <f>AP34*AP65</f>
        <v>212.06723823379787</v>
      </c>
      <c r="AQ53" s="15">
        <f t="shared" si="605"/>
        <v>209.75505771604452</v>
      </c>
      <c r="AR53" s="15">
        <f t="shared" si="605"/>
        <v>213.76857074634981</v>
      </c>
      <c r="AS53" s="15">
        <f t="shared" si="605"/>
        <v>216.54491443595586</v>
      </c>
      <c r="AT53" s="15">
        <f t="shared" si="605"/>
        <v>218.39113670357017</v>
      </c>
      <c r="AU53" s="15">
        <f t="shared" si="605"/>
        <v>219.99761041808918</v>
      </c>
      <c r="AV53" s="15">
        <f t="shared" si="605"/>
        <v>222.63331472312052</v>
      </c>
      <c r="AW53" s="15">
        <f t="shared" si="605"/>
        <v>224.90633077545803</v>
      </c>
      <c r="AX53" s="94">
        <f t="shared" si="605"/>
        <v>227.04652226145723</v>
      </c>
      <c r="AY53" s="15">
        <f t="shared" si="605"/>
        <v>204.75872389262088</v>
      </c>
      <c r="AZ53" s="15">
        <f t="shared" si="605"/>
        <v>206.80631113154706</v>
      </c>
      <c r="BA53" s="15">
        <f t="shared" si="605"/>
        <v>221.40683669743433</v>
      </c>
      <c r="BB53" s="15">
        <f t="shared" si="605"/>
        <v>223.62090506440865</v>
      </c>
      <c r="BC53" s="15">
        <f t="shared" si="605"/>
        <v>225.85711411505272</v>
      </c>
      <c r="BD53" s="15">
        <f t="shared" si="605"/>
        <v>225.96365048963531</v>
      </c>
      <c r="BE53" s="15">
        <f t="shared" si="605"/>
        <v>228.22328699453163</v>
      </c>
      <c r="BF53" s="15">
        <f t="shared" si="605"/>
        <v>230.50551986447698</v>
      </c>
      <c r="BG53" s="15">
        <f t="shared" si="605"/>
        <v>232.81057506312175</v>
      </c>
      <c r="BH53" s="15">
        <f t="shared" si="605"/>
        <v>235.13868081375296</v>
      </c>
      <c r="BI53" s="15">
        <f t="shared" si="605"/>
        <v>237.49006762189055</v>
      </c>
      <c r="BJ53" s="94">
        <f t="shared" si="605"/>
        <v>246.87816308549225</v>
      </c>
      <c r="BK53" s="15">
        <f t="shared" si="605"/>
        <v>208.87437424286253</v>
      </c>
      <c r="BL53" s="15">
        <f t="shared" si="605"/>
        <v>213.07274916514407</v>
      </c>
      <c r="BM53" s="15">
        <f t="shared" si="605"/>
        <v>230.3968421087653</v>
      </c>
      <c r="BN53" s="15">
        <f t="shared" si="605"/>
        <v>235.02781863515145</v>
      </c>
      <c r="BO53" s="15">
        <f t="shared" si="605"/>
        <v>239.75187778971801</v>
      </c>
      <c r="BP53" s="15">
        <f t="shared" si="605"/>
        <v>242.2636179810905</v>
      </c>
      <c r="BQ53" s="15">
        <f t="shared" si="605"/>
        <v>249.60444786953551</v>
      </c>
      <c r="BR53" s="15">
        <f t="shared" si="605"/>
        <v>254.62149727171325</v>
      </c>
      <c r="BS53" s="15">
        <f t="shared" si="605"/>
        <v>259.73938936687466</v>
      </c>
      <c r="BT53" s="15">
        <f t="shared" si="605"/>
        <v>264.9601510931488</v>
      </c>
      <c r="BU53" s="15">
        <f t="shared" si="605"/>
        <v>270.28585013012116</v>
      </c>
      <c r="BV53" s="94">
        <f t="shared" si="605"/>
        <v>280.97037849331258</v>
      </c>
      <c r="BW53" s="15">
        <f t="shared" si="605"/>
        <v>233.03452777228708</v>
      </c>
      <c r="BX53" s="15">
        <f t="shared" si="605"/>
        <v>235.36487305000995</v>
      </c>
      <c r="BY53" s="15">
        <f t="shared" si="605"/>
        <v>251.9816330873407</v>
      </c>
      <c r="BZ53" s="15">
        <f t="shared" si="605"/>
        <v>254.50144941821407</v>
      </c>
      <c r="CA53" s="15">
        <f t="shared" si="605"/>
        <v>257.04646391239623</v>
      </c>
      <c r="CB53" s="15">
        <f t="shared" si="605"/>
        <v>257.16771224443039</v>
      </c>
      <c r="CC53" s="15">
        <f t="shared" si="605"/>
        <v>262.33678326054337</v>
      </c>
      <c r="CD53" s="15">
        <f t="shared" si="605"/>
        <v>270.25935411501189</v>
      </c>
      <c r="CE53" s="15">
        <f t="shared" si="605"/>
        <v>272.96194765616195</v>
      </c>
      <c r="CF53" s="15">
        <f t="shared" si="605"/>
        <v>275.69156713272361</v>
      </c>
      <c r="CG53" s="15">
        <f t="shared" si="605"/>
        <v>281.17836989036505</v>
      </c>
      <c r="CH53" s="94">
        <f t="shared" si="605"/>
        <v>286.58978606317879</v>
      </c>
      <c r="CI53" s="15">
        <f t="shared" si="605"/>
        <v>233.03452777228708</v>
      </c>
      <c r="CJ53" s="15">
        <f t="shared" si="605"/>
        <v>235.36487305000995</v>
      </c>
      <c r="CK53" s="15">
        <f t="shared" si="605"/>
        <v>251.9816330873407</v>
      </c>
      <c r="CL53" s="15">
        <f t="shared" si="605"/>
        <v>254.50144941821407</v>
      </c>
      <c r="CM53" s="15">
        <f t="shared" ref="CM53:CT53" si="606">CM34*CM65</f>
        <v>257.04646391239623</v>
      </c>
      <c r="CN53" s="15">
        <f t="shared" si="606"/>
        <v>257.16771224443039</v>
      </c>
      <c r="CO53" s="15">
        <f t="shared" si="606"/>
        <v>262.33678326054337</v>
      </c>
      <c r="CP53" s="15">
        <f t="shared" si="606"/>
        <v>270.25935411501189</v>
      </c>
      <c r="CQ53" s="15">
        <f t="shared" si="606"/>
        <v>272.96194765616195</v>
      </c>
      <c r="CR53" s="15">
        <f t="shared" si="606"/>
        <v>281.20539847537805</v>
      </c>
      <c r="CS53" s="15">
        <f t="shared" si="606"/>
        <v>286.80193728817238</v>
      </c>
      <c r="CT53" s="94">
        <f t="shared" si="606"/>
        <v>292.3215817844424</v>
      </c>
    </row>
    <row r="54" spans="1:98" x14ac:dyDescent="0.25">
      <c r="A54" s="4" t="s">
        <v>160</v>
      </c>
      <c r="B54" t="s">
        <v>5</v>
      </c>
      <c r="C54">
        <v>77</v>
      </c>
      <c r="D54">
        <v>52</v>
      </c>
      <c r="E54">
        <v>79</v>
      </c>
      <c r="F54">
        <v>90</v>
      </c>
      <c r="G54">
        <v>86</v>
      </c>
      <c r="H54">
        <v>98</v>
      </c>
      <c r="I54">
        <v>147</v>
      </c>
      <c r="J54">
        <v>99</v>
      </c>
      <c r="K54">
        <v>190</v>
      </c>
      <c r="L54">
        <v>131</v>
      </c>
      <c r="M54">
        <v>256</v>
      </c>
      <c r="N54" s="34">
        <v>161</v>
      </c>
      <c r="O54" s="534">
        <v>46</v>
      </c>
      <c r="P54" s="535">
        <v>40</v>
      </c>
      <c r="Q54" s="536">
        <v>187</v>
      </c>
      <c r="R54" s="537">
        <v>175</v>
      </c>
      <c r="S54" s="538">
        <v>225</v>
      </c>
      <c r="T54" s="539">
        <v>460</v>
      </c>
      <c r="U54" s="540">
        <v>280</v>
      </c>
      <c r="V54" s="541">
        <v>334</v>
      </c>
      <c r="W54" s="542">
        <v>427</v>
      </c>
      <c r="X54" s="543">
        <v>345</v>
      </c>
      <c r="Y54" s="544">
        <v>280</v>
      </c>
      <c r="Z54" s="545">
        <v>600</v>
      </c>
      <c r="AA54" s="1193">
        <v>113</v>
      </c>
      <c r="AB54" s="1194">
        <v>203</v>
      </c>
      <c r="AC54" s="1195">
        <v>448</v>
      </c>
      <c r="AD54" s="1196">
        <v>317</v>
      </c>
      <c r="AE54" s="1197">
        <v>275</v>
      </c>
      <c r="AF54" s="1198">
        <v>706</v>
      </c>
      <c r="AG54" s="1199">
        <v>360</v>
      </c>
      <c r="AH54" s="15">
        <f t="shared" ref="AH54:CL54" si="607">AH35*AH66</f>
        <v>361.9133652819574</v>
      </c>
      <c r="AI54" s="15">
        <f t="shared" si="607"/>
        <v>471.28459014350079</v>
      </c>
      <c r="AJ54" s="15">
        <f t="shared" si="607"/>
        <v>539.51319538115536</v>
      </c>
      <c r="AK54" s="15">
        <f t="shared" si="607"/>
        <v>547.350353718615</v>
      </c>
      <c r="AL54" s="94">
        <f t="shared" si="607"/>
        <v>610.12422625266902</v>
      </c>
      <c r="AM54" s="15">
        <f t="shared" si="607"/>
        <v>323.00455535074121</v>
      </c>
      <c r="AN54" s="15">
        <f t="shared" si="607"/>
        <v>423.70109556387268</v>
      </c>
      <c r="AO54" s="15">
        <f t="shared" si="607"/>
        <v>530.12953934762925</v>
      </c>
      <c r="AP54" s="15">
        <f t="shared" si="607"/>
        <v>514.25014033590287</v>
      </c>
      <c r="AQ54" s="15">
        <f t="shared" si="607"/>
        <v>505.47547546535338</v>
      </c>
      <c r="AR54" s="15">
        <f t="shared" si="607"/>
        <v>711.95861211201839</v>
      </c>
      <c r="AS54" s="15">
        <f t="shared" si="607"/>
        <v>681.54422044803641</v>
      </c>
      <c r="AT54" s="15">
        <f t="shared" si="607"/>
        <v>698.91008647065928</v>
      </c>
      <c r="AU54" s="15">
        <f t="shared" si="607"/>
        <v>717.34162117513984</v>
      </c>
      <c r="AV54" s="15">
        <f t="shared" si="607"/>
        <v>741.92981576019713</v>
      </c>
      <c r="AW54" s="15">
        <f t="shared" si="607"/>
        <v>769.94202282215178</v>
      </c>
      <c r="AX54" s="94">
        <f t="shared" si="607"/>
        <v>802.50035046921766</v>
      </c>
      <c r="AY54" s="15">
        <f t="shared" si="607"/>
        <v>656.50164602009397</v>
      </c>
      <c r="AZ54" s="15">
        <f t="shared" si="607"/>
        <v>677.71007635061994</v>
      </c>
      <c r="BA54" s="15">
        <f t="shared" si="607"/>
        <v>748.72996838198662</v>
      </c>
      <c r="BB54" s="15">
        <f t="shared" si="607"/>
        <v>770.58000703022753</v>
      </c>
      <c r="BC54" s="15">
        <f t="shared" si="607"/>
        <v>782.58406253243152</v>
      </c>
      <c r="BD54" s="15">
        <f t="shared" si="607"/>
        <v>796.11048485957429</v>
      </c>
      <c r="BE54" s="15">
        <f t="shared" si="607"/>
        <v>813.18981849544866</v>
      </c>
      <c r="BF54" s="15">
        <f t="shared" si="607"/>
        <v>831.05714752362917</v>
      </c>
      <c r="BG54" s="15">
        <f t="shared" si="607"/>
        <v>849.91998130087075</v>
      </c>
      <c r="BH54" s="15">
        <f t="shared" si="607"/>
        <v>870.30604463388693</v>
      </c>
      <c r="BI54" s="15">
        <f t="shared" si="607"/>
        <v>890.6559108647939</v>
      </c>
      <c r="BJ54" s="94">
        <f t="shared" si="607"/>
        <v>911.3732843226328</v>
      </c>
      <c r="BK54" s="15">
        <f t="shared" si="607"/>
        <v>471.60809175897111</v>
      </c>
      <c r="BL54" s="15">
        <f t="shared" si="607"/>
        <v>454.48209263487979</v>
      </c>
      <c r="BM54" s="15">
        <f t="shared" si="607"/>
        <v>1128.6169610951556</v>
      </c>
      <c r="BN54" s="15">
        <f t="shared" si="607"/>
        <v>1150.0937440174127</v>
      </c>
      <c r="BO54" s="15">
        <f t="shared" si="607"/>
        <v>1149.7358203710726</v>
      </c>
      <c r="BP54" s="15">
        <f t="shared" si="607"/>
        <v>1141.7275677920536</v>
      </c>
      <c r="BQ54" s="15">
        <f t="shared" si="607"/>
        <v>1164.3010439511143</v>
      </c>
      <c r="BR54" s="15">
        <f t="shared" si="607"/>
        <v>1186.5981666683747</v>
      </c>
      <c r="BS54" s="15">
        <f t="shared" si="607"/>
        <v>1219.8002157179787</v>
      </c>
      <c r="BT54" s="15">
        <f t="shared" si="607"/>
        <v>1255.808185359127</v>
      </c>
      <c r="BU54" s="15">
        <f t="shared" si="607"/>
        <v>1291.4060269030849</v>
      </c>
      <c r="BV54" s="94">
        <f t="shared" si="607"/>
        <v>1326.8801491281811</v>
      </c>
      <c r="BW54" s="15">
        <f t="shared" si="607"/>
        <v>567.52470915460049</v>
      </c>
      <c r="BX54" s="15">
        <f t="shared" si="607"/>
        <v>578.92560287937283</v>
      </c>
      <c r="BY54" s="15">
        <f t="shared" si="607"/>
        <v>1358.1306101002874</v>
      </c>
      <c r="BZ54" s="15">
        <f t="shared" si="607"/>
        <v>1395.8508285969649</v>
      </c>
      <c r="CA54" s="15">
        <f t="shared" si="607"/>
        <v>1411.7099746361791</v>
      </c>
      <c r="CB54" s="15">
        <f t="shared" si="607"/>
        <v>1410.3132699554453</v>
      </c>
      <c r="CC54" s="15">
        <f t="shared" si="607"/>
        <v>1417.7137783504622</v>
      </c>
      <c r="CD54" s="15">
        <f t="shared" si="607"/>
        <v>1446.8013891001797</v>
      </c>
      <c r="CE54" s="15">
        <f t="shared" si="607"/>
        <v>1493.3708303401866</v>
      </c>
      <c r="CF54" s="15">
        <f t="shared" si="607"/>
        <v>1535.1501588368035</v>
      </c>
      <c r="CG54" s="15">
        <f t="shared" si="607"/>
        <v>1572.6837469476759</v>
      </c>
      <c r="CH54" s="94">
        <f t="shared" si="607"/>
        <v>1607.4471298456265</v>
      </c>
      <c r="CI54" s="15">
        <f t="shared" si="607"/>
        <v>712.495165654321</v>
      </c>
      <c r="CJ54" s="15">
        <f t="shared" si="607"/>
        <v>724.63494187832441</v>
      </c>
      <c r="CK54" s="15">
        <f t="shared" si="607"/>
        <v>1702.6058818380322</v>
      </c>
      <c r="CL54" s="15">
        <f t="shared" si="607"/>
        <v>1744.4998374078434</v>
      </c>
      <c r="CM54" s="15">
        <f t="shared" ref="CM54:CT54" si="608">CM35*CM66</f>
        <v>1758.189216010451</v>
      </c>
      <c r="CN54" s="15">
        <f t="shared" si="608"/>
        <v>1749.3215258014914</v>
      </c>
      <c r="CO54" s="15">
        <f t="shared" si="608"/>
        <v>1750.660836801919</v>
      </c>
      <c r="CP54" s="15">
        <f t="shared" si="608"/>
        <v>1781.9114251514354</v>
      </c>
      <c r="CQ54" s="15">
        <f t="shared" si="608"/>
        <v>1836.4911021336543</v>
      </c>
      <c r="CR54" s="15">
        <f t="shared" si="608"/>
        <v>1923.7268512503172</v>
      </c>
      <c r="CS54" s="15">
        <f t="shared" si="608"/>
        <v>1969.0492221093207</v>
      </c>
      <c r="CT54" s="94">
        <f t="shared" si="608"/>
        <v>2010.7473127205417</v>
      </c>
    </row>
    <row r="55" spans="1:98" x14ac:dyDescent="0.25">
      <c r="A55" s="4" t="s">
        <v>161</v>
      </c>
      <c r="B55" t="s">
        <v>6</v>
      </c>
      <c r="C55">
        <v>46</v>
      </c>
      <c r="D55">
        <v>64</v>
      </c>
      <c r="E55">
        <v>50</v>
      </c>
      <c r="F55">
        <v>68</v>
      </c>
      <c r="G55">
        <v>82</v>
      </c>
      <c r="H55">
        <v>78</v>
      </c>
      <c r="I55">
        <v>89</v>
      </c>
      <c r="J55">
        <v>83</v>
      </c>
      <c r="K55">
        <v>111</v>
      </c>
      <c r="L55">
        <v>140</v>
      </c>
      <c r="M55">
        <v>73</v>
      </c>
      <c r="N55" s="34">
        <v>195</v>
      </c>
      <c r="O55" s="546">
        <v>67</v>
      </c>
      <c r="P55" s="547">
        <v>42</v>
      </c>
      <c r="Q55" s="548">
        <v>25</v>
      </c>
      <c r="R55" s="549">
        <v>82</v>
      </c>
      <c r="S55" s="550">
        <v>103</v>
      </c>
      <c r="T55" s="551">
        <v>164</v>
      </c>
      <c r="U55" s="552">
        <v>215</v>
      </c>
      <c r="V55" s="553">
        <v>158</v>
      </c>
      <c r="W55" s="554">
        <v>239</v>
      </c>
      <c r="X55" s="555">
        <v>202</v>
      </c>
      <c r="Y55" s="556">
        <v>207</v>
      </c>
      <c r="Z55" s="557">
        <v>271</v>
      </c>
      <c r="AA55" s="1200">
        <v>163</v>
      </c>
      <c r="AB55" s="1201">
        <v>71</v>
      </c>
      <c r="AC55" s="1202">
        <v>179</v>
      </c>
      <c r="AD55" s="1203">
        <v>188</v>
      </c>
      <c r="AE55" s="1204">
        <v>137</v>
      </c>
      <c r="AF55" s="1205">
        <v>108</v>
      </c>
      <c r="AG55" s="1206">
        <v>180</v>
      </c>
      <c r="AH55" s="15">
        <f t="shared" ref="AH55:CL55" si="609">AH36*AH67</f>
        <v>166.85393258426942</v>
      </c>
      <c r="AI55" s="15">
        <f t="shared" si="609"/>
        <v>190.09347019848281</v>
      </c>
      <c r="AJ55" s="15">
        <f t="shared" si="609"/>
        <v>216.59771457029629</v>
      </c>
      <c r="AK55" s="15">
        <f t="shared" si="609"/>
        <v>250.33908532870637</v>
      </c>
      <c r="AL55" s="94">
        <f t="shared" si="609"/>
        <v>256.41767195302282</v>
      </c>
      <c r="AM55" s="15">
        <f t="shared" si="609"/>
        <v>171.04847890634204</v>
      </c>
      <c r="AN55" s="15">
        <f t="shared" si="609"/>
        <v>95.949376378999247</v>
      </c>
      <c r="AO55" s="15">
        <f t="shared" si="609"/>
        <v>294.58855399473924</v>
      </c>
      <c r="AP55" s="15">
        <f t="shared" si="609"/>
        <v>251.52240912559017</v>
      </c>
      <c r="AQ55" s="15">
        <f t="shared" si="609"/>
        <v>178.30924569222299</v>
      </c>
      <c r="AR55" s="15">
        <f t="shared" si="609"/>
        <v>170.09728794258328</v>
      </c>
      <c r="AS55" s="15">
        <f t="shared" si="609"/>
        <v>257.41746715540211</v>
      </c>
      <c r="AT55" s="15">
        <f t="shared" si="609"/>
        <v>257.21513310601495</v>
      </c>
      <c r="AU55" s="15">
        <f t="shared" si="609"/>
        <v>276.06462514054891</v>
      </c>
      <c r="AV55" s="15">
        <f t="shared" si="609"/>
        <v>296.64759352373096</v>
      </c>
      <c r="AW55" s="15">
        <f t="shared" si="609"/>
        <v>320.6511837978091</v>
      </c>
      <c r="AX55" s="94">
        <f t="shared" si="609"/>
        <v>347.93702550161288</v>
      </c>
      <c r="AY55" s="15">
        <f t="shared" si="609"/>
        <v>348.87818722375397</v>
      </c>
      <c r="AZ55" s="15">
        <f t="shared" si="609"/>
        <v>302.57550218881846</v>
      </c>
      <c r="BA55" s="15">
        <f t="shared" si="609"/>
        <v>309.25769352233914</v>
      </c>
      <c r="BB55" s="15">
        <f t="shared" si="609"/>
        <v>316.95226858838532</v>
      </c>
      <c r="BC55" s="15">
        <f t="shared" si="609"/>
        <v>324.7338686042873</v>
      </c>
      <c r="BD55" s="15">
        <f t="shared" si="609"/>
        <v>331.19620249650751</v>
      </c>
      <c r="BE55" s="15">
        <f t="shared" si="609"/>
        <v>337.85470811134974</v>
      </c>
      <c r="BF55" s="15">
        <f t="shared" si="609"/>
        <v>343.06663064084381</v>
      </c>
      <c r="BG55" s="15">
        <f t="shared" si="609"/>
        <v>349.47419180739723</v>
      </c>
      <c r="BH55" s="15">
        <f t="shared" si="609"/>
        <v>356.36767902652065</v>
      </c>
      <c r="BI55" s="15">
        <f t="shared" si="609"/>
        <v>363.21033154378199</v>
      </c>
      <c r="BJ55" s="94">
        <f t="shared" si="609"/>
        <v>370.15144441548586</v>
      </c>
      <c r="BK55" s="15">
        <f t="shared" si="609"/>
        <v>377.34237704721198</v>
      </c>
      <c r="BL55" s="15">
        <f t="shared" si="609"/>
        <v>217.35978282058022</v>
      </c>
      <c r="BM55" s="15">
        <f t="shared" si="609"/>
        <v>207.3926426951235</v>
      </c>
      <c r="BN55" s="15">
        <f t="shared" si="609"/>
        <v>477.76597878066872</v>
      </c>
      <c r="BO55" s="15">
        <f t="shared" si="609"/>
        <v>484.66659833508129</v>
      </c>
      <c r="BP55" s="15">
        <f t="shared" si="609"/>
        <v>486.57793560078471</v>
      </c>
      <c r="BQ55" s="15">
        <f t="shared" si="609"/>
        <v>489.37355041791318</v>
      </c>
      <c r="BR55" s="15">
        <f t="shared" si="609"/>
        <v>491.19261839621936</v>
      </c>
      <c r="BS55" s="15">
        <f t="shared" si="609"/>
        <v>498.98546271124985</v>
      </c>
      <c r="BT55" s="15">
        <f t="shared" si="609"/>
        <v>511.4568210128748</v>
      </c>
      <c r="BU55" s="15">
        <f t="shared" si="609"/>
        <v>524.094380559613</v>
      </c>
      <c r="BV55" s="94">
        <f t="shared" si="609"/>
        <v>536.70087443859779</v>
      </c>
      <c r="BW55" s="15">
        <f t="shared" si="609"/>
        <v>543.93826332324011</v>
      </c>
      <c r="BX55" s="15">
        <f t="shared" si="609"/>
        <v>242.98193523975374</v>
      </c>
      <c r="BY55" s="15">
        <f t="shared" si="609"/>
        <v>247.86315217361116</v>
      </c>
      <c r="BZ55" s="15">
        <f t="shared" si="609"/>
        <v>581.47460124175677</v>
      </c>
      <c r="CA55" s="15">
        <f t="shared" si="609"/>
        <v>597.62426228760262</v>
      </c>
      <c r="CB55" s="15">
        <f t="shared" si="609"/>
        <v>604.41425034221686</v>
      </c>
      <c r="CC55" s="15">
        <f t="shared" si="609"/>
        <v>609.85442311389545</v>
      </c>
      <c r="CD55" s="15">
        <f t="shared" si="609"/>
        <v>625.31567814939001</v>
      </c>
      <c r="CE55" s="15">
        <f t="shared" si="609"/>
        <v>638.1454462728741</v>
      </c>
      <c r="CF55" s="15">
        <f t="shared" si="609"/>
        <v>658.68598285700432</v>
      </c>
      <c r="CG55" s="15">
        <f t="shared" si="609"/>
        <v>683.75209855070477</v>
      </c>
      <c r="CH55" s="94">
        <f t="shared" si="609"/>
        <v>700.46946622266751</v>
      </c>
      <c r="CI55" s="15">
        <f t="shared" si="609"/>
        <v>688.21781343634723</v>
      </c>
      <c r="CJ55" s="15">
        <f t="shared" si="609"/>
        <v>305.05007342771916</v>
      </c>
      <c r="CK55" s="15">
        <f t="shared" si="609"/>
        <v>310.24763799663447</v>
      </c>
      <c r="CL55" s="15">
        <f t="shared" si="609"/>
        <v>728.95940114370433</v>
      </c>
      <c r="CM55" s="15">
        <f t="shared" ref="CM55:CT55" si="610">CM36*CM67</f>
        <v>746.89601999923332</v>
      </c>
      <c r="CN55" s="15">
        <f t="shared" si="610"/>
        <v>752.75703653549328</v>
      </c>
      <c r="CO55" s="15">
        <f t="shared" si="610"/>
        <v>756.44999780232604</v>
      </c>
      <c r="CP55" s="15">
        <f t="shared" si="610"/>
        <v>772.1697320654481</v>
      </c>
      <c r="CQ55" s="15">
        <f t="shared" si="610"/>
        <v>785.95353183149257</v>
      </c>
      <c r="CR55" s="15">
        <f t="shared" si="610"/>
        <v>826.22771282355802</v>
      </c>
      <c r="CS55" s="15">
        <f t="shared" si="610"/>
        <v>856.82320000370373</v>
      </c>
      <c r="CT55" s="94">
        <f t="shared" si="610"/>
        <v>877.00967232222786</v>
      </c>
    </row>
    <row r="56" spans="1:98" x14ac:dyDescent="0.25">
      <c r="A56" s="4" t="s">
        <v>162</v>
      </c>
      <c r="B56" t="s">
        <v>7</v>
      </c>
      <c r="C56">
        <v>64</v>
      </c>
      <c r="D56">
        <v>54</v>
      </c>
      <c r="E56">
        <v>84</v>
      </c>
      <c r="F56">
        <v>58</v>
      </c>
      <c r="G56">
        <v>64</v>
      </c>
      <c r="H56">
        <v>119</v>
      </c>
      <c r="I56">
        <v>111</v>
      </c>
      <c r="J56">
        <v>86</v>
      </c>
      <c r="K56">
        <v>160</v>
      </c>
      <c r="L56">
        <v>134</v>
      </c>
      <c r="M56">
        <v>159</v>
      </c>
      <c r="N56" s="34">
        <v>169</v>
      </c>
      <c r="O56" s="558">
        <v>97</v>
      </c>
      <c r="P56" s="559">
        <v>121</v>
      </c>
      <c r="Q56" s="560">
        <v>96</v>
      </c>
      <c r="R56" s="561">
        <v>37</v>
      </c>
      <c r="S56" s="562">
        <v>70</v>
      </c>
      <c r="T56" s="563">
        <v>151</v>
      </c>
      <c r="U56" s="564">
        <v>130</v>
      </c>
      <c r="V56" s="565">
        <v>231</v>
      </c>
      <c r="W56" s="566">
        <v>271</v>
      </c>
      <c r="X56" s="567">
        <v>179</v>
      </c>
      <c r="Y56" s="568">
        <v>216</v>
      </c>
      <c r="Z56" s="569">
        <v>328</v>
      </c>
      <c r="AA56" s="1207">
        <v>154</v>
      </c>
      <c r="AB56" s="1208">
        <v>299</v>
      </c>
      <c r="AC56" s="1209">
        <v>194</v>
      </c>
      <c r="AD56" s="1210">
        <v>139</v>
      </c>
      <c r="AE56" s="1211">
        <v>154</v>
      </c>
      <c r="AF56" s="1212">
        <v>136</v>
      </c>
      <c r="AG56" s="1213">
        <v>115</v>
      </c>
      <c r="AH56" s="15">
        <f t="shared" ref="AH56:CL56" si="611">AH37*AH68</f>
        <v>168.64266396464521</v>
      </c>
      <c r="AI56" s="15">
        <f t="shared" si="611"/>
        <v>201.16521077724786</v>
      </c>
      <c r="AJ56" s="15">
        <f t="shared" si="611"/>
        <v>171.64071844754278</v>
      </c>
      <c r="AK56" s="15">
        <f t="shared" si="611"/>
        <v>197.42254331566429</v>
      </c>
      <c r="AL56" s="94">
        <f t="shared" si="611"/>
        <v>228.78703917559076</v>
      </c>
      <c r="AM56" s="15">
        <f t="shared" si="611"/>
        <v>241.75347001321859</v>
      </c>
      <c r="AN56" s="15">
        <f t="shared" si="611"/>
        <v>247.32906102615343</v>
      </c>
      <c r="AO56" s="15">
        <f t="shared" si="611"/>
        <v>189.57784623301529</v>
      </c>
      <c r="AP56" s="15">
        <f t="shared" si="611"/>
        <v>164.7186530485628</v>
      </c>
      <c r="AQ56" s="15">
        <f t="shared" si="611"/>
        <v>220.83557626776306</v>
      </c>
      <c r="AR56" s="15">
        <f t="shared" si="611"/>
        <v>173.34821561128342</v>
      </c>
      <c r="AS56" s="15">
        <f t="shared" si="611"/>
        <v>161.09983506342829</v>
      </c>
      <c r="AT56" s="15">
        <f t="shared" si="611"/>
        <v>203.51217258386851</v>
      </c>
      <c r="AU56" s="15">
        <f t="shared" si="611"/>
        <v>245.52243341168196</v>
      </c>
      <c r="AV56" s="15">
        <f t="shared" si="611"/>
        <v>256.61782375697305</v>
      </c>
      <c r="AW56" s="15">
        <f t="shared" si="611"/>
        <v>278.21365713797326</v>
      </c>
      <c r="AX56" s="94">
        <f t="shared" si="611"/>
        <v>302.70720025234988</v>
      </c>
      <c r="AY56" s="15">
        <f t="shared" si="611"/>
        <v>315.57680543174865</v>
      </c>
      <c r="AZ56" s="15">
        <f t="shared" si="611"/>
        <v>326.9197446339727</v>
      </c>
      <c r="BA56" s="15">
        <f t="shared" si="611"/>
        <v>314.001279552916</v>
      </c>
      <c r="BB56" s="15">
        <f t="shared" si="611"/>
        <v>312.16275724590571</v>
      </c>
      <c r="BC56" s="15">
        <f t="shared" si="611"/>
        <v>336.72372616023745</v>
      </c>
      <c r="BD56" s="15">
        <f t="shared" si="611"/>
        <v>249.78238542609441</v>
      </c>
      <c r="BE56" s="15">
        <f t="shared" si="611"/>
        <v>243.06789471158623</v>
      </c>
      <c r="BF56" s="15">
        <f t="shared" si="611"/>
        <v>262.80588689096913</v>
      </c>
      <c r="BG56" s="15">
        <f t="shared" si="611"/>
        <v>283.51675710514161</v>
      </c>
      <c r="BH56" s="15">
        <f t="shared" si="611"/>
        <v>305.65607506655584</v>
      </c>
      <c r="BI56" s="15">
        <f t="shared" si="611"/>
        <v>330.21814714067017</v>
      </c>
      <c r="BJ56" s="94">
        <f t="shared" si="611"/>
        <v>356.84307041538744</v>
      </c>
      <c r="BK56" s="15">
        <f t="shared" si="611"/>
        <v>350.07178219358218</v>
      </c>
      <c r="BL56" s="15">
        <f t="shared" si="611"/>
        <v>356.81774376071644</v>
      </c>
      <c r="BM56" s="15">
        <f t="shared" si="611"/>
        <v>286.64698993378005</v>
      </c>
      <c r="BN56" s="15">
        <f t="shared" si="611"/>
        <v>216.71247854041584</v>
      </c>
      <c r="BO56" s="15">
        <f t="shared" si="611"/>
        <v>368.42142091847978</v>
      </c>
      <c r="BP56" s="15">
        <f t="shared" si="611"/>
        <v>374.63596451605048</v>
      </c>
      <c r="BQ56" s="15">
        <f t="shared" si="611"/>
        <v>363.51306070617056</v>
      </c>
      <c r="BR56" s="15">
        <f t="shared" si="611"/>
        <v>385.2689641668465</v>
      </c>
      <c r="BS56" s="15">
        <f t="shared" si="611"/>
        <v>408.28055237430334</v>
      </c>
      <c r="BT56" s="15">
        <f t="shared" si="611"/>
        <v>437.01964718601471</v>
      </c>
      <c r="BU56" s="15">
        <f t="shared" si="611"/>
        <v>472.72114691886617</v>
      </c>
      <c r="BV56" s="94">
        <f t="shared" si="611"/>
        <v>513.53607935934474</v>
      </c>
      <c r="BW56" s="15">
        <f t="shared" si="611"/>
        <v>501.35924782147487</v>
      </c>
      <c r="BX56" s="15">
        <f t="shared" si="611"/>
        <v>513.30877235235289</v>
      </c>
      <c r="BY56" s="15">
        <f t="shared" si="611"/>
        <v>379.29626199158361</v>
      </c>
      <c r="BZ56" s="15">
        <f t="shared" si="611"/>
        <v>250.43354453735697</v>
      </c>
      <c r="CA56" s="15">
        <f t="shared" si="611"/>
        <v>445.94898751547714</v>
      </c>
      <c r="CB56" s="15">
        <f t="shared" si="611"/>
        <v>458.97536149690626</v>
      </c>
      <c r="CC56" s="15">
        <f t="shared" si="611"/>
        <v>449.89359892923943</v>
      </c>
      <c r="CD56" s="15">
        <f t="shared" si="611"/>
        <v>488.93065465394056</v>
      </c>
      <c r="CE56" s="15">
        <f t="shared" si="611"/>
        <v>519.36909658084403</v>
      </c>
      <c r="CF56" s="15">
        <f t="shared" si="611"/>
        <v>557.63437442555824</v>
      </c>
      <c r="CG56" s="15">
        <f t="shared" si="611"/>
        <v>612.65234349795389</v>
      </c>
      <c r="CH56" s="94">
        <f t="shared" si="611"/>
        <v>668.9255470237382</v>
      </c>
      <c r="CI56" s="15">
        <f t="shared" si="611"/>
        <v>635.1639601571942</v>
      </c>
      <c r="CJ56" s="15">
        <f t="shared" si="611"/>
        <v>649.93966304397463</v>
      </c>
      <c r="CK56" s="15">
        <f t="shared" si="611"/>
        <v>478.75603820030915</v>
      </c>
      <c r="CL56" s="15">
        <f t="shared" si="611"/>
        <v>313.93038408461615</v>
      </c>
      <c r="CM56" s="15">
        <f t="shared" ref="CM56:CT56" si="612">CM37*CM68</f>
        <v>558.7992648532952</v>
      </c>
      <c r="CN56" s="15">
        <f t="shared" si="612"/>
        <v>574.49065247053568</v>
      </c>
      <c r="CO56" s="15">
        <f t="shared" si="612"/>
        <v>561.28343947447081</v>
      </c>
      <c r="CP56" s="15">
        <f t="shared" si="612"/>
        <v>607.69503812078256</v>
      </c>
      <c r="CQ56" s="15">
        <f t="shared" si="612"/>
        <v>642.77414843084341</v>
      </c>
      <c r="CR56" s="15">
        <f t="shared" si="612"/>
        <v>701.43856129894573</v>
      </c>
      <c r="CS56" s="15">
        <f t="shared" si="612"/>
        <v>769.05673377586106</v>
      </c>
      <c r="CT56" s="94">
        <f t="shared" si="612"/>
        <v>838.65206045280001</v>
      </c>
    </row>
    <row r="57" spans="1:98" x14ac:dyDescent="0.25">
      <c r="A57" s="4" t="s">
        <v>163</v>
      </c>
      <c r="B57" t="s">
        <v>8</v>
      </c>
      <c r="C57">
        <v>30</v>
      </c>
      <c r="D57">
        <v>30</v>
      </c>
      <c r="E57">
        <v>66</v>
      </c>
      <c r="F57">
        <v>62</v>
      </c>
      <c r="G57">
        <v>85</v>
      </c>
      <c r="H57">
        <v>73</v>
      </c>
      <c r="I57">
        <v>61</v>
      </c>
      <c r="J57">
        <v>57</v>
      </c>
      <c r="K57">
        <v>123</v>
      </c>
      <c r="L57">
        <v>93</v>
      </c>
      <c r="M57">
        <v>108</v>
      </c>
      <c r="N57" s="34">
        <v>108</v>
      </c>
      <c r="O57" s="570">
        <v>88</v>
      </c>
      <c r="P57" s="571">
        <v>86</v>
      </c>
      <c r="Q57" s="572">
        <v>172</v>
      </c>
      <c r="R57" s="573">
        <v>108</v>
      </c>
      <c r="S57" s="574">
        <v>83</v>
      </c>
      <c r="T57" s="575">
        <v>64</v>
      </c>
      <c r="U57" s="576">
        <v>52</v>
      </c>
      <c r="V57" s="577">
        <v>75</v>
      </c>
      <c r="W57" s="578">
        <v>98</v>
      </c>
      <c r="X57" s="579">
        <v>115</v>
      </c>
      <c r="Y57" s="580">
        <v>108</v>
      </c>
      <c r="Z57" s="581">
        <v>230</v>
      </c>
      <c r="AA57" s="1214">
        <v>105</v>
      </c>
      <c r="AB57" s="1215">
        <v>168</v>
      </c>
      <c r="AC57" s="1216">
        <v>214</v>
      </c>
      <c r="AD57" s="1217">
        <v>130</v>
      </c>
      <c r="AE57" s="1218">
        <v>70</v>
      </c>
      <c r="AF57" s="1219">
        <v>68</v>
      </c>
      <c r="AG57" s="1220">
        <v>65</v>
      </c>
      <c r="AH57" s="15">
        <f t="shared" ref="AH57:CL57" si="613">AH38*AH69</f>
        <v>131.05586881047725</v>
      </c>
      <c r="AI57" s="15">
        <f t="shared" si="613"/>
        <v>132.60125353712314</v>
      </c>
      <c r="AJ57" s="15">
        <f t="shared" si="613"/>
        <v>169.64657028175586</v>
      </c>
      <c r="AK57" s="15">
        <f t="shared" si="613"/>
        <v>190.35822688108203</v>
      </c>
      <c r="AL57" s="94">
        <f t="shared" si="613"/>
        <v>222.48688021329718</v>
      </c>
      <c r="AM57" s="15">
        <f t="shared" si="613"/>
        <v>132.46139159835064</v>
      </c>
      <c r="AN57" s="15">
        <f t="shared" si="613"/>
        <v>144.4817978181911</v>
      </c>
      <c r="AO57" s="15">
        <f t="shared" si="613"/>
        <v>298.03935139758693</v>
      </c>
      <c r="AP57" s="15">
        <f t="shared" si="613"/>
        <v>204.84561673990302</v>
      </c>
      <c r="AQ57" s="15">
        <f t="shared" si="613"/>
        <v>127.72206365717014</v>
      </c>
      <c r="AR57" s="15">
        <f t="shared" si="613"/>
        <v>141.16222142472662</v>
      </c>
      <c r="AS57" s="15">
        <f t="shared" si="613"/>
        <v>140.49179010829312</v>
      </c>
      <c r="AT57" s="15">
        <f t="shared" si="613"/>
        <v>168.07515606173646</v>
      </c>
      <c r="AU57" s="15">
        <f t="shared" si="613"/>
        <v>185.39986723938259</v>
      </c>
      <c r="AV57" s="15">
        <f t="shared" si="613"/>
        <v>216.92222636151646</v>
      </c>
      <c r="AW57" s="15">
        <f t="shared" si="613"/>
        <v>249.01944081669038</v>
      </c>
      <c r="AX57" s="94">
        <f t="shared" si="613"/>
        <v>286.76784850870354</v>
      </c>
      <c r="AY57" s="15">
        <f t="shared" si="613"/>
        <v>245.45597698686677</v>
      </c>
      <c r="AZ57" s="15">
        <f t="shared" si="613"/>
        <v>254.12255125160095</v>
      </c>
      <c r="BA57" s="15">
        <f t="shared" si="613"/>
        <v>264.06566011804904</v>
      </c>
      <c r="BB57" s="15">
        <f t="shared" si="613"/>
        <v>275.73228428546713</v>
      </c>
      <c r="BC57" s="15">
        <f t="shared" si="613"/>
        <v>272.27432671868382</v>
      </c>
      <c r="BD57" s="15">
        <f t="shared" si="613"/>
        <v>267.55428374240296</v>
      </c>
      <c r="BE57" s="15">
        <f t="shared" si="613"/>
        <v>261.24967332101852</v>
      </c>
      <c r="BF57" s="15">
        <f t="shared" si="613"/>
        <v>270.1572240489117</v>
      </c>
      <c r="BG57" s="15">
        <f t="shared" si="613"/>
        <v>279.15371609194568</v>
      </c>
      <c r="BH57" s="15">
        <f t="shared" si="613"/>
        <v>288.00286511864095</v>
      </c>
      <c r="BI57" s="15">
        <f t="shared" si="613"/>
        <v>296.24893175263367</v>
      </c>
      <c r="BJ57" s="94">
        <f t="shared" si="613"/>
        <v>304.61492701994251</v>
      </c>
      <c r="BK57" s="15">
        <f t="shared" si="613"/>
        <v>277.93913962169273</v>
      </c>
      <c r="BL57" s="15">
        <f t="shared" si="613"/>
        <v>286.10957334313292</v>
      </c>
      <c r="BM57" s="15">
        <f t="shared" si="613"/>
        <v>294.55984377498885</v>
      </c>
      <c r="BN57" s="15">
        <f t="shared" si="613"/>
        <v>303.23171379452856</v>
      </c>
      <c r="BO57" s="15">
        <f t="shared" si="613"/>
        <v>266.04740182852169</v>
      </c>
      <c r="BP57" s="15">
        <f t="shared" si="613"/>
        <v>223.38019951176585</v>
      </c>
      <c r="BQ57" s="15">
        <f t="shared" si="613"/>
        <v>256.39986178198603</v>
      </c>
      <c r="BR57" s="15">
        <f t="shared" si="613"/>
        <v>335.66346511399661</v>
      </c>
      <c r="BS57" s="15">
        <f t="shared" si="613"/>
        <v>419.92913151702356</v>
      </c>
      <c r="BT57" s="15">
        <f t="shared" si="613"/>
        <v>426.10775902479008</v>
      </c>
      <c r="BU57" s="15">
        <f t="shared" si="613"/>
        <v>430.86038708353897</v>
      </c>
      <c r="BV57" s="94">
        <f t="shared" si="613"/>
        <v>437.39855122874707</v>
      </c>
      <c r="BW57" s="15">
        <f t="shared" si="613"/>
        <v>388.95364267457728</v>
      </c>
      <c r="BX57" s="15">
        <f t="shared" si="613"/>
        <v>397.47586084211889</v>
      </c>
      <c r="BY57" s="15">
        <f t="shared" si="613"/>
        <v>407.24491106571827</v>
      </c>
      <c r="BZ57" s="15">
        <f t="shared" si="613"/>
        <v>417.06716744389036</v>
      </c>
      <c r="CA57" s="15">
        <f t="shared" si="613"/>
        <v>344.88276205539995</v>
      </c>
      <c r="CB57" s="15">
        <f t="shared" si="613"/>
        <v>270.70999788995908</v>
      </c>
      <c r="CC57" s="15">
        <f t="shared" si="613"/>
        <v>280.52989106033635</v>
      </c>
      <c r="CD57" s="15">
        <f t="shared" si="613"/>
        <v>373.30798179640442</v>
      </c>
      <c r="CE57" s="15">
        <f t="shared" si="613"/>
        <v>466.58542674580104</v>
      </c>
      <c r="CF57" s="15">
        <f t="shared" si="613"/>
        <v>472.43023525449638</v>
      </c>
      <c r="CG57" s="15">
        <f t="shared" si="613"/>
        <v>474.87903251970101</v>
      </c>
      <c r="CH57" s="94">
        <f t="shared" si="613"/>
        <v>478.80950671190647</v>
      </c>
      <c r="CI57" s="15">
        <f t="shared" si="613"/>
        <v>488.11251152223377</v>
      </c>
      <c r="CJ57" s="15">
        <f t="shared" si="613"/>
        <v>501.26617516839781</v>
      </c>
      <c r="CK57" s="15">
        <f t="shared" si="613"/>
        <v>515.36584502585401</v>
      </c>
      <c r="CL57" s="15">
        <f t="shared" si="613"/>
        <v>528.14315702644103</v>
      </c>
      <c r="CM57" s="15">
        <f t="shared" ref="CM57:CT57" si="614">CM38*CM69</f>
        <v>436.00027053464964</v>
      </c>
      <c r="CN57" s="15">
        <f t="shared" si="614"/>
        <v>341.01310649555518</v>
      </c>
      <c r="CO57" s="15">
        <f t="shared" si="614"/>
        <v>351.67152607144141</v>
      </c>
      <c r="CP57" s="15">
        <f t="shared" si="614"/>
        <v>467.26298314206048</v>
      </c>
      <c r="CQ57" s="15">
        <f t="shared" si="614"/>
        <v>583.0280060905535</v>
      </c>
      <c r="CR57" s="15">
        <f t="shared" si="614"/>
        <v>600.02568152933713</v>
      </c>
      <c r="CS57" s="15">
        <f t="shared" si="614"/>
        <v>600.72955632253706</v>
      </c>
      <c r="CT57" s="94">
        <f t="shared" si="614"/>
        <v>603.43974406730649</v>
      </c>
    </row>
    <row r="58" spans="1:98" x14ac:dyDescent="0.25">
      <c r="A58" s="4" t="s">
        <v>164</v>
      </c>
      <c r="B58" t="s">
        <v>1</v>
      </c>
      <c r="C58">
        <v>32</v>
      </c>
      <c r="D58">
        <v>27</v>
      </c>
      <c r="E58">
        <v>42</v>
      </c>
      <c r="F58">
        <v>52</v>
      </c>
      <c r="G58">
        <v>67</v>
      </c>
      <c r="H58">
        <v>59</v>
      </c>
      <c r="I58">
        <v>60</v>
      </c>
      <c r="J58">
        <v>51</v>
      </c>
      <c r="K58">
        <v>112</v>
      </c>
      <c r="L58">
        <v>93</v>
      </c>
      <c r="M58">
        <v>93</v>
      </c>
      <c r="N58" s="34">
        <v>110</v>
      </c>
      <c r="O58" s="582">
        <v>54</v>
      </c>
      <c r="P58" s="583">
        <v>66</v>
      </c>
      <c r="Q58" s="584">
        <v>108</v>
      </c>
      <c r="R58" s="585">
        <v>107</v>
      </c>
      <c r="S58" s="586">
        <v>117</v>
      </c>
      <c r="T58" s="587">
        <v>142</v>
      </c>
      <c r="U58" s="588">
        <v>86</v>
      </c>
      <c r="V58" s="589">
        <v>63</v>
      </c>
      <c r="W58" s="590">
        <v>77</v>
      </c>
      <c r="X58" s="591">
        <v>47</v>
      </c>
      <c r="Y58" s="592">
        <v>63</v>
      </c>
      <c r="Z58" s="593">
        <v>136</v>
      </c>
      <c r="AA58" s="1221">
        <v>45</v>
      </c>
      <c r="AB58" s="1222">
        <v>73</v>
      </c>
      <c r="AC58" s="1223">
        <v>111</v>
      </c>
      <c r="AD58" s="1224">
        <v>94</v>
      </c>
      <c r="AE58" s="1225">
        <v>65</v>
      </c>
      <c r="AF58" s="1226">
        <v>62</v>
      </c>
      <c r="AG58" s="1227">
        <v>56</v>
      </c>
      <c r="AH58" s="15">
        <f t="shared" ref="AH58:CL58" si="615">AH39*AH70</f>
        <v>100.13055552317938</v>
      </c>
      <c r="AI58" s="15">
        <f t="shared" si="615"/>
        <v>102.99857643192846</v>
      </c>
      <c r="AJ58" s="15">
        <f t="shared" si="615"/>
        <v>107.33448766800623</v>
      </c>
      <c r="AK58" s="15">
        <f t="shared" si="615"/>
        <v>108.26818302270466</v>
      </c>
      <c r="AL58" s="94">
        <f t="shared" si="615"/>
        <v>105.97123847931677</v>
      </c>
      <c r="AM58" s="15">
        <f t="shared" si="615"/>
        <v>127.12150151999948</v>
      </c>
      <c r="AN58" s="15">
        <f t="shared" si="615"/>
        <v>141.74481775407688</v>
      </c>
      <c r="AO58" s="15">
        <f t="shared" si="615"/>
        <v>242.87030574113007</v>
      </c>
      <c r="AP58" s="15">
        <f t="shared" si="615"/>
        <v>194.55515367984171</v>
      </c>
      <c r="AQ58" s="15">
        <f t="shared" si="615"/>
        <v>135.32338424827665</v>
      </c>
      <c r="AR58" s="15">
        <f t="shared" si="615"/>
        <v>127.31096011431296</v>
      </c>
      <c r="AS58" s="15">
        <f t="shared" si="615"/>
        <v>112.92908858689383</v>
      </c>
      <c r="AT58" s="15">
        <f t="shared" si="615"/>
        <v>115.57932906685092</v>
      </c>
      <c r="AU58" s="15">
        <f t="shared" si="615"/>
        <v>120.61278629960412</v>
      </c>
      <c r="AV58" s="15">
        <f t="shared" si="615"/>
        <v>128.32121383830514</v>
      </c>
      <c r="AW58" s="15">
        <f t="shared" si="615"/>
        <v>133.34466423055034</v>
      </c>
      <c r="AX58" s="94">
        <f t="shared" si="615"/>
        <v>138.86242774674449</v>
      </c>
      <c r="AY58" s="15">
        <f t="shared" si="615"/>
        <v>163.50732184097592</v>
      </c>
      <c r="AZ58" s="15">
        <f t="shared" si="615"/>
        <v>181.99012211689981</v>
      </c>
      <c r="BA58" s="15">
        <f t="shared" si="615"/>
        <v>339.90703778725924</v>
      </c>
      <c r="BB58" s="15">
        <f t="shared" si="615"/>
        <v>279.03285005831259</v>
      </c>
      <c r="BC58" s="15">
        <f t="shared" si="615"/>
        <v>187.99947353339178</v>
      </c>
      <c r="BD58" s="15">
        <f t="shared" si="615"/>
        <v>173.63651735640485</v>
      </c>
      <c r="BE58" s="15">
        <f t="shared" si="615"/>
        <v>161.70961414678746</v>
      </c>
      <c r="BF58" s="15">
        <f t="shared" si="615"/>
        <v>171.47157369789602</v>
      </c>
      <c r="BG58" s="15">
        <f t="shared" si="615"/>
        <v>181.82165726040949</v>
      </c>
      <c r="BH58" s="15">
        <f t="shared" si="615"/>
        <v>192.84387222303869</v>
      </c>
      <c r="BI58" s="15">
        <f t="shared" si="615"/>
        <v>204.37421636505326</v>
      </c>
      <c r="BJ58" s="94">
        <f t="shared" si="615"/>
        <v>216.10173078976453</v>
      </c>
      <c r="BK58" s="15">
        <f t="shared" si="615"/>
        <v>232.19853272769737</v>
      </c>
      <c r="BL58" s="15">
        <f t="shared" si="615"/>
        <v>237.08885111620825</v>
      </c>
      <c r="BM58" s="15">
        <f t="shared" si="615"/>
        <v>419.78070964982226</v>
      </c>
      <c r="BN58" s="15">
        <f t="shared" si="615"/>
        <v>335.27310408878799</v>
      </c>
      <c r="BO58" s="15">
        <f t="shared" si="615"/>
        <v>217.91769495541524</v>
      </c>
      <c r="BP58" s="15">
        <f t="shared" si="615"/>
        <v>193.27827412297486</v>
      </c>
      <c r="BQ58" s="15">
        <f t="shared" si="615"/>
        <v>182.16331829707278</v>
      </c>
      <c r="BR58" s="15">
        <f t="shared" si="615"/>
        <v>181.85354298643395</v>
      </c>
      <c r="BS58" s="15">
        <f t="shared" si="615"/>
        <v>179.29888364799422</v>
      </c>
      <c r="BT58" s="15">
        <f t="shared" si="615"/>
        <v>202.25275627806181</v>
      </c>
      <c r="BU58" s="15">
        <f t="shared" si="615"/>
        <v>227.32179054811581</v>
      </c>
      <c r="BV58" s="94">
        <f t="shared" si="615"/>
        <v>254.10324134863086</v>
      </c>
      <c r="BW58" s="15">
        <f t="shared" si="615"/>
        <v>284.82275725400558</v>
      </c>
      <c r="BX58" s="15">
        <f t="shared" si="615"/>
        <v>317.3075693366273</v>
      </c>
      <c r="BY58" s="15">
        <f t="shared" si="615"/>
        <v>610.60152202382858</v>
      </c>
      <c r="BZ58" s="15">
        <f t="shared" si="615"/>
        <v>482.96753095220822</v>
      </c>
      <c r="CA58" s="15">
        <f t="shared" si="615"/>
        <v>311.69623134113112</v>
      </c>
      <c r="CB58" s="15">
        <f t="shared" si="615"/>
        <v>275.45889262610723</v>
      </c>
      <c r="CC58" s="15">
        <f t="shared" si="615"/>
        <v>259.88215352966711</v>
      </c>
      <c r="CD58" s="15">
        <f t="shared" si="615"/>
        <v>258.79149335758797</v>
      </c>
      <c r="CE58" s="15">
        <f t="shared" si="615"/>
        <v>250.52029488244503</v>
      </c>
      <c r="CF58" s="15">
        <f t="shared" si="615"/>
        <v>273.24524331462936</v>
      </c>
      <c r="CG58" s="15">
        <f t="shared" si="615"/>
        <v>301.11382213434302</v>
      </c>
      <c r="CH58" s="94">
        <f t="shared" si="615"/>
        <v>327.67121543973957</v>
      </c>
      <c r="CI58" s="15">
        <f t="shared" si="615"/>
        <v>347.61168764483466</v>
      </c>
      <c r="CJ58" s="15">
        <f t="shared" si="615"/>
        <v>391.57414739592025</v>
      </c>
      <c r="CK58" s="15">
        <f t="shared" si="615"/>
        <v>757.25071383959698</v>
      </c>
      <c r="CL58" s="15">
        <f t="shared" si="615"/>
        <v>602.6392153015571</v>
      </c>
      <c r="CM58" s="15">
        <f t="shared" ref="CM58:CT58" si="616">CM39*CM70</f>
        <v>390.70103033061753</v>
      </c>
      <c r="CN58" s="15">
        <f t="shared" si="616"/>
        <v>346.44133489648658</v>
      </c>
      <c r="CO58" s="15">
        <f t="shared" si="616"/>
        <v>327.66736089648009</v>
      </c>
      <c r="CP58" s="15">
        <f t="shared" si="616"/>
        <v>326.7377459841735</v>
      </c>
      <c r="CQ58" s="15">
        <f t="shared" si="616"/>
        <v>316.45217791363251</v>
      </c>
      <c r="CR58" s="15">
        <f t="shared" si="616"/>
        <v>351.51134556636896</v>
      </c>
      <c r="CS58" s="15">
        <f t="shared" si="616"/>
        <v>386.28282820016983</v>
      </c>
      <c r="CT58" s="94">
        <f t="shared" si="616"/>
        <v>418.87864436362025</v>
      </c>
    </row>
    <row r="59" spans="1:98" x14ac:dyDescent="0.25">
      <c r="A59" s="4" t="s">
        <v>165</v>
      </c>
      <c r="B59" t="s">
        <v>2</v>
      </c>
      <c r="C59">
        <v>2</v>
      </c>
      <c r="D59">
        <v>6</v>
      </c>
      <c r="E59">
        <v>4</v>
      </c>
      <c r="F59">
        <v>3</v>
      </c>
      <c r="G59">
        <v>15</v>
      </c>
      <c r="H59">
        <v>13</v>
      </c>
      <c r="I59">
        <v>20</v>
      </c>
      <c r="J59">
        <v>22</v>
      </c>
      <c r="K59">
        <v>52</v>
      </c>
      <c r="L59">
        <v>26</v>
      </c>
      <c r="M59">
        <v>54</v>
      </c>
      <c r="N59" s="34">
        <v>50</v>
      </c>
      <c r="O59" s="594">
        <v>30</v>
      </c>
      <c r="P59" s="595">
        <v>24</v>
      </c>
      <c r="Q59" s="596">
        <v>49</v>
      </c>
      <c r="R59" s="597">
        <v>31</v>
      </c>
      <c r="S59" s="598">
        <v>52</v>
      </c>
      <c r="T59" s="599">
        <v>69</v>
      </c>
      <c r="U59" s="600">
        <v>53</v>
      </c>
      <c r="V59" s="601">
        <v>83</v>
      </c>
      <c r="W59" s="602">
        <v>78</v>
      </c>
      <c r="X59" s="603">
        <v>91</v>
      </c>
      <c r="Y59" s="604">
        <v>80</v>
      </c>
      <c r="Z59" s="605">
        <v>120</v>
      </c>
      <c r="AA59" s="1228">
        <v>55</v>
      </c>
      <c r="AB59" s="1229">
        <v>71</v>
      </c>
      <c r="AC59" s="1230">
        <v>67</v>
      </c>
      <c r="AD59" s="1231">
        <v>73</v>
      </c>
      <c r="AE59" s="1232">
        <v>61</v>
      </c>
      <c r="AF59" s="1233">
        <v>54</v>
      </c>
      <c r="AG59" s="1234">
        <v>51</v>
      </c>
      <c r="AH59" s="15">
        <f t="shared" ref="AH59:CL59" si="617">AH40*AH71</f>
        <v>120.36176663833825</v>
      </c>
      <c r="AI59" s="15">
        <f t="shared" si="617"/>
        <v>135.94347625428628</v>
      </c>
      <c r="AJ59" s="15">
        <f t="shared" si="617"/>
        <v>145.89512873992769</v>
      </c>
      <c r="AK59" s="15">
        <f t="shared" si="617"/>
        <v>163.36484664965289</v>
      </c>
      <c r="AL59" s="94">
        <f t="shared" si="617"/>
        <v>187.72569927648792</v>
      </c>
      <c r="AM59" s="15">
        <f t="shared" si="617"/>
        <v>135.75898944984525</v>
      </c>
      <c r="AN59" s="15">
        <f t="shared" si="617"/>
        <v>135.42454886348278</v>
      </c>
      <c r="AO59" s="15">
        <f t="shared" si="617"/>
        <v>201.99705581596857</v>
      </c>
      <c r="AP59" s="15">
        <f t="shared" si="617"/>
        <v>218.2816936943255</v>
      </c>
      <c r="AQ59" s="15">
        <f t="shared" si="617"/>
        <v>171.91015061761465</v>
      </c>
      <c r="AR59" s="15">
        <f t="shared" si="617"/>
        <v>154.40228675452394</v>
      </c>
      <c r="AS59" s="15">
        <f t="shared" si="617"/>
        <v>123.23693399041601</v>
      </c>
      <c r="AT59" s="15">
        <f t="shared" si="617"/>
        <v>183.39804743086654</v>
      </c>
      <c r="AU59" s="15">
        <f t="shared" si="617"/>
        <v>179.86997771071879</v>
      </c>
      <c r="AV59" s="15">
        <f t="shared" si="617"/>
        <v>179.80516968497705</v>
      </c>
      <c r="AW59" s="15">
        <f t="shared" si="617"/>
        <v>191.77369403214152</v>
      </c>
      <c r="AX59" s="94">
        <f t="shared" si="617"/>
        <v>216.06034096755275</v>
      </c>
      <c r="AY59" s="15">
        <f t="shared" si="617"/>
        <v>156.29644161499277</v>
      </c>
      <c r="AZ59" s="15">
        <f t="shared" si="617"/>
        <v>155.852485943972</v>
      </c>
      <c r="BA59" s="15">
        <f t="shared" si="617"/>
        <v>248.28326221325045</v>
      </c>
      <c r="BB59" s="15">
        <f t="shared" si="617"/>
        <v>281.93179116604682</v>
      </c>
      <c r="BC59" s="15">
        <f t="shared" si="617"/>
        <v>228.20545264304064</v>
      </c>
      <c r="BD59" s="15">
        <f t="shared" si="617"/>
        <v>199.17876027505457</v>
      </c>
      <c r="BE59" s="15">
        <f t="shared" si="617"/>
        <v>171.35073202034661</v>
      </c>
      <c r="BF59" s="15">
        <f t="shared" si="617"/>
        <v>251.82658201242182</v>
      </c>
      <c r="BG59" s="15">
        <f t="shared" si="617"/>
        <v>250.43497761982181</v>
      </c>
      <c r="BH59" s="15">
        <f t="shared" si="617"/>
        <v>252.73110947731641</v>
      </c>
      <c r="BI59" s="15">
        <f t="shared" si="617"/>
        <v>267.06211833111308</v>
      </c>
      <c r="BJ59" s="94">
        <f t="shared" si="617"/>
        <v>294.77244562884687</v>
      </c>
      <c r="BK59" s="15">
        <f t="shared" si="617"/>
        <v>223.07105277487227</v>
      </c>
      <c r="BL59" s="15">
        <f t="shared" si="617"/>
        <v>223.80367065474877</v>
      </c>
      <c r="BM59" s="15">
        <f t="shared" si="617"/>
        <v>352.61686302713474</v>
      </c>
      <c r="BN59" s="15">
        <f t="shared" si="617"/>
        <v>402.79687449706802</v>
      </c>
      <c r="BO59" s="15">
        <f t="shared" si="617"/>
        <v>333.13915392103718</v>
      </c>
      <c r="BP59" s="15">
        <f t="shared" si="617"/>
        <v>278.9539160586022</v>
      </c>
      <c r="BQ59" s="15">
        <f t="shared" si="617"/>
        <v>236.81560153458207</v>
      </c>
      <c r="BR59" s="15">
        <f t="shared" si="617"/>
        <v>323.98642317454903</v>
      </c>
      <c r="BS59" s="15">
        <f t="shared" si="617"/>
        <v>307.9831080184602</v>
      </c>
      <c r="BT59" s="15">
        <f t="shared" si="617"/>
        <v>303.24893598852447</v>
      </c>
      <c r="BU59" s="15">
        <f t="shared" si="617"/>
        <v>310.2156365375717</v>
      </c>
      <c r="BV59" s="94">
        <f t="shared" si="617"/>
        <v>329.94491676714267</v>
      </c>
      <c r="BW59" s="15">
        <f t="shared" si="617"/>
        <v>236.83061753669665</v>
      </c>
      <c r="BX59" s="15">
        <f t="shared" si="617"/>
        <v>223.31268445316235</v>
      </c>
      <c r="BY59" s="15">
        <f t="shared" si="617"/>
        <v>370.604603209576</v>
      </c>
      <c r="BZ59" s="15">
        <f t="shared" si="617"/>
        <v>444.50791589078005</v>
      </c>
      <c r="CA59" s="15">
        <f t="shared" si="617"/>
        <v>384.7604689191802</v>
      </c>
      <c r="CB59" s="15">
        <f t="shared" si="617"/>
        <v>335.95994985356725</v>
      </c>
      <c r="CC59" s="15">
        <f t="shared" si="617"/>
        <v>297.33384458010221</v>
      </c>
      <c r="CD59" s="15">
        <f t="shared" si="617"/>
        <v>446.04109837011941</v>
      </c>
      <c r="CE59" s="15">
        <f t="shared" si="617"/>
        <v>455.34991696460207</v>
      </c>
      <c r="CF59" s="15">
        <f t="shared" si="617"/>
        <v>445.01916412271504</v>
      </c>
      <c r="CG59" s="15">
        <f t="shared" si="617"/>
        <v>457.27851477132367</v>
      </c>
      <c r="CH59" s="94">
        <f t="shared" si="617"/>
        <v>485.17952398008742</v>
      </c>
      <c r="CI59" s="15">
        <f t="shared" si="617"/>
        <v>331.18607809757867</v>
      </c>
      <c r="CJ59" s="15">
        <f t="shared" si="617"/>
        <v>307.42640376560348</v>
      </c>
      <c r="CK59" s="15">
        <f t="shared" si="617"/>
        <v>496.24923694720377</v>
      </c>
      <c r="CL59" s="15">
        <f t="shared" si="617"/>
        <v>580.87102113713991</v>
      </c>
      <c r="CM59" s="15">
        <f t="shared" ref="CM59:CT59" si="618">CM40*CM71</f>
        <v>491.6823876552827</v>
      </c>
      <c r="CN59" s="15">
        <f t="shared" si="618"/>
        <v>420.26564765825583</v>
      </c>
      <c r="CO59" s="15">
        <f t="shared" si="618"/>
        <v>364.28612281292322</v>
      </c>
      <c r="CP59" s="15">
        <f t="shared" si="618"/>
        <v>551.83292755280308</v>
      </c>
      <c r="CQ59" s="15">
        <f t="shared" si="618"/>
        <v>566.22479928429141</v>
      </c>
      <c r="CR59" s="15">
        <f t="shared" si="618"/>
        <v>567.67644152971684</v>
      </c>
      <c r="CS59" s="15">
        <f t="shared" si="618"/>
        <v>585.6122959191963</v>
      </c>
      <c r="CT59" s="94">
        <f t="shared" si="618"/>
        <v>622.97943758792837</v>
      </c>
    </row>
    <row r="60" spans="1:98" x14ac:dyDescent="0.25">
      <c r="A60" s="4" t="s">
        <v>166</v>
      </c>
      <c r="B60" s="1112" t="s">
        <v>150</v>
      </c>
      <c r="C60" s="1112"/>
      <c r="D60" s="1112"/>
      <c r="E60" s="1112"/>
      <c r="F60" s="1112"/>
      <c r="G60" s="1112"/>
      <c r="H60" s="1112"/>
      <c r="I60" s="1112"/>
      <c r="J60" s="1112"/>
      <c r="K60" s="1112"/>
      <c r="L60" s="1112"/>
      <c r="M60" s="1112"/>
      <c r="O60" s="774"/>
      <c r="P60" s="774"/>
      <c r="Q60" s="774"/>
      <c r="R60" s="774"/>
      <c r="S60" s="774"/>
      <c r="T60" s="774"/>
      <c r="U60" s="774"/>
      <c r="V60" s="774"/>
      <c r="W60" s="774"/>
      <c r="X60" s="774"/>
      <c r="Y60" s="774"/>
      <c r="Z60" s="774"/>
      <c r="AA60" s="774"/>
      <c r="AB60" s="1235">
        <v>67</v>
      </c>
      <c r="AC60" s="1236">
        <v>45</v>
      </c>
      <c r="AD60" s="1237">
        <v>115</v>
      </c>
      <c r="AE60" s="1238">
        <v>44</v>
      </c>
      <c r="AF60" s="1239">
        <v>42</v>
      </c>
      <c r="AG60" s="1240">
        <v>32</v>
      </c>
      <c r="AH60" s="15">
        <f>AVERAGE(AD60:AG60)</f>
        <v>58.25</v>
      </c>
      <c r="AI60" s="15">
        <f t="shared" ref="AI60:AL60" si="619">AVERAGE(AE60:AH60)</f>
        <v>44.0625</v>
      </c>
      <c r="AJ60" s="15">
        <f t="shared" si="619"/>
        <v>44.078125</v>
      </c>
      <c r="AK60" s="15">
        <f t="shared" si="619"/>
        <v>44.59765625</v>
      </c>
      <c r="AL60" s="15">
        <f t="shared" si="619"/>
        <v>47.7470703125</v>
      </c>
      <c r="AM60" s="15">
        <f>AVERAGE(AB60:AL60)*1.01</f>
        <v>53.597518643465911</v>
      </c>
      <c r="AN60" s="15">
        <f>AM60*1.01</f>
        <v>54.133493829900573</v>
      </c>
      <c r="AO60" s="15">
        <f t="shared" ref="AO60:AX60" si="620">AN60*1.01</f>
        <v>54.674828768199582</v>
      </c>
      <c r="AP60" s="15">
        <f t="shared" si="620"/>
        <v>55.221577055881575</v>
      </c>
      <c r="AQ60" s="15">
        <f t="shared" si="620"/>
        <v>55.773792826440392</v>
      </c>
      <c r="AR60" s="15">
        <f t="shared" si="620"/>
        <v>56.331530754704794</v>
      </c>
      <c r="AS60" s="15">
        <f t="shared" si="620"/>
        <v>56.894846062251844</v>
      </c>
      <c r="AT60" s="15">
        <f t="shared" si="620"/>
        <v>57.463794522874366</v>
      </c>
      <c r="AU60" s="15">
        <f t="shared" si="620"/>
        <v>58.03843246810311</v>
      </c>
      <c r="AV60" s="15">
        <f t="shared" si="620"/>
        <v>58.618816792784145</v>
      </c>
      <c r="AW60" s="15">
        <f t="shared" si="620"/>
        <v>59.205004960711989</v>
      </c>
      <c r="AX60" s="15">
        <f t="shared" si="620"/>
        <v>59.797055010319106</v>
      </c>
      <c r="AY60" s="15">
        <f>AVERAGE(AM60:AX60)*1.01</f>
        <v>57.21234988438281</v>
      </c>
      <c r="AZ60" s="15">
        <f>AY60*1.01</f>
        <v>57.78447338322664</v>
      </c>
      <c r="BA60" s="15">
        <f t="shared" ref="BA60:BJ60" si="621">AZ60*1.01</f>
        <v>58.362318117058905</v>
      </c>
      <c r="BB60" s="15">
        <f t="shared" si="621"/>
        <v>58.945941298229492</v>
      </c>
      <c r="BC60" s="15">
        <f t="shared" si="621"/>
        <v>59.535400711211786</v>
      </c>
      <c r="BD60" s="15">
        <f t="shared" si="621"/>
        <v>60.130754718323907</v>
      </c>
      <c r="BE60" s="15">
        <f t="shared" si="621"/>
        <v>60.732062265507146</v>
      </c>
      <c r="BF60" s="15">
        <f t="shared" si="621"/>
        <v>61.33938288816222</v>
      </c>
      <c r="BG60" s="15">
        <f t="shared" si="621"/>
        <v>61.952776717043839</v>
      </c>
      <c r="BH60" s="15">
        <f t="shared" si="621"/>
        <v>62.572304484214278</v>
      </c>
      <c r="BI60" s="15">
        <f t="shared" si="621"/>
        <v>63.198027529056425</v>
      </c>
      <c r="BJ60" s="15">
        <f t="shared" si="621"/>
        <v>63.830007804346991</v>
      </c>
      <c r="BK60" s="15">
        <f>AVERAGE(AY60:BJ60)*1.01</f>
        <v>61.070979816564339</v>
      </c>
      <c r="BL60" s="15">
        <f>BK60*1.01</f>
        <v>61.681689614729983</v>
      </c>
      <c r="BM60" s="15">
        <f t="shared" ref="BM60:BV60" si="622">BL60*1.01</f>
        <v>62.298506510877282</v>
      </c>
      <c r="BN60" s="15">
        <f t="shared" si="622"/>
        <v>62.921491575986053</v>
      </c>
      <c r="BO60" s="15">
        <f t="shared" si="622"/>
        <v>63.550706491745913</v>
      </c>
      <c r="BP60" s="15">
        <f t="shared" si="622"/>
        <v>64.186213556663375</v>
      </c>
      <c r="BQ60" s="15">
        <f t="shared" si="622"/>
        <v>64.828075692230016</v>
      </c>
      <c r="BR60" s="15">
        <f t="shared" si="622"/>
        <v>65.47635644915232</v>
      </c>
      <c r="BS60" s="15">
        <f t="shared" si="622"/>
        <v>66.131120013643837</v>
      </c>
      <c r="BT60" s="15">
        <f t="shared" si="622"/>
        <v>66.792431213780276</v>
      </c>
      <c r="BU60" s="15">
        <f t="shared" si="622"/>
        <v>67.460355525918075</v>
      </c>
      <c r="BV60" s="15">
        <f t="shared" si="622"/>
        <v>68.134959081177257</v>
      </c>
      <c r="BW60" s="15">
        <f>AVERAGE(BK60:BV60)*1.01</f>
        <v>65.189851199824446</v>
      </c>
      <c r="BX60" s="15">
        <f>BW60*1.01</f>
        <v>65.841749711822686</v>
      </c>
      <c r="BY60" s="15">
        <f t="shared" ref="BY60:CH60" si="623">BX60*1.01</f>
        <v>66.500167208940908</v>
      </c>
      <c r="BZ60" s="15">
        <f t="shared" si="623"/>
        <v>67.165168881030311</v>
      </c>
      <c r="CA60" s="15">
        <f t="shared" si="623"/>
        <v>67.836820569840611</v>
      </c>
      <c r="CB60" s="15">
        <f t="shared" si="623"/>
        <v>68.515188775539016</v>
      </c>
      <c r="CC60" s="15">
        <f t="shared" si="623"/>
        <v>69.200340663294412</v>
      </c>
      <c r="CD60" s="15">
        <f t="shared" si="623"/>
        <v>69.892344069927361</v>
      </c>
      <c r="CE60" s="15">
        <f t="shared" si="623"/>
        <v>70.591267510626636</v>
      </c>
      <c r="CF60" s="15">
        <f t="shared" si="623"/>
        <v>71.297180185732898</v>
      </c>
      <c r="CG60" s="15">
        <f t="shared" si="623"/>
        <v>72.010151987590234</v>
      </c>
      <c r="CH60" s="15">
        <f t="shared" si="623"/>
        <v>72.730253507466131</v>
      </c>
      <c r="CI60" s="15">
        <f>AVERAGE(BW60:CH60)</f>
        <v>68.897540355969639</v>
      </c>
      <c r="CJ60" s="15">
        <f>CI60*1.01</f>
        <v>69.586515759529334</v>
      </c>
      <c r="CK60" s="15">
        <f t="shared" ref="CK60:CT60" si="624">CJ60*1.01</f>
        <v>70.282380917124627</v>
      </c>
      <c r="CL60" s="15">
        <f t="shared" si="624"/>
        <v>70.985204726295876</v>
      </c>
      <c r="CM60" s="15">
        <f t="shared" si="624"/>
        <v>71.695056773558832</v>
      </c>
      <c r="CN60" s="15">
        <f t="shared" si="624"/>
        <v>72.412007341294427</v>
      </c>
      <c r="CO60" s="15">
        <f t="shared" si="624"/>
        <v>73.136127414707374</v>
      </c>
      <c r="CP60" s="15">
        <f t="shared" si="624"/>
        <v>73.867488688854451</v>
      </c>
      <c r="CQ60" s="15">
        <f t="shared" si="624"/>
        <v>74.606163575742997</v>
      </c>
      <c r="CR60" s="15">
        <f t="shared" si="624"/>
        <v>75.352225211500425</v>
      </c>
      <c r="CS60" s="15">
        <f t="shared" si="624"/>
        <v>76.10574746361543</v>
      </c>
      <c r="CT60" s="15">
        <f t="shared" si="624"/>
        <v>76.86680493825159</v>
      </c>
    </row>
    <row r="61" spans="1:98" s="5" customFormat="1" x14ac:dyDescent="0.25">
      <c r="B61" s="1" t="s">
        <v>3</v>
      </c>
      <c r="C61" s="16">
        <f t="shared" ref="C61:BN61" si="625">SUM(C53:C60)</f>
        <v>262</v>
      </c>
      <c r="D61" s="16">
        <f>SUM(D53:D60)</f>
        <v>238</v>
      </c>
      <c r="E61" s="16">
        <f t="shared" si="625"/>
        <v>336</v>
      </c>
      <c r="F61" s="16">
        <f t="shared" si="625"/>
        <v>344</v>
      </c>
      <c r="G61" s="16">
        <f t="shared" si="625"/>
        <v>415</v>
      </c>
      <c r="H61" s="16">
        <f t="shared" si="625"/>
        <v>453</v>
      </c>
      <c r="I61" s="16">
        <f t="shared" si="625"/>
        <v>502</v>
      </c>
      <c r="J61" s="16">
        <f t="shared" si="625"/>
        <v>411</v>
      </c>
      <c r="K61" s="16">
        <f t="shared" si="625"/>
        <v>765</v>
      </c>
      <c r="L61" s="16">
        <f t="shared" si="625"/>
        <v>636</v>
      </c>
      <c r="M61" s="16">
        <f t="shared" si="625"/>
        <v>755</v>
      </c>
      <c r="N61" s="16">
        <f t="shared" si="625"/>
        <v>808</v>
      </c>
      <c r="O61" s="16">
        <f t="shared" si="625"/>
        <v>394</v>
      </c>
      <c r="P61" s="16">
        <f t="shared" si="625"/>
        <v>387</v>
      </c>
      <c r="Q61" s="16">
        <f t="shared" si="625"/>
        <v>655</v>
      </c>
      <c r="R61" s="16">
        <f t="shared" si="625"/>
        <v>553</v>
      </c>
      <c r="S61" s="16">
        <f t="shared" si="625"/>
        <v>663</v>
      </c>
      <c r="T61" s="16">
        <f t="shared" si="625"/>
        <v>1065</v>
      </c>
      <c r="U61" s="16">
        <f t="shared" si="625"/>
        <v>831</v>
      </c>
      <c r="V61" s="16">
        <f t="shared" si="625"/>
        <v>956</v>
      </c>
      <c r="W61" s="16">
        <f t="shared" si="625"/>
        <v>1203</v>
      </c>
      <c r="X61" s="16">
        <f t="shared" si="625"/>
        <v>990</v>
      </c>
      <c r="Y61" s="16">
        <f t="shared" si="625"/>
        <v>965</v>
      </c>
      <c r="Z61" s="16">
        <f t="shared" si="625"/>
        <v>1698</v>
      </c>
      <c r="AA61" s="16">
        <f t="shared" si="625"/>
        <v>661</v>
      </c>
      <c r="AB61" s="16">
        <f t="shared" si="625"/>
        <v>987</v>
      </c>
      <c r="AC61" s="16">
        <f t="shared" si="625"/>
        <v>1291</v>
      </c>
      <c r="AD61" s="16">
        <f t="shared" si="625"/>
        <v>1213</v>
      </c>
      <c r="AE61" s="16">
        <f t="shared" si="625"/>
        <v>908</v>
      </c>
      <c r="AF61" s="16">
        <f t="shared" si="625"/>
        <v>1268</v>
      </c>
      <c r="AG61" s="16">
        <f t="shared" si="625"/>
        <v>923</v>
      </c>
      <c r="AH61" s="16">
        <f>SUM(AH53:AH60)</f>
        <v>1191.9660475397091</v>
      </c>
      <c r="AI61" s="16">
        <f t="shared" si="625"/>
        <v>1390.029498395201</v>
      </c>
      <c r="AJ61" s="16">
        <f t="shared" si="625"/>
        <v>1542.3880958781581</v>
      </c>
      <c r="AK61" s="16">
        <f t="shared" si="625"/>
        <v>1696.6413408085309</v>
      </c>
      <c r="AL61" s="16">
        <f t="shared" si="625"/>
        <v>1916.5812139104635</v>
      </c>
      <c r="AM61" s="16">
        <f t="shared" si="625"/>
        <v>1379.0245029712999</v>
      </c>
      <c r="AN61" s="16">
        <f t="shared" si="625"/>
        <v>1445.7609413656041</v>
      </c>
      <c r="AO61" s="16">
        <f t="shared" si="625"/>
        <v>2021.187821448076</v>
      </c>
      <c r="AP61" s="16">
        <f t="shared" si="625"/>
        <v>1815.4624819138055</v>
      </c>
      <c r="AQ61" s="16">
        <f t="shared" si="625"/>
        <v>1605.1047464908856</v>
      </c>
      <c r="AR61" s="16">
        <f t="shared" si="625"/>
        <v>1748.3796854605032</v>
      </c>
      <c r="AS61" s="16">
        <f t="shared" si="625"/>
        <v>1750.1590958506777</v>
      </c>
      <c r="AT61" s="16">
        <f t="shared" si="625"/>
        <v>1902.5448559464414</v>
      </c>
      <c r="AU61" s="16">
        <f t="shared" si="625"/>
        <v>2002.8473538632684</v>
      </c>
      <c r="AV61" s="16">
        <f t="shared" si="625"/>
        <v>2101.4959744416042</v>
      </c>
      <c r="AW61" s="16">
        <f t="shared" si="625"/>
        <v>2227.0559985734862</v>
      </c>
      <c r="AX61" s="16">
        <f t="shared" si="625"/>
        <v>2381.6787707179574</v>
      </c>
      <c r="AY61" s="16">
        <f t="shared" si="625"/>
        <v>2148.1874528954359</v>
      </c>
      <c r="AZ61" s="16">
        <f t="shared" si="625"/>
        <v>2163.7612670006574</v>
      </c>
      <c r="BA61" s="16">
        <f t="shared" si="625"/>
        <v>2504.0140563902937</v>
      </c>
      <c r="BB61" s="16">
        <f t="shared" si="625"/>
        <v>2518.9588047369834</v>
      </c>
      <c r="BC61" s="16">
        <f t="shared" si="625"/>
        <v>2417.913425018337</v>
      </c>
      <c r="BD61" s="16">
        <f t="shared" si="625"/>
        <v>2303.5530393639979</v>
      </c>
      <c r="BE61" s="16">
        <f t="shared" si="625"/>
        <v>2277.3777900665759</v>
      </c>
      <c r="BF61" s="16">
        <f t="shared" si="625"/>
        <v>2422.2299475673108</v>
      </c>
      <c r="BG61" s="16">
        <f t="shared" si="625"/>
        <v>2489.0846329657525</v>
      </c>
      <c r="BH61" s="16">
        <f t="shared" si="625"/>
        <v>2563.6186308439264</v>
      </c>
      <c r="BI61" s="16">
        <f t="shared" si="625"/>
        <v>2652.4577511489933</v>
      </c>
      <c r="BJ61" s="16">
        <f t="shared" si="625"/>
        <v>2764.5650734818996</v>
      </c>
      <c r="BK61" s="16">
        <f t="shared" si="625"/>
        <v>2202.1763301834549</v>
      </c>
      <c r="BL61" s="16">
        <f t="shared" si="625"/>
        <v>2050.4161531101408</v>
      </c>
      <c r="BM61" s="16">
        <f t="shared" si="625"/>
        <v>2982.3093587956478</v>
      </c>
      <c r="BN61" s="16">
        <f t="shared" si="625"/>
        <v>3183.8232039300196</v>
      </c>
      <c r="BO61" s="16">
        <f t="shared" ref="BO61:CI61" si="626">SUM(BO53:BO60)</f>
        <v>3123.2306746110721</v>
      </c>
      <c r="BP61" s="16">
        <f t="shared" si="626"/>
        <v>3005.0036891399859</v>
      </c>
      <c r="BQ61" s="16">
        <f t="shared" si="626"/>
        <v>3006.9989602506043</v>
      </c>
      <c r="BR61" s="16">
        <f t="shared" si="626"/>
        <v>3224.6610342272861</v>
      </c>
      <c r="BS61" s="16">
        <f t="shared" si="626"/>
        <v>3360.1478633675283</v>
      </c>
      <c r="BT61" s="16">
        <f t="shared" si="626"/>
        <v>3467.6466871563221</v>
      </c>
      <c r="BU61" s="16">
        <f t="shared" si="626"/>
        <v>3594.3655742068299</v>
      </c>
      <c r="BV61" s="16">
        <f t="shared" si="626"/>
        <v>3747.6691498451341</v>
      </c>
      <c r="BW61" s="16">
        <f t="shared" si="626"/>
        <v>2821.6536167367062</v>
      </c>
      <c r="BX61" s="16">
        <f t="shared" si="626"/>
        <v>2574.5190478652207</v>
      </c>
      <c r="BY61" s="16">
        <f t="shared" si="626"/>
        <v>3692.2228608608871</v>
      </c>
      <c r="BZ61" s="16">
        <f t="shared" si="626"/>
        <v>3893.9682069622013</v>
      </c>
      <c r="CA61" s="16">
        <f t="shared" si="626"/>
        <v>3821.5059712372067</v>
      </c>
      <c r="CB61" s="16">
        <f t="shared" si="626"/>
        <v>3681.5146231841713</v>
      </c>
      <c r="CC61" s="16">
        <f t="shared" si="626"/>
        <v>3646.7448134875408</v>
      </c>
      <c r="CD61" s="16">
        <f t="shared" si="626"/>
        <v>3979.3399936125611</v>
      </c>
      <c r="CE61" s="16">
        <f>SUM(CE53:CE60)</f>
        <v>4166.8942269535419</v>
      </c>
      <c r="CF61" s="16">
        <f t="shared" si="626"/>
        <v>4289.1539061296635</v>
      </c>
      <c r="CG61" s="16">
        <f t="shared" si="626"/>
        <v>4455.5480802996572</v>
      </c>
      <c r="CH61" s="16">
        <f t="shared" si="626"/>
        <v>4627.8224287944104</v>
      </c>
      <c r="CI61" s="16">
        <f t="shared" si="626"/>
        <v>3504.7192846407665</v>
      </c>
      <c r="CJ61" s="16">
        <f>SUM(CJ53:CJ60)</f>
        <v>3184.8427934894789</v>
      </c>
      <c r="CK61" s="16">
        <f t="shared" ref="CK61:CT61" si="627">SUM(CK53:CK60)</f>
        <v>4582.7393678520966</v>
      </c>
      <c r="CL61" s="16">
        <f t="shared" si="627"/>
        <v>4824.5296702458108</v>
      </c>
      <c r="CM61" s="16">
        <f t="shared" si="627"/>
        <v>4711.0097100694848</v>
      </c>
      <c r="CN61" s="16">
        <f t="shared" si="627"/>
        <v>4513.8690234435426</v>
      </c>
      <c r="CO61" s="16">
        <f t="shared" si="627"/>
        <v>4447.4921945348115</v>
      </c>
      <c r="CP61" s="16">
        <f t="shared" si="627"/>
        <v>4851.7366948205699</v>
      </c>
      <c r="CQ61" s="16">
        <f t="shared" si="627"/>
        <v>5078.4918769163723</v>
      </c>
      <c r="CR61" s="16">
        <f t="shared" si="627"/>
        <v>5327.1642176851228</v>
      </c>
      <c r="CS61" s="16">
        <f t="shared" si="627"/>
        <v>5530.4615210825768</v>
      </c>
      <c r="CT61" s="16">
        <f t="shared" si="627"/>
        <v>5740.8952582371176</v>
      </c>
    </row>
    <row r="63" spans="1:98" s="113" customFormat="1" x14ac:dyDescent="0.25">
      <c r="B63" s="61"/>
      <c r="C63" s="6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2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2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2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2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2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2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2"/>
    </row>
    <row r="64" spans="1:98" s="102" customFormat="1" x14ac:dyDescent="0.25">
      <c r="B64" s="102" t="s">
        <v>11</v>
      </c>
      <c r="C64" s="102">
        <f t="shared" ref="C64:BN64" si="628">C33</f>
        <v>42005</v>
      </c>
      <c r="D64" s="102">
        <f t="shared" si="628"/>
        <v>42036</v>
      </c>
      <c r="E64" s="102">
        <f t="shared" si="628"/>
        <v>42064</v>
      </c>
      <c r="F64" s="102">
        <f t="shared" si="628"/>
        <v>42095</v>
      </c>
      <c r="G64" s="102">
        <f t="shared" si="628"/>
        <v>42125</v>
      </c>
      <c r="H64" s="102">
        <f t="shared" si="628"/>
        <v>42156</v>
      </c>
      <c r="I64" s="102">
        <f t="shared" si="628"/>
        <v>42186</v>
      </c>
      <c r="J64" s="102">
        <f t="shared" si="628"/>
        <v>42217</v>
      </c>
      <c r="K64" s="102">
        <f t="shared" si="628"/>
        <v>42248</v>
      </c>
      <c r="L64" s="102">
        <f t="shared" si="628"/>
        <v>42278</v>
      </c>
      <c r="M64" s="102">
        <f t="shared" si="628"/>
        <v>42309</v>
      </c>
      <c r="N64" s="103">
        <f t="shared" si="628"/>
        <v>42339</v>
      </c>
      <c r="O64" s="140">
        <f t="shared" si="628"/>
        <v>42370</v>
      </c>
      <c r="P64" s="140">
        <f t="shared" si="628"/>
        <v>42401</v>
      </c>
      <c r="Q64" s="140">
        <f t="shared" si="628"/>
        <v>42430</v>
      </c>
      <c r="R64" s="140">
        <f t="shared" si="628"/>
        <v>42461</v>
      </c>
      <c r="S64" s="140">
        <f t="shared" si="628"/>
        <v>42491</v>
      </c>
      <c r="T64" s="140">
        <f t="shared" si="628"/>
        <v>42522</v>
      </c>
      <c r="U64" s="140">
        <f t="shared" si="628"/>
        <v>42552</v>
      </c>
      <c r="V64" s="140">
        <f t="shared" si="628"/>
        <v>42583</v>
      </c>
      <c r="W64" s="102">
        <f t="shared" si="628"/>
        <v>42614</v>
      </c>
      <c r="X64" s="102">
        <f t="shared" si="628"/>
        <v>42644</v>
      </c>
      <c r="Y64" s="102">
        <f t="shared" si="628"/>
        <v>42675</v>
      </c>
      <c r="Z64" s="103">
        <f t="shared" si="628"/>
        <v>42705</v>
      </c>
      <c r="AA64" s="102">
        <f t="shared" si="628"/>
        <v>42752</v>
      </c>
      <c r="AB64" s="102">
        <f t="shared" si="628"/>
        <v>42783</v>
      </c>
      <c r="AC64" s="102">
        <f t="shared" si="628"/>
        <v>42811</v>
      </c>
      <c r="AD64" s="102">
        <f t="shared" si="628"/>
        <v>42842</v>
      </c>
      <c r="AE64" s="102">
        <f t="shared" si="628"/>
        <v>42872</v>
      </c>
      <c r="AF64" s="102">
        <f t="shared" si="628"/>
        <v>42903</v>
      </c>
      <c r="AG64" s="102">
        <f t="shared" si="628"/>
        <v>42933</v>
      </c>
      <c r="AH64" s="102">
        <f t="shared" si="628"/>
        <v>42964</v>
      </c>
      <c r="AI64" s="102">
        <f t="shared" si="628"/>
        <v>42995</v>
      </c>
      <c r="AJ64" s="102">
        <f t="shared" si="628"/>
        <v>43025</v>
      </c>
      <c r="AK64" s="102">
        <f t="shared" si="628"/>
        <v>43056</v>
      </c>
      <c r="AL64" s="103">
        <f t="shared" si="628"/>
        <v>43086</v>
      </c>
      <c r="AM64" s="102">
        <f t="shared" si="628"/>
        <v>43118</v>
      </c>
      <c r="AN64" s="102">
        <f t="shared" si="628"/>
        <v>43149</v>
      </c>
      <c r="AO64" s="102">
        <f t="shared" si="628"/>
        <v>43177</v>
      </c>
      <c r="AP64" s="102">
        <f t="shared" si="628"/>
        <v>43208</v>
      </c>
      <c r="AQ64" s="102">
        <f t="shared" si="628"/>
        <v>43238</v>
      </c>
      <c r="AR64" s="102">
        <f t="shared" si="628"/>
        <v>43269</v>
      </c>
      <c r="AS64" s="102">
        <f t="shared" si="628"/>
        <v>43299</v>
      </c>
      <c r="AT64" s="102">
        <f t="shared" si="628"/>
        <v>43330</v>
      </c>
      <c r="AU64" s="102">
        <f t="shared" si="628"/>
        <v>43361</v>
      </c>
      <c r="AV64" s="102">
        <f t="shared" si="628"/>
        <v>43391</v>
      </c>
      <c r="AW64" s="102">
        <f t="shared" si="628"/>
        <v>43422</v>
      </c>
      <c r="AX64" s="103">
        <f t="shared" si="628"/>
        <v>43452</v>
      </c>
      <c r="AY64" s="102">
        <f t="shared" si="628"/>
        <v>43483</v>
      </c>
      <c r="AZ64" s="102">
        <f t="shared" si="628"/>
        <v>43514</v>
      </c>
      <c r="BA64" s="102">
        <f t="shared" si="628"/>
        <v>43542</v>
      </c>
      <c r="BB64" s="102">
        <f t="shared" si="628"/>
        <v>43573</v>
      </c>
      <c r="BC64" s="102">
        <f t="shared" si="628"/>
        <v>43603</v>
      </c>
      <c r="BD64" s="102">
        <f t="shared" si="628"/>
        <v>43634</v>
      </c>
      <c r="BE64" s="102">
        <f t="shared" si="628"/>
        <v>43664</v>
      </c>
      <c r="BF64" s="102">
        <f t="shared" si="628"/>
        <v>43695</v>
      </c>
      <c r="BG64" s="102">
        <f t="shared" si="628"/>
        <v>43726</v>
      </c>
      <c r="BH64" s="102">
        <f t="shared" si="628"/>
        <v>43756</v>
      </c>
      <c r="BI64" s="102">
        <f t="shared" si="628"/>
        <v>43787</v>
      </c>
      <c r="BJ64" s="103">
        <f t="shared" si="628"/>
        <v>43817</v>
      </c>
      <c r="BK64" s="102">
        <f t="shared" si="628"/>
        <v>43848</v>
      </c>
      <c r="BL64" s="102">
        <f t="shared" si="628"/>
        <v>43879</v>
      </c>
      <c r="BM64" s="102">
        <f t="shared" si="628"/>
        <v>43908</v>
      </c>
      <c r="BN64" s="102">
        <f t="shared" si="628"/>
        <v>43939</v>
      </c>
      <c r="BO64" s="102">
        <f t="shared" ref="BO64:CT64" si="629">BO33</f>
        <v>43969</v>
      </c>
      <c r="BP64" s="102">
        <f t="shared" si="629"/>
        <v>44000</v>
      </c>
      <c r="BQ64" s="102">
        <f t="shared" si="629"/>
        <v>44030</v>
      </c>
      <c r="BR64" s="102">
        <f t="shared" si="629"/>
        <v>44061</v>
      </c>
      <c r="BS64" s="102">
        <f t="shared" si="629"/>
        <v>44092</v>
      </c>
      <c r="BT64" s="102">
        <f t="shared" si="629"/>
        <v>44122</v>
      </c>
      <c r="BU64" s="102">
        <f t="shared" si="629"/>
        <v>44153</v>
      </c>
      <c r="BV64" s="103">
        <f t="shared" si="629"/>
        <v>44183</v>
      </c>
      <c r="BW64" s="102">
        <f t="shared" si="629"/>
        <v>44214</v>
      </c>
      <c r="BX64" s="102">
        <f t="shared" si="629"/>
        <v>44245</v>
      </c>
      <c r="BY64" s="102">
        <f t="shared" si="629"/>
        <v>44273</v>
      </c>
      <c r="BZ64" s="102">
        <f t="shared" si="629"/>
        <v>44304</v>
      </c>
      <c r="CA64" s="102">
        <f t="shared" si="629"/>
        <v>44334</v>
      </c>
      <c r="CB64" s="102">
        <f t="shared" si="629"/>
        <v>44365</v>
      </c>
      <c r="CC64" s="102">
        <f t="shared" si="629"/>
        <v>44395</v>
      </c>
      <c r="CD64" s="102">
        <f t="shared" si="629"/>
        <v>44426</v>
      </c>
      <c r="CE64" s="102">
        <f t="shared" si="629"/>
        <v>44457</v>
      </c>
      <c r="CF64" s="102">
        <f t="shared" si="629"/>
        <v>44487</v>
      </c>
      <c r="CG64" s="102">
        <f t="shared" si="629"/>
        <v>44518</v>
      </c>
      <c r="CH64" s="103">
        <f t="shared" si="629"/>
        <v>44548</v>
      </c>
      <c r="CI64" s="102">
        <f t="shared" si="629"/>
        <v>44579</v>
      </c>
      <c r="CJ64" s="102">
        <f t="shared" si="629"/>
        <v>44610</v>
      </c>
      <c r="CK64" s="102">
        <f t="shared" si="629"/>
        <v>44638</v>
      </c>
      <c r="CL64" s="102">
        <f t="shared" si="629"/>
        <v>44669</v>
      </c>
      <c r="CM64" s="102">
        <f t="shared" si="629"/>
        <v>44699</v>
      </c>
      <c r="CN64" s="102">
        <f t="shared" si="629"/>
        <v>44730</v>
      </c>
      <c r="CO64" s="102">
        <f t="shared" si="629"/>
        <v>44760</v>
      </c>
      <c r="CP64" s="102">
        <f t="shared" si="629"/>
        <v>44791</v>
      </c>
      <c r="CQ64" s="102">
        <f t="shared" si="629"/>
        <v>44822</v>
      </c>
      <c r="CR64" s="102">
        <f t="shared" si="629"/>
        <v>44852</v>
      </c>
      <c r="CS64" s="102">
        <f t="shared" si="629"/>
        <v>44883</v>
      </c>
      <c r="CT64" s="103">
        <f t="shared" si="629"/>
        <v>44913</v>
      </c>
    </row>
    <row r="65" spans="1:98" s="17" customFormat="1" x14ac:dyDescent="0.25">
      <c r="A65" s="17" t="s">
        <v>167</v>
      </c>
      <c r="B65" s="17" t="s">
        <v>142</v>
      </c>
      <c r="C65" s="17">
        <f t="shared" ref="C65:C71" si="630">IFERROR(C53/C34,"")</f>
        <v>0.61111111111111116</v>
      </c>
      <c r="D65" s="17">
        <f t="shared" ref="D65:N65" si="631">IFERROR(D53/D34,"")</f>
        <v>0.27777777777777779</v>
      </c>
      <c r="E65" s="17">
        <f t="shared" si="631"/>
        <v>0.55000000000000004</v>
      </c>
      <c r="F65" s="17">
        <f t="shared" si="631"/>
        <v>0.55000000000000004</v>
      </c>
      <c r="G65" s="17">
        <f t="shared" si="631"/>
        <v>0.84210526315789469</v>
      </c>
      <c r="H65" s="17">
        <f t="shared" si="631"/>
        <v>0.72222222222222221</v>
      </c>
      <c r="I65" s="17">
        <f t="shared" si="631"/>
        <v>0.60869565217391308</v>
      </c>
      <c r="J65" s="17">
        <f t="shared" si="631"/>
        <v>0.56521739130434778</v>
      </c>
      <c r="K65" s="17">
        <f t="shared" si="631"/>
        <v>0.70833333333333337</v>
      </c>
      <c r="L65" s="17">
        <f t="shared" si="631"/>
        <v>0.79166666666666663</v>
      </c>
      <c r="M65" s="17">
        <f t="shared" si="631"/>
        <v>0.52173913043478259</v>
      </c>
      <c r="N65" s="105">
        <f t="shared" si="631"/>
        <v>0.6</v>
      </c>
      <c r="O65" s="1114">
        <v>0.38709677419354799</v>
      </c>
      <c r="P65" s="1114">
        <v>0.219178082191781</v>
      </c>
      <c r="Q65" s="1114">
        <v>0.49315068493150699</v>
      </c>
      <c r="R65" s="1114">
        <v>0.35616438356164398</v>
      </c>
      <c r="S65" s="1114">
        <v>0.38235294117647101</v>
      </c>
      <c r="T65" s="1114">
        <v>0.483870967741935</v>
      </c>
      <c r="U65" s="1114">
        <v>0.50847457627118597</v>
      </c>
      <c r="V65" s="1114">
        <v>0.43636363636363601</v>
      </c>
      <c r="W65" s="1114">
        <v>0.5</v>
      </c>
      <c r="X65" s="1114">
        <v>0.42307692307692302</v>
      </c>
      <c r="Y65" s="1114">
        <v>0.43137254901960798</v>
      </c>
      <c r="Z65" s="1114">
        <v>0.55319148936170204</v>
      </c>
      <c r="AA65" s="1524">
        <v>0.54166666666666663</v>
      </c>
      <c r="AB65" s="1524">
        <v>0.72916666666666696</v>
      </c>
      <c r="AC65" s="1524">
        <v>0.6875</v>
      </c>
      <c r="AD65" s="1524">
        <v>0.81136950904392802</v>
      </c>
      <c r="AE65" s="1524">
        <v>0.302222222222222</v>
      </c>
      <c r="AF65" s="1524">
        <v>0.28220858895705497</v>
      </c>
      <c r="AG65" s="1524">
        <v>0.21052631578947401</v>
      </c>
      <c r="AH65" s="291">
        <f>AG65*1.2</f>
        <v>0.25263157894736882</v>
      </c>
      <c r="AI65" s="291">
        <f t="shared" ref="AI65:AL65" si="632">AH65*1.2</f>
        <v>0.30315789473684257</v>
      </c>
      <c r="AJ65" s="291">
        <f t="shared" si="632"/>
        <v>0.36378947368421105</v>
      </c>
      <c r="AK65" s="291">
        <f t="shared" si="632"/>
        <v>0.43654736842105324</v>
      </c>
      <c r="AL65" s="291">
        <f t="shared" si="632"/>
        <v>0.52385684210526384</v>
      </c>
      <c r="AM65" s="293">
        <f>AVERAGE(AA65:AL65)</f>
        <v>0.45372026060339604</v>
      </c>
      <c r="AN65" s="291">
        <f>AM65*1.01</f>
        <v>0.45825746320943</v>
      </c>
      <c r="AO65" s="291">
        <f t="shared" ref="AO65:AX65" si="633">AN65*1.01</f>
        <v>0.46284003784152433</v>
      </c>
      <c r="AP65" s="291">
        <f t="shared" si="633"/>
        <v>0.46746843821993955</v>
      </c>
      <c r="AQ65" s="291">
        <f t="shared" si="633"/>
        <v>0.47214312260213898</v>
      </c>
      <c r="AR65" s="291">
        <f t="shared" si="633"/>
        <v>0.47686455382816034</v>
      </c>
      <c r="AS65" s="291">
        <f t="shared" si="633"/>
        <v>0.48163319936644194</v>
      </c>
      <c r="AT65" s="291">
        <f t="shared" si="633"/>
        <v>0.48644953136010638</v>
      </c>
      <c r="AU65" s="291">
        <f t="shared" si="633"/>
        <v>0.49131402667370744</v>
      </c>
      <c r="AV65" s="291">
        <f t="shared" si="633"/>
        <v>0.4962271669404445</v>
      </c>
      <c r="AW65" s="291">
        <f t="shared" si="633"/>
        <v>0.50118943860984899</v>
      </c>
      <c r="AX65" s="291">
        <f t="shared" si="633"/>
        <v>0.50620133299594749</v>
      </c>
      <c r="AY65" s="286">
        <f>AM65</f>
        <v>0.45372026060339604</v>
      </c>
      <c r="AZ65" s="293">
        <f>AN65</f>
        <v>0.45825746320943</v>
      </c>
      <c r="BA65" s="291">
        <f>AO65*1.06</f>
        <v>0.49061044011201582</v>
      </c>
      <c r="BB65" s="291">
        <f>AP65*1.06</f>
        <v>0.49551654451313593</v>
      </c>
      <c r="BC65" s="291">
        <f>AQ65*1.06</f>
        <v>0.50047170995826729</v>
      </c>
      <c r="BD65" s="291">
        <f t="shared" ref="BD65:BI65" si="634">AR65*1.05</f>
        <v>0.50070778151956841</v>
      </c>
      <c r="BE65" s="291">
        <f t="shared" si="634"/>
        <v>0.50571485933476401</v>
      </c>
      <c r="BF65" s="291">
        <f t="shared" si="634"/>
        <v>0.51077200792811173</v>
      </c>
      <c r="BG65" s="291">
        <f t="shared" si="634"/>
        <v>0.51587972800739279</v>
      </c>
      <c r="BH65" s="291">
        <f t="shared" si="634"/>
        <v>0.52103852528746675</v>
      </c>
      <c r="BI65" s="291">
        <f t="shared" si="634"/>
        <v>0.52624891054034151</v>
      </c>
      <c r="BJ65" s="291">
        <f>AX65*1.07</f>
        <v>0.54163542630566386</v>
      </c>
      <c r="BK65" s="293">
        <f>AY65*1</f>
        <v>0.45372026060339604</v>
      </c>
      <c r="BL65" s="291">
        <f>AZ65*1</f>
        <v>0.45825746320943</v>
      </c>
      <c r="BM65" s="291">
        <f>BA65*1</f>
        <v>0.49061044011201582</v>
      </c>
      <c r="BN65" s="291">
        <f>BB65*1</f>
        <v>0.49551654451313593</v>
      </c>
      <c r="BO65" s="291">
        <f t="shared" ref="BO65:BP65" si="635">BC65*1</f>
        <v>0.50047170995826729</v>
      </c>
      <c r="BP65" s="291">
        <f t="shared" si="635"/>
        <v>0.50070778151956841</v>
      </c>
      <c r="BQ65" s="291">
        <f t="shared" ref="BQ65:BQ71" si="636">BE65*1.01</f>
        <v>0.51077200792811162</v>
      </c>
      <c r="BR65" s="291">
        <f t="shared" ref="BR65:BR71" si="637">BF65*1.01</f>
        <v>0.5158797280073929</v>
      </c>
      <c r="BS65" s="291">
        <f t="shared" ref="BS65:BS71" si="638">BG65*1.01</f>
        <v>0.52103852528746675</v>
      </c>
      <c r="BT65" s="291">
        <f t="shared" ref="BT65:BT71" si="639">BH65*1.01</f>
        <v>0.5262489105403414</v>
      </c>
      <c r="BU65" s="291">
        <f t="shared" ref="BU65:BU71" si="640">BI65*1.01</f>
        <v>0.5315113996457449</v>
      </c>
      <c r="BV65" s="292">
        <f t="shared" ref="BV65:BV71" si="641">BJ65*1.01</f>
        <v>0.5470517805687205</v>
      </c>
      <c r="BW65" s="293">
        <f>BK65*1</f>
        <v>0.45372026060339604</v>
      </c>
      <c r="BX65" s="291">
        <f>BL65*1</f>
        <v>0.45825746320943</v>
      </c>
      <c r="BY65" s="291">
        <f t="shared" ref="BY65:CC65" si="642">BM65*1</f>
        <v>0.49061044011201582</v>
      </c>
      <c r="BZ65" s="291">
        <f t="shared" si="642"/>
        <v>0.49551654451313593</v>
      </c>
      <c r="CA65" s="291">
        <f t="shared" si="642"/>
        <v>0.50047170995826729</v>
      </c>
      <c r="CB65" s="291">
        <f t="shared" si="642"/>
        <v>0.50070778151956841</v>
      </c>
      <c r="CC65" s="291">
        <f t="shared" si="642"/>
        <v>0.51077200792811162</v>
      </c>
      <c r="CD65" s="291">
        <f>BR65*1.02</f>
        <v>0.52619732256754082</v>
      </c>
      <c r="CE65" s="291">
        <f t="shared" ref="CE65:CF65" si="643">BS65*1.02</f>
        <v>0.53145929579321605</v>
      </c>
      <c r="CF65" s="291">
        <f t="shared" si="643"/>
        <v>0.53677388875114829</v>
      </c>
      <c r="CG65" s="291">
        <f t="shared" ref="CG65:CH71" si="644">BU65*1.03</f>
        <v>0.54745674163511726</v>
      </c>
      <c r="CH65" s="292">
        <f>BV65*1.02</f>
        <v>0.55799281618009489</v>
      </c>
      <c r="CI65" s="293">
        <f>BW65*1</f>
        <v>0.45372026060339604</v>
      </c>
      <c r="CJ65" s="291">
        <f>BX65*1</f>
        <v>0.45825746320943</v>
      </c>
      <c r="CK65" s="291">
        <f>BY65*1</f>
        <v>0.49061044011201582</v>
      </c>
      <c r="CL65" s="291">
        <f t="shared" ref="CL65:CN65" si="645">BZ65*1</f>
        <v>0.49551654451313593</v>
      </c>
      <c r="CM65" s="291">
        <f t="shared" si="645"/>
        <v>0.50047170995826729</v>
      </c>
      <c r="CN65" s="291">
        <f t="shared" si="645"/>
        <v>0.50070778151956841</v>
      </c>
      <c r="CO65" s="291">
        <f t="shared" ref="CO65" si="646">CC65*1</f>
        <v>0.51077200792811162</v>
      </c>
      <c r="CP65" s="291">
        <f t="shared" ref="CP65" si="647">CD65*1</f>
        <v>0.52619732256754082</v>
      </c>
      <c r="CQ65" s="291">
        <f t="shared" ref="CQ65" si="648">CE65*1</f>
        <v>0.53145929579321605</v>
      </c>
      <c r="CR65" s="291">
        <f t="shared" ref="CR65:CT71" si="649">CF65*1.02</f>
        <v>0.54750936652617122</v>
      </c>
      <c r="CS65" s="291">
        <f t="shared" si="649"/>
        <v>0.55840587646781958</v>
      </c>
      <c r="CT65" s="292">
        <f t="shared" si="649"/>
        <v>0.56915267250369683</v>
      </c>
    </row>
    <row r="66" spans="1:98" s="17" customFormat="1" x14ac:dyDescent="0.25">
      <c r="A66" s="17" t="s">
        <v>168</v>
      </c>
      <c r="B66" s="17" t="s">
        <v>5</v>
      </c>
      <c r="C66" s="17">
        <f t="shared" si="630"/>
        <v>0.35159817351598172</v>
      </c>
      <c r="D66" s="17">
        <f t="shared" ref="D66:N66" si="650">IFERROR(D54/D35,"")</f>
        <v>0.36363636363636365</v>
      </c>
      <c r="E66" s="17">
        <f t="shared" si="650"/>
        <v>0.34649122807017546</v>
      </c>
      <c r="F66" s="17">
        <f t="shared" si="650"/>
        <v>0.32258064516129031</v>
      </c>
      <c r="G66" s="17">
        <f t="shared" si="650"/>
        <v>0.34538152610441769</v>
      </c>
      <c r="H66" s="17">
        <f t="shared" si="650"/>
        <v>0.3983739837398374</v>
      </c>
      <c r="I66" s="17">
        <f t="shared" si="650"/>
        <v>0.54646840148698883</v>
      </c>
      <c r="J66" s="17">
        <f t="shared" si="650"/>
        <v>0.37931034482758619</v>
      </c>
      <c r="K66" s="17">
        <f t="shared" si="650"/>
        <v>0.54285714285714282</v>
      </c>
      <c r="L66" s="17">
        <f t="shared" si="650"/>
        <v>0.46953405017921146</v>
      </c>
      <c r="M66" s="17">
        <f t="shared" si="650"/>
        <v>0.51821862348178138</v>
      </c>
      <c r="N66" s="105">
        <f t="shared" si="650"/>
        <v>0.46802325581395349</v>
      </c>
      <c r="O66" s="1114">
        <v>0.19246861924686201</v>
      </c>
      <c r="P66" s="1114">
        <v>0.3125</v>
      </c>
      <c r="Q66" s="1114">
        <v>0.77113402061855696</v>
      </c>
      <c r="R66" s="1114">
        <v>0.49857549857549899</v>
      </c>
      <c r="S66" s="1114">
        <v>0.51487414187642999</v>
      </c>
      <c r="T66" s="1114">
        <v>0.60526315789473695</v>
      </c>
      <c r="U66" s="1114">
        <v>0.33633633633633597</v>
      </c>
      <c r="V66" s="1114">
        <v>0.44712182061579703</v>
      </c>
      <c r="W66" s="1114">
        <v>0.48772130211307801</v>
      </c>
      <c r="X66" s="1114">
        <v>0.37953795379538002</v>
      </c>
      <c r="Y66" s="1114">
        <v>0.308370044052863</v>
      </c>
      <c r="Z66" s="1114">
        <v>0.58508044856167696</v>
      </c>
      <c r="AA66" s="1524">
        <v>0.35312500000000002</v>
      </c>
      <c r="AB66" s="1524">
        <v>0.41176470588235298</v>
      </c>
      <c r="AC66" s="1524">
        <v>0.58908612754766598</v>
      </c>
      <c r="AD66" s="1524">
        <v>0.42126245847176103</v>
      </c>
      <c r="AE66" s="1524">
        <v>0.44462409054163299</v>
      </c>
      <c r="AF66" s="1524">
        <v>0.74354923644023196</v>
      </c>
      <c r="AG66" s="1524">
        <v>0.336920917173608</v>
      </c>
      <c r="AH66" s="286">
        <f>AG66*1.2</f>
        <v>0.40430510060832958</v>
      </c>
      <c r="AI66" s="286">
        <f t="shared" ref="AI66" si="651">AH66*1.2</f>
        <v>0.48516612072999549</v>
      </c>
      <c r="AJ66" s="286">
        <f>AI66*1.04</f>
        <v>0.50457276555919528</v>
      </c>
      <c r="AK66" s="286">
        <f t="shared" ref="AK66:AL66" si="652">AJ66*1.04</f>
        <v>0.52475567618156316</v>
      </c>
      <c r="AL66" s="286">
        <f t="shared" si="652"/>
        <v>0.54574590322882566</v>
      </c>
      <c r="AM66" s="286">
        <f>AVERAGE(AI66:AL66)*1.01</f>
        <v>0.52021071758914383</v>
      </c>
      <c r="AN66" s="286">
        <f>AM66*1.01</f>
        <v>0.52541282476503526</v>
      </c>
      <c r="AO66" s="286">
        <f t="shared" ref="AO66" si="653">AVERAGE(AK66:AN66)*1.01</f>
        <v>0.53432159324555328</v>
      </c>
      <c r="AP66" s="286">
        <f t="shared" ref="AP66" si="654">AVERAGE(AL66:AO66)*1.01</f>
        <v>0.53673698730421093</v>
      </c>
      <c r="AQ66" s="286">
        <f t="shared" ref="AQ66" si="655">AVERAGE(AM66:AP66)*1.01</f>
        <v>0.53446223603324561</v>
      </c>
      <c r="AR66" s="286">
        <f t="shared" ref="AR66" si="656">AVERAGE(AN66:AQ66)*1.01</f>
        <v>0.53806074444038143</v>
      </c>
      <c r="AS66" s="286">
        <f t="shared" ref="AS66" si="657">AVERAGE(AO66:AR66)*1.01</f>
        <v>0.54125434415840623</v>
      </c>
      <c r="AT66" s="286">
        <f t="shared" ref="AT66" si="658">AVERAGE(AP66:AS66)*1.01</f>
        <v>0.54300486376390167</v>
      </c>
      <c r="AU66" s="286">
        <f t="shared" ref="AU66" si="659">AVERAGE(AQ66:AT66)*1.01</f>
        <v>0.54458750256997346</v>
      </c>
      <c r="AV66" s="286">
        <f t="shared" ref="AV66" si="660">AVERAGE(AR66:AU66)*1.01</f>
        <v>0.5471441323704973</v>
      </c>
      <c r="AW66" s="286">
        <f t="shared" ref="AW66" si="661">AVERAGE(AS66:AV66)*1.01</f>
        <v>0.54943768782285152</v>
      </c>
      <c r="AX66" s="286">
        <f t="shared" ref="AX66" si="662">AVERAGE(AT66:AW66)*1.01</f>
        <v>0.55150398209812401</v>
      </c>
      <c r="AY66" s="294">
        <f t="shared" ref="AY66:AY71" si="663">AM66</f>
        <v>0.52021071758914383</v>
      </c>
      <c r="AZ66" s="286">
        <f t="shared" ref="AZ66:AZ71" si="664">AN66</f>
        <v>0.52541282476503526</v>
      </c>
      <c r="BA66" s="286">
        <f t="shared" ref="BA66:BA71" si="665">AO66*1.06</f>
        <v>0.56638088884028648</v>
      </c>
      <c r="BB66" s="286">
        <f>AP66*1.06</f>
        <v>0.56894120654246361</v>
      </c>
      <c r="BC66" s="286">
        <f>AQ66*1.06</f>
        <v>0.56652997019524032</v>
      </c>
      <c r="BD66" s="286">
        <f t="shared" ref="BD66:BD71" si="666">AR66*1.05</f>
        <v>0.56496378166240058</v>
      </c>
      <c r="BE66" s="286">
        <f t="shared" ref="BE66:BE71" si="667">AS66*1.05</f>
        <v>0.56831706136632654</v>
      </c>
      <c r="BF66" s="286">
        <f t="shared" ref="BF66:BF71" si="668">AT66*1.05</f>
        <v>0.57015510695209681</v>
      </c>
      <c r="BG66" s="286">
        <f t="shared" ref="BG66:BG71" si="669">AU66*1.05</f>
        <v>0.57181687769847211</v>
      </c>
      <c r="BH66" s="286">
        <f t="shared" ref="BH66:BH71" si="670">AV66*1.05</f>
        <v>0.57450133898902223</v>
      </c>
      <c r="BI66" s="286">
        <f t="shared" ref="BI66:BI71" si="671">AW66*1.05</f>
        <v>0.57690957221399408</v>
      </c>
      <c r="BJ66" s="286">
        <f t="shared" ref="BJ66:BJ71" si="672">AX66*1.05</f>
        <v>0.57907918120303026</v>
      </c>
      <c r="BK66" s="294">
        <f t="shared" ref="BK66:BK71" si="673">AY66*1</f>
        <v>0.52021071758914383</v>
      </c>
      <c r="BL66" s="286">
        <f t="shared" ref="BL66:BL71" si="674">AZ66*1</f>
        <v>0.52541282476503526</v>
      </c>
      <c r="BM66" s="286">
        <f t="shared" ref="BM66:BM71" si="675">BA66*1</f>
        <v>0.56638088884028648</v>
      </c>
      <c r="BN66" s="286">
        <f t="shared" ref="BN66:BN71" si="676">BB66*1</f>
        <v>0.56894120654246361</v>
      </c>
      <c r="BO66" s="286">
        <f t="shared" ref="BO66:BO71" si="677">BC66*1</f>
        <v>0.56652997019524032</v>
      </c>
      <c r="BP66" s="286">
        <f t="shared" ref="BP66:BP71" si="678">BD66*1</f>
        <v>0.56496378166240058</v>
      </c>
      <c r="BQ66" s="286">
        <f t="shared" si="636"/>
        <v>0.57400023197998984</v>
      </c>
      <c r="BR66" s="286">
        <f t="shared" si="637"/>
        <v>0.57585665802161778</v>
      </c>
      <c r="BS66" s="286">
        <f t="shared" si="638"/>
        <v>0.57753504647545684</v>
      </c>
      <c r="BT66" s="286">
        <f t="shared" si="639"/>
        <v>0.58024635237891242</v>
      </c>
      <c r="BU66" s="286">
        <f t="shared" si="640"/>
        <v>0.58267866793613399</v>
      </c>
      <c r="BV66" s="285">
        <f t="shared" si="641"/>
        <v>0.58486997301506061</v>
      </c>
      <c r="BW66" s="294">
        <v>0.56000000000000005</v>
      </c>
      <c r="BX66" s="286">
        <f>BW66</f>
        <v>0.56000000000000005</v>
      </c>
      <c r="BY66" s="286">
        <f t="shared" ref="BY66:CH66" si="679">BX66</f>
        <v>0.56000000000000005</v>
      </c>
      <c r="BZ66" s="286">
        <f t="shared" si="679"/>
        <v>0.56000000000000005</v>
      </c>
      <c r="CA66" s="286">
        <f t="shared" si="679"/>
        <v>0.56000000000000005</v>
      </c>
      <c r="CB66" s="286">
        <f t="shared" si="679"/>
        <v>0.56000000000000005</v>
      </c>
      <c r="CC66" s="286">
        <f t="shared" si="679"/>
        <v>0.56000000000000005</v>
      </c>
      <c r="CD66" s="286">
        <f t="shared" si="679"/>
        <v>0.56000000000000005</v>
      </c>
      <c r="CE66" s="286">
        <f t="shared" si="679"/>
        <v>0.56000000000000005</v>
      </c>
      <c r="CF66" s="286">
        <f t="shared" si="679"/>
        <v>0.56000000000000005</v>
      </c>
      <c r="CG66" s="286">
        <f t="shared" si="679"/>
        <v>0.56000000000000005</v>
      </c>
      <c r="CH66" s="286">
        <f t="shared" si="679"/>
        <v>0.56000000000000005</v>
      </c>
      <c r="CI66" s="294">
        <f t="shared" ref="CI66:CI71" si="680">BW66*1</f>
        <v>0.56000000000000005</v>
      </c>
      <c r="CJ66" s="286">
        <f t="shared" ref="CJ66:CJ71" si="681">BX66*1</f>
        <v>0.56000000000000005</v>
      </c>
      <c r="CK66" s="286">
        <f t="shared" ref="CK66:CK71" si="682">BY66*1</f>
        <v>0.56000000000000005</v>
      </c>
      <c r="CL66" s="286">
        <f t="shared" ref="CL66:CL71" si="683">BZ66*1</f>
        <v>0.56000000000000005</v>
      </c>
      <c r="CM66" s="286">
        <f t="shared" ref="CM66:CM71" si="684">CA66*1</f>
        <v>0.56000000000000005</v>
      </c>
      <c r="CN66" s="286">
        <f t="shared" ref="CN66:CN71" si="685">CB66*1</f>
        <v>0.56000000000000005</v>
      </c>
      <c r="CO66" s="286">
        <f t="shared" ref="CO66:CO71" si="686">CC66*1</f>
        <v>0.56000000000000005</v>
      </c>
      <c r="CP66" s="286">
        <f t="shared" ref="CP66:CP71" si="687">CD66*1</f>
        <v>0.56000000000000005</v>
      </c>
      <c r="CQ66" s="286">
        <f t="shared" ref="CQ66:CQ71" si="688">CE66*1</f>
        <v>0.56000000000000005</v>
      </c>
      <c r="CR66" s="286">
        <f t="shared" si="649"/>
        <v>0.57120000000000004</v>
      </c>
      <c r="CS66" s="286">
        <f t="shared" si="649"/>
        <v>0.57120000000000004</v>
      </c>
      <c r="CT66" s="285">
        <f t="shared" si="649"/>
        <v>0.57120000000000004</v>
      </c>
    </row>
    <row r="67" spans="1:98" s="17" customFormat="1" x14ac:dyDescent="0.25">
      <c r="A67" s="17" t="s">
        <v>169</v>
      </c>
      <c r="B67" s="17" t="s">
        <v>6</v>
      </c>
      <c r="C67" s="17">
        <f t="shared" si="630"/>
        <v>0.27058823529411763</v>
      </c>
      <c r="D67" s="17">
        <f t="shared" ref="D67:N67" si="689">IFERROR(D55/D36,"")</f>
        <v>0.29357798165137616</v>
      </c>
      <c r="E67" s="17">
        <f t="shared" si="689"/>
        <v>0.35714285714285715</v>
      </c>
      <c r="F67" s="17">
        <f t="shared" si="689"/>
        <v>0.30088495575221241</v>
      </c>
      <c r="G67" s="17">
        <f t="shared" si="689"/>
        <v>0.30827067669172931</v>
      </c>
      <c r="H67" s="17">
        <f t="shared" si="689"/>
        <v>0.34361233480176212</v>
      </c>
      <c r="I67" s="17">
        <f t="shared" si="689"/>
        <v>0.38034188034188032</v>
      </c>
      <c r="J67" s="17">
        <f t="shared" si="689"/>
        <v>0.31679389312977096</v>
      </c>
      <c r="K67" s="17">
        <f t="shared" si="689"/>
        <v>0.43190661478599224</v>
      </c>
      <c r="L67" s="17">
        <f t="shared" si="689"/>
        <v>0.40579710144927539</v>
      </c>
      <c r="M67" s="17">
        <f t="shared" si="689"/>
        <v>0.26937269372693728</v>
      </c>
      <c r="N67" s="105">
        <f t="shared" si="689"/>
        <v>0.41666666666666669</v>
      </c>
      <c r="O67" s="1114">
        <v>0.165024630541872</v>
      </c>
      <c r="P67" s="1114">
        <v>0.17573221757322199</v>
      </c>
      <c r="Q67" s="1114">
        <v>0.196850393700787</v>
      </c>
      <c r="R67" s="1114">
        <v>0.34381551362683399</v>
      </c>
      <c r="S67" s="1114">
        <v>0.29640287769784202</v>
      </c>
      <c r="T67" s="1114">
        <v>0.38051044083526703</v>
      </c>
      <c r="U67" s="1114">
        <v>0.28666666666666701</v>
      </c>
      <c r="V67" s="1114">
        <v>0.19209726443769001</v>
      </c>
      <c r="W67" s="1114">
        <v>0.323628977657414</v>
      </c>
      <c r="X67" s="1114">
        <v>0.23191733639494799</v>
      </c>
      <c r="Y67" s="1114">
        <v>0.22910902047592699</v>
      </c>
      <c r="Z67" s="1114">
        <v>0.30330162283156098</v>
      </c>
      <c r="AA67" s="1524">
        <v>0.14605734767025089</v>
      </c>
      <c r="AB67" s="1524">
        <v>9.8954703832752594E-2</v>
      </c>
      <c r="AC67" s="1524">
        <v>0.36530612244897998</v>
      </c>
      <c r="AD67" s="1524">
        <v>0.25100133511348499</v>
      </c>
      <c r="AE67" s="1524">
        <v>0.18426361802286501</v>
      </c>
      <c r="AF67" s="1524">
        <v>0.17807089859851599</v>
      </c>
      <c r="AG67" s="1524">
        <v>0.192616372391653</v>
      </c>
      <c r="AH67" s="286">
        <f>AG67*1.05</f>
        <v>0.20224719101123564</v>
      </c>
      <c r="AI67" s="286">
        <f t="shared" ref="AI67:AL67" si="690">AH67*1.05</f>
        <v>0.21235955056179742</v>
      </c>
      <c r="AJ67" s="286">
        <f t="shared" si="690"/>
        <v>0.2229775280898873</v>
      </c>
      <c r="AK67" s="286">
        <f t="shared" si="690"/>
        <v>0.23412640449438168</v>
      </c>
      <c r="AL67" s="286">
        <f t="shared" si="690"/>
        <v>0.24583272471910078</v>
      </c>
      <c r="AM67" s="294">
        <v>0.153</v>
      </c>
      <c r="AN67" s="286">
        <f>AM67*1.01</f>
        <v>0.15453</v>
      </c>
      <c r="AO67" s="286">
        <f>AC67</f>
        <v>0.36530612244897998</v>
      </c>
      <c r="AP67" s="286">
        <f t="shared" ref="AO67:AX71" si="691">AD67*1.01</f>
        <v>0.25351134846461987</v>
      </c>
      <c r="AQ67" s="286">
        <f t="shared" si="691"/>
        <v>0.18610625420309365</v>
      </c>
      <c r="AR67" s="286">
        <f t="shared" si="691"/>
        <v>0.17985160758450117</v>
      </c>
      <c r="AS67" s="286">
        <f t="shared" si="691"/>
        <v>0.19454253611556951</v>
      </c>
      <c r="AT67" s="286">
        <f t="shared" si="691"/>
        <v>0.20426966292134799</v>
      </c>
      <c r="AU67" s="286">
        <f t="shared" si="691"/>
        <v>0.21448314606741539</v>
      </c>
      <c r="AV67" s="286">
        <f t="shared" si="691"/>
        <v>0.22520730337078618</v>
      </c>
      <c r="AW67" s="286">
        <f t="shared" si="691"/>
        <v>0.23646766853932549</v>
      </c>
      <c r="AX67" s="285">
        <f t="shared" si="691"/>
        <v>0.24829105196629178</v>
      </c>
      <c r="AY67" s="294">
        <f>AVERAGE(AM67:AX67)*1.1</f>
        <v>0.23976028098751037</v>
      </c>
      <c r="AZ67" s="286">
        <f>AY67</f>
        <v>0.23976028098751037</v>
      </c>
      <c r="BA67" s="286">
        <f t="shared" ref="BA67:BJ67" si="692">AZ67</f>
        <v>0.23976028098751037</v>
      </c>
      <c r="BB67" s="286">
        <f t="shared" si="692"/>
        <v>0.23976028098751037</v>
      </c>
      <c r="BC67" s="286">
        <f t="shared" si="692"/>
        <v>0.23976028098751037</v>
      </c>
      <c r="BD67" s="286">
        <f t="shared" si="692"/>
        <v>0.23976028098751037</v>
      </c>
      <c r="BE67" s="286">
        <f t="shared" si="692"/>
        <v>0.23976028098751037</v>
      </c>
      <c r="BF67" s="286">
        <f t="shared" si="692"/>
        <v>0.23976028098751037</v>
      </c>
      <c r="BG67" s="286">
        <f t="shared" si="692"/>
        <v>0.23976028098751037</v>
      </c>
      <c r="BH67" s="286">
        <f t="shared" si="692"/>
        <v>0.23976028098751037</v>
      </c>
      <c r="BI67" s="286">
        <f t="shared" si="692"/>
        <v>0.23976028098751037</v>
      </c>
      <c r="BJ67" s="286">
        <f t="shared" si="692"/>
        <v>0.23976028098751037</v>
      </c>
      <c r="BK67" s="294">
        <f t="shared" si="673"/>
        <v>0.23976028098751037</v>
      </c>
      <c r="BL67" s="286">
        <f t="shared" si="674"/>
        <v>0.23976028098751037</v>
      </c>
      <c r="BM67" s="286">
        <f t="shared" si="675"/>
        <v>0.23976028098751037</v>
      </c>
      <c r="BN67" s="286">
        <f t="shared" si="676"/>
        <v>0.23976028098751037</v>
      </c>
      <c r="BO67" s="286">
        <f t="shared" si="677"/>
        <v>0.23976028098751037</v>
      </c>
      <c r="BP67" s="286">
        <f t="shared" si="678"/>
        <v>0.23976028098751037</v>
      </c>
      <c r="BQ67" s="286">
        <f t="shared" si="636"/>
        <v>0.24215788379738548</v>
      </c>
      <c r="BR67" s="286">
        <f t="shared" si="637"/>
        <v>0.24215788379738548</v>
      </c>
      <c r="BS67" s="286">
        <f t="shared" si="638"/>
        <v>0.24215788379738548</v>
      </c>
      <c r="BT67" s="286">
        <f t="shared" si="639"/>
        <v>0.24215788379738548</v>
      </c>
      <c r="BU67" s="286">
        <f t="shared" si="640"/>
        <v>0.24215788379738548</v>
      </c>
      <c r="BV67" s="285">
        <f t="shared" si="641"/>
        <v>0.24215788379738548</v>
      </c>
      <c r="BW67" s="294">
        <f t="shared" ref="BW67:BW71" si="693">BK67*1</f>
        <v>0.23976028098751037</v>
      </c>
      <c r="BX67" s="286">
        <f t="shared" ref="BX67:BX71" si="694">BL67*1</f>
        <v>0.23976028098751037</v>
      </c>
      <c r="BY67" s="286">
        <f t="shared" ref="BY67:BY71" si="695">BM67*1</f>
        <v>0.23976028098751037</v>
      </c>
      <c r="BZ67" s="286">
        <f t="shared" ref="BZ67:BZ71" si="696">BN67*1</f>
        <v>0.23976028098751037</v>
      </c>
      <c r="CA67" s="286">
        <f t="shared" ref="CA67:CA71" si="697">BO67*1</f>
        <v>0.23976028098751037</v>
      </c>
      <c r="CB67" s="286">
        <f t="shared" ref="CB67:CB71" si="698">BP67*1</f>
        <v>0.23976028098751037</v>
      </c>
      <c r="CC67" s="286">
        <f t="shared" ref="CC67:CC71" si="699">BQ67*1</f>
        <v>0.24215788379738548</v>
      </c>
      <c r="CD67" s="286">
        <f t="shared" ref="CD67:CD71" si="700">BR67*1.02</f>
        <v>0.24700104147333318</v>
      </c>
      <c r="CE67" s="286">
        <f t="shared" ref="CE67:CE71" si="701">BS67*1.02</f>
        <v>0.24700104147333318</v>
      </c>
      <c r="CF67" s="286">
        <f t="shared" ref="CF67:CF71" si="702">BT67*1.02</f>
        <v>0.24700104147333318</v>
      </c>
      <c r="CG67" s="286">
        <f t="shared" si="644"/>
        <v>0.24942262031130705</v>
      </c>
      <c r="CH67" s="285">
        <f t="shared" si="644"/>
        <v>0.24942262031130705</v>
      </c>
      <c r="CI67" s="294">
        <f t="shared" si="680"/>
        <v>0.23976028098751037</v>
      </c>
      <c r="CJ67" s="286">
        <f t="shared" si="681"/>
        <v>0.23976028098751037</v>
      </c>
      <c r="CK67" s="286">
        <f t="shared" si="682"/>
        <v>0.23976028098751037</v>
      </c>
      <c r="CL67" s="286">
        <f t="shared" si="683"/>
        <v>0.23976028098751037</v>
      </c>
      <c r="CM67" s="286">
        <f t="shared" si="684"/>
        <v>0.23976028098751037</v>
      </c>
      <c r="CN67" s="286">
        <f t="shared" si="685"/>
        <v>0.23976028098751037</v>
      </c>
      <c r="CO67" s="286">
        <f t="shared" si="686"/>
        <v>0.24215788379738548</v>
      </c>
      <c r="CP67" s="286">
        <f t="shared" si="687"/>
        <v>0.24700104147333318</v>
      </c>
      <c r="CQ67" s="286">
        <f t="shared" si="688"/>
        <v>0.24700104147333318</v>
      </c>
      <c r="CR67" s="286">
        <f t="shared" si="649"/>
        <v>0.25194106230279983</v>
      </c>
      <c r="CS67" s="286">
        <f t="shared" si="649"/>
        <v>0.25441107271753322</v>
      </c>
      <c r="CT67" s="285">
        <f t="shared" si="649"/>
        <v>0.25441107271753322</v>
      </c>
    </row>
    <row r="68" spans="1:98" s="17" customFormat="1" x14ac:dyDescent="0.25">
      <c r="A68" s="17" t="s">
        <v>170</v>
      </c>
      <c r="B68" s="17" t="s">
        <v>7</v>
      </c>
      <c r="C68" s="17">
        <f t="shared" si="630"/>
        <v>0.23616236162361623</v>
      </c>
      <c r="D68" s="17">
        <f t="shared" ref="D68:N68" si="703">IFERROR(D56/D37,"")</f>
        <v>0.1588235294117647</v>
      </c>
      <c r="E68" s="17">
        <f t="shared" si="703"/>
        <v>0.23076923076923078</v>
      </c>
      <c r="F68" s="17">
        <f t="shared" si="703"/>
        <v>0.16909620991253643</v>
      </c>
      <c r="G68" s="17">
        <f t="shared" si="703"/>
        <v>0.23104693140794225</v>
      </c>
      <c r="H68" s="17">
        <f t="shared" si="703"/>
        <v>0.31989247311827956</v>
      </c>
      <c r="I68" s="17">
        <f t="shared" si="703"/>
        <v>0.27750000000000002</v>
      </c>
      <c r="J68" s="17">
        <f t="shared" si="703"/>
        <v>0.21662468513853905</v>
      </c>
      <c r="K68" s="17">
        <f t="shared" si="703"/>
        <v>0.37914691943127959</v>
      </c>
      <c r="L68" s="17">
        <f t="shared" si="703"/>
        <v>0.29711751662971175</v>
      </c>
      <c r="M68" s="17">
        <f t="shared" si="703"/>
        <v>0.31237721021611004</v>
      </c>
      <c r="N68" s="105">
        <f t="shared" si="703"/>
        <v>0.34631147540983609</v>
      </c>
      <c r="O68" s="1114">
        <v>0.173991031390135</v>
      </c>
      <c r="P68" s="1114">
        <v>0.180866965620329</v>
      </c>
      <c r="Q68" s="1114">
        <v>0.170515097690941</v>
      </c>
      <c r="R68" s="1114">
        <v>0.11472868217054299</v>
      </c>
      <c r="S68" s="1114">
        <v>0.21276595744680901</v>
      </c>
      <c r="T68" s="1114">
        <v>0.28436911487758898</v>
      </c>
      <c r="U68" s="1114">
        <v>0.17869415807560099</v>
      </c>
      <c r="V68" s="1114">
        <v>0.20773381294964</v>
      </c>
      <c r="W68" s="1114">
        <v>0.186254295532646</v>
      </c>
      <c r="X68" s="1114">
        <v>0.12357611322057301</v>
      </c>
      <c r="Y68" s="1114">
        <v>0.14257425742574301</v>
      </c>
      <c r="Z68" s="1114">
        <v>0.19699699699699699</v>
      </c>
      <c r="AA68" s="1524">
        <v>8.9171974522292988E-2</v>
      </c>
      <c r="AB68" s="1524">
        <v>0.160925726587729</v>
      </c>
      <c r="AC68" s="1524">
        <v>0.11544183278786101</v>
      </c>
      <c r="AD68" s="1524">
        <v>0.12219780219780201</v>
      </c>
      <c r="AE68" s="1524">
        <v>0.13001266357112701</v>
      </c>
      <c r="AF68" s="1524">
        <v>9.41176470588235E-2</v>
      </c>
      <c r="AG68" s="1524">
        <v>8.9598753408648202E-2</v>
      </c>
      <c r="AH68" s="286">
        <f>AG68*1.06</f>
        <v>9.4974678613167093E-2</v>
      </c>
      <c r="AI68" s="286">
        <f t="shared" ref="AI68:AL68" si="704">AH68*1.06</f>
        <v>0.10067315932995713</v>
      </c>
      <c r="AJ68" s="286">
        <f t="shared" si="704"/>
        <v>0.10671354888975457</v>
      </c>
      <c r="AK68" s="286">
        <f t="shared" si="704"/>
        <v>0.11311636182313985</v>
      </c>
      <c r="AL68" s="286">
        <f t="shared" si="704"/>
        <v>0.11990334353252824</v>
      </c>
      <c r="AM68" s="294">
        <v>0.12239999999999999</v>
      </c>
      <c r="AN68" s="286">
        <v>0.12239999999999999</v>
      </c>
      <c r="AO68" s="286">
        <f t="shared" si="691"/>
        <v>0.11659625111573962</v>
      </c>
      <c r="AP68" s="286">
        <f t="shared" si="691"/>
        <v>0.12341978021978002</v>
      </c>
      <c r="AQ68" s="286">
        <f t="shared" si="691"/>
        <v>0.13131279020683828</v>
      </c>
      <c r="AR68" s="286">
        <f t="shared" si="691"/>
        <v>9.5058823529411737E-2</v>
      </c>
      <c r="AS68" s="286">
        <f t="shared" si="691"/>
        <v>9.0494740942734686E-2</v>
      </c>
      <c r="AT68" s="286">
        <f t="shared" si="691"/>
        <v>9.5924425399298768E-2</v>
      </c>
      <c r="AU68" s="286">
        <f t="shared" si="691"/>
        <v>0.1016798909232567</v>
      </c>
      <c r="AV68" s="286">
        <f t="shared" si="691"/>
        <v>0.10778068437865211</v>
      </c>
      <c r="AW68" s="286">
        <f t="shared" si="691"/>
        <v>0.11424752544137125</v>
      </c>
      <c r="AX68" s="285">
        <f t="shared" si="691"/>
        <v>0.12110237696785352</v>
      </c>
      <c r="AY68" s="294">
        <f t="shared" si="663"/>
        <v>0.12239999999999999</v>
      </c>
      <c r="AZ68" s="286">
        <f t="shared" si="664"/>
        <v>0.12239999999999999</v>
      </c>
      <c r="BA68" s="286">
        <f t="shared" si="665"/>
        <v>0.12359202618268401</v>
      </c>
      <c r="BB68" s="286">
        <f t="shared" ref="BB68:BB71" si="705">AP68*1.06</f>
        <v>0.13082496703296684</v>
      </c>
      <c r="BC68" s="286">
        <f t="shared" ref="BC68:BC71" si="706">AQ68*1.05</f>
        <v>0.1378784297171802</v>
      </c>
      <c r="BD68" s="286">
        <f t="shared" si="666"/>
        <v>9.9811764705882322E-2</v>
      </c>
      <c r="BE68" s="286">
        <f t="shared" si="667"/>
        <v>9.5019477989871426E-2</v>
      </c>
      <c r="BF68" s="286">
        <f t="shared" si="668"/>
        <v>0.10072064666926371</v>
      </c>
      <c r="BG68" s="286">
        <f t="shared" si="669"/>
        <v>0.10676388546941955</v>
      </c>
      <c r="BH68" s="286">
        <f t="shared" si="670"/>
        <v>0.11316971859758472</v>
      </c>
      <c r="BI68" s="286">
        <f t="shared" si="671"/>
        <v>0.11995990171343981</v>
      </c>
      <c r="BJ68" s="286">
        <f t="shared" si="672"/>
        <v>0.12715749581624619</v>
      </c>
      <c r="BK68" s="294">
        <f t="shared" si="673"/>
        <v>0.12239999999999999</v>
      </c>
      <c r="BL68" s="286">
        <f t="shared" si="674"/>
        <v>0.12239999999999999</v>
      </c>
      <c r="BM68" s="286">
        <f t="shared" si="675"/>
        <v>0.12359202618268401</v>
      </c>
      <c r="BN68" s="286">
        <f t="shared" si="676"/>
        <v>0.13082496703296684</v>
      </c>
      <c r="BO68" s="286">
        <f t="shared" si="677"/>
        <v>0.1378784297171802</v>
      </c>
      <c r="BP68" s="286">
        <f t="shared" si="678"/>
        <v>9.9811764705882322E-2</v>
      </c>
      <c r="BQ68" s="286">
        <f t="shared" si="636"/>
        <v>9.5969672769770142E-2</v>
      </c>
      <c r="BR68" s="286">
        <f t="shared" si="637"/>
        <v>0.10172785313595635</v>
      </c>
      <c r="BS68" s="286">
        <f t="shared" si="638"/>
        <v>0.10783152432411375</v>
      </c>
      <c r="BT68" s="286">
        <f t="shared" si="639"/>
        <v>0.11430141578356057</v>
      </c>
      <c r="BU68" s="286">
        <f t="shared" si="640"/>
        <v>0.12115950073057422</v>
      </c>
      <c r="BV68" s="285">
        <f t="shared" si="641"/>
        <v>0.12842907077440865</v>
      </c>
      <c r="BW68" s="294">
        <f t="shared" si="693"/>
        <v>0.12239999999999999</v>
      </c>
      <c r="BX68" s="286">
        <f t="shared" si="694"/>
        <v>0.12239999999999999</v>
      </c>
      <c r="BY68" s="286">
        <f t="shared" si="695"/>
        <v>0.12359202618268401</v>
      </c>
      <c r="BZ68" s="286">
        <f t="shared" si="696"/>
        <v>0.13082496703296684</v>
      </c>
      <c r="CA68" s="286">
        <f t="shared" si="697"/>
        <v>0.1378784297171802</v>
      </c>
      <c r="CB68" s="286">
        <f t="shared" si="698"/>
        <v>9.9811764705882322E-2</v>
      </c>
      <c r="CC68" s="286">
        <f t="shared" si="699"/>
        <v>9.5969672769770142E-2</v>
      </c>
      <c r="CD68" s="286">
        <f t="shared" si="700"/>
        <v>0.10376241019867548</v>
      </c>
      <c r="CE68" s="286">
        <f t="shared" si="701"/>
        <v>0.10998815481059603</v>
      </c>
      <c r="CF68" s="286">
        <f t="shared" si="702"/>
        <v>0.11658744409923177</v>
      </c>
      <c r="CG68" s="286">
        <f t="shared" si="644"/>
        <v>0.12479428575249145</v>
      </c>
      <c r="CH68" s="285">
        <f t="shared" si="644"/>
        <v>0.13228194289764092</v>
      </c>
      <c r="CI68" s="294">
        <f t="shared" si="680"/>
        <v>0.12239999999999999</v>
      </c>
      <c r="CJ68" s="286">
        <f t="shared" si="681"/>
        <v>0.12239999999999999</v>
      </c>
      <c r="CK68" s="286">
        <f t="shared" si="682"/>
        <v>0.12359202618268401</v>
      </c>
      <c r="CL68" s="286">
        <f t="shared" si="683"/>
        <v>0.13082496703296684</v>
      </c>
      <c r="CM68" s="286">
        <f t="shared" si="684"/>
        <v>0.1378784297171802</v>
      </c>
      <c r="CN68" s="286">
        <f t="shared" si="685"/>
        <v>9.9811764705882322E-2</v>
      </c>
      <c r="CO68" s="286">
        <f t="shared" si="686"/>
        <v>9.5969672769770142E-2</v>
      </c>
      <c r="CP68" s="286">
        <f t="shared" si="687"/>
        <v>0.10376241019867548</v>
      </c>
      <c r="CQ68" s="286">
        <f t="shared" si="688"/>
        <v>0.10998815481059603</v>
      </c>
      <c r="CR68" s="286">
        <f t="shared" si="649"/>
        <v>0.11891919298121641</v>
      </c>
      <c r="CS68" s="286">
        <f t="shared" si="649"/>
        <v>0.12729017146754129</v>
      </c>
      <c r="CT68" s="285">
        <f t="shared" si="649"/>
        <v>0.13492758175559375</v>
      </c>
    </row>
    <row r="69" spans="1:98" s="17" customFormat="1" x14ac:dyDescent="0.25">
      <c r="A69" s="17" t="s">
        <v>171</v>
      </c>
      <c r="B69" s="17" t="s">
        <v>8</v>
      </c>
      <c r="C69" s="17">
        <f t="shared" si="630"/>
        <v>0.13698630136986301</v>
      </c>
      <c r="D69" s="17">
        <f t="shared" ref="D69:N69" si="707">IFERROR(D57/D38,"")</f>
        <v>0.13513513513513514</v>
      </c>
      <c r="E69" s="17">
        <f t="shared" si="707"/>
        <v>0.24</v>
      </c>
      <c r="F69" s="17">
        <f t="shared" si="707"/>
        <v>0.20529801324503311</v>
      </c>
      <c r="G69" s="17">
        <f t="shared" si="707"/>
        <v>0.265625</v>
      </c>
      <c r="H69" s="17">
        <f t="shared" si="707"/>
        <v>0.29317269076305219</v>
      </c>
      <c r="I69" s="17">
        <f t="shared" si="707"/>
        <v>0.25311203319502074</v>
      </c>
      <c r="J69" s="17">
        <f t="shared" si="707"/>
        <v>0.20212765957446807</v>
      </c>
      <c r="K69" s="17">
        <f t="shared" si="707"/>
        <v>0.38317757009345793</v>
      </c>
      <c r="L69" s="17">
        <f t="shared" si="707"/>
        <v>0.256198347107438</v>
      </c>
      <c r="M69" s="17">
        <f t="shared" si="707"/>
        <v>0.28647214854111408</v>
      </c>
      <c r="N69" s="105">
        <f t="shared" si="707"/>
        <v>0.27411167512690354</v>
      </c>
      <c r="O69" s="1114">
        <v>0.19193020719738299</v>
      </c>
      <c r="P69" s="1114">
        <v>0.166183574879227</v>
      </c>
      <c r="Q69" s="1114">
        <v>0.294772922022279</v>
      </c>
      <c r="R69" s="1114">
        <v>0.171701112877583</v>
      </c>
      <c r="S69" s="1114">
        <v>0.14625550660792999</v>
      </c>
      <c r="T69" s="1114">
        <v>0.148319814600232</v>
      </c>
      <c r="U69" s="1114">
        <v>0.14710042432814699</v>
      </c>
      <c r="V69" s="1114">
        <v>0.16910935738444199</v>
      </c>
      <c r="W69" s="1114">
        <v>0.15276695245518301</v>
      </c>
      <c r="X69" s="1114">
        <v>0.113133300541072</v>
      </c>
      <c r="Y69" s="1114">
        <v>8.2285714285714295E-2</v>
      </c>
      <c r="Z69" s="1114">
        <v>0.15609093993892101</v>
      </c>
      <c r="AA69" s="1524">
        <v>5.905511811023622E-2</v>
      </c>
      <c r="AB69" s="1524">
        <v>0.120085775553967</v>
      </c>
      <c r="AC69" s="1524">
        <v>0.19833178869323401</v>
      </c>
      <c r="AD69" s="1524">
        <v>0.13013013013013</v>
      </c>
      <c r="AE69" s="1524">
        <v>9.4212651413189796E-2</v>
      </c>
      <c r="AF69" s="1524">
        <v>0.113807531380753</v>
      </c>
      <c r="AG69" s="1524">
        <v>0.119156736938588</v>
      </c>
      <c r="AH69" s="286">
        <f>AG69*1.05</f>
        <v>0.12511457378551741</v>
      </c>
      <c r="AI69" s="286">
        <f t="shared" ref="AI69:AL69" si="708">AH69*1.05</f>
        <v>0.13137030247479328</v>
      </c>
      <c r="AJ69" s="286">
        <f t="shared" si="708"/>
        <v>0.13793881759853296</v>
      </c>
      <c r="AK69" s="286">
        <f t="shared" si="708"/>
        <v>0.14483575847845961</v>
      </c>
      <c r="AL69" s="286">
        <f t="shared" si="708"/>
        <v>0.15207754640238261</v>
      </c>
      <c r="AM69" s="294">
        <v>0.10200000000000001</v>
      </c>
      <c r="AN69" s="286">
        <v>0.10200000000000001</v>
      </c>
      <c r="AO69" s="286">
        <f t="shared" si="691"/>
        <v>0.20031510658016635</v>
      </c>
      <c r="AP69" s="286">
        <f t="shared" si="691"/>
        <v>0.13143143143143129</v>
      </c>
      <c r="AQ69" s="286">
        <f t="shared" si="691"/>
        <v>9.5154777927321701E-2</v>
      </c>
      <c r="AR69" s="286">
        <f t="shared" si="691"/>
        <v>0.11494560669456054</v>
      </c>
      <c r="AS69" s="286">
        <f t="shared" si="691"/>
        <v>0.12034830430797389</v>
      </c>
      <c r="AT69" s="286">
        <f t="shared" si="691"/>
        <v>0.12636571952337258</v>
      </c>
      <c r="AU69" s="286">
        <f t="shared" si="691"/>
        <v>0.13268400549954121</v>
      </c>
      <c r="AV69" s="286">
        <f t="shared" si="691"/>
        <v>0.13931820577451828</v>
      </c>
      <c r="AW69" s="286">
        <f t="shared" si="691"/>
        <v>0.14628411606324421</v>
      </c>
      <c r="AX69" s="285">
        <f t="shared" si="691"/>
        <v>0.15359832186640643</v>
      </c>
      <c r="AY69" s="294">
        <f>AVERAGE(AM69:AX69)*1.01</f>
        <v>0.13167417096876852</v>
      </c>
      <c r="AZ69" s="286">
        <f>AY69*1.01</f>
        <v>0.1329909126784562</v>
      </c>
      <c r="BA69" s="286">
        <f t="shared" ref="BA69:BJ69" si="709">AZ69*1.01</f>
        <v>0.13432082180524077</v>
      </c>
      <c r="BB69" s="286">
        <f t="shared" si="709"/>
        <v>0.13566403002329319</v>
      </c>
      <c r="BC69" s="286">
        <f t="shared" si="709"/>
        <v>0.13702067032352613</v>
      </c>
      <c r="BD69" s="286">
        <f t="shared" si="709"/>
        <v>0.13839087702676139</v>
      </c>
      <c r="BE69" s="286">
        <f t="shared" si="709"/>
        <v>0.13977478579702901</v>
      </c>
      <c r="BF69" s="286">
        <f t="shared" si="709"/>
        <v>0.14117253365499929</v>
      </c>
      <c r="BG69" s="286">
        <f t="shared" si="709"/>
        <v>0.14258425899154928</v>
      </c>
      <c r="BH69" s="286">
        <f t="shared" si="709"/>
        <v>0.14401010158146477</v>
      </c>
      <c r="BI69" s="286">
        <f t="shared" si="709"/>
        <v>0.14545020259727942</v>
      </c>
      <c r="BJ69" s="286">
        <f t="shared" si="709"/>
        <v>0.14690470462325222</v>
      </c>
      <c r="BK69" s="294">
        <f t="shared" si="673"/>
        <v>0.13167417096876852</v>
      </c>
      <c r="BL69" s="286">
        <f t="shared" si="674"/>
        <v>0.1329909126784562</v>
      </c>
      <c r="BM69" s="286">
        <f t="shared" si="675"/>
        <v>0.13432082180524077</v>
      </c>
      <c r="BN69" s="286">
        <f t="shared" si="676"/>
        <v>0.13566403002329319</v>
      </c>
      <c r="BO69" s="286">
        <f t="shared" si="677"/>
        <v>0.13702067032352613</v>
      </c>
      <c r="BP69" s="286">
        <f t="shared" si="678"/>
        <v>0.13839087702676139</v>
      </c>
      <c r="BQ69" s="286">
        <f t="shared" si="636"/>
        <v>0.14117253365499929</v>
      </c>
      <c r="BR69" s="286">
        <f t="shared" si="637"/>
        <v>0.14258425899154928</v>
      </c>
      <c r="BS69" s="286">
        <f t="shared" si="638"/>
        <v>0.14401010158146477</v>
      </c>
      <c r="BT69" s="286">
        <f t="shared" si="639"/>
        <v>0.14545020259727942</v>
      </c>
      <c r="BU69" s="286">
        <f t="shared" si="640"/>
        <v>0.14690470462325222</v>
      </c>
      <c r="BV69" s="285">
        <f t="shared" si="641"/>
        <v>0.14837375166948474</v>
      </c>
      <c r="BW69" s="294">
        <v>0.13</v>
      </c>
      <c r="BX69" s="286">
        <f>BW69</f>
        <v>0.13</v>
      </c>
      <c r="BY69" s="286">
        <f t="shared" ref="BY69:CH69" si="710">BX69</f>
        <v>0.13</v>
      </c>
      <c r="BZ69" s="286">
        <f t="shared" si="710"/>
        <v>0.13</v>
      </c>
      <c r="CA69" s="286">
        <f t="shared" si="710"/>
        <v>0.13</v>
      </c>
      <c r="CB69" s="286">
        <f t="shared" si="710"/>
        <v>0.13</v>
      </c>
      <c r="CC69" s="286">
        <f t="shared" si="710"/>
        <v>0.13</v>
      </c>
      <c r="CD69" s="286">
        <f t="shared" si="710"/>
        <v>0.13</v>
      </c>
      <c r="CE69" s="286">
        <f t="shared" si="710"/>
        <v>0.13</v>
      </c>
      <c r="CF69" s="286">
        <f t="shared" si="710"/>
        <v>0.13</v>
      </c>
      <c r="CG69" s="286">
        <f t="shared" si="710"/>
        <v>0.13</v>
      </c>
      <c r="CH69" s="286">
        <f t="shared" si="710"/>
        <v>0.13</v>
      </c>
      <c r="CI69" s="294">
        <f t="shared" si="680"/>
        <v>0.13</v>
      </c>
      <c r="CJ69" s="286">
        <f t="shared" si="681"/>
        <v>0.13</v>
      </c>
      <c r="CK69" s="286">
        <f t="shared" si="682"/>
        <v>0.13</v>
      </c>
      <c r="CL69" s="286">
        <f t="shared" si="683"/>
        <v>0.13</v>
      </c>
      <c r="CM69" s="286">
        <f t="shared" si="684"/>
        <v>0.13</v>
      </c>
      <c r="CN69" s="286">
        <f t="shared" si="685"/>
        <v>0.13</v>
      </c>
      <c r="CO69" s="286">
        <f t="shared" si="686"/>
        <v>0.13</v>
      </c>
      <c r="CP69" s="286">
        <f t="shared" si="687"/>
        <v>0.13</v>
      </c>
      <c r="CQ69" s="286">
        <f t="shared" si="688"/>
        <v>0.13</v>
      </c>
      <c r="CR69" s="286">
        <f t="shared" si="649"/>
        <v>0.1326</v>
      </c>
      <c r="CS69" s="286">
        <f t="shared" si="649"/>
        <v>0.1326</v>
      </c>
      <c r="CT69" s="285">
        <f t="shared" si="649"/>
        <v>0.1326</v>
      </c>
    </row>
    <row r="70" spans="1:98" s="17" customFormat="1" x14ac:dyDescent="0.25">
      <c r="A70" s="17" t="s">
        <v>172</v>
      </c>
      <c r="B70" s="17" t="s">
        <v>1</v>
      </c>
      <c r="C70" s="17">
        <f t="shared" si="630"/>
        <v>0.1893491124260355</v>
      </c>
      <c r="D70" s="17">
        <f t="shared" ref="D70:N70" si="711">IFERROR(D58/D39,"")</f>
        <v>0.14673913043478262</v>
      </c>
      <c r="E70" s="17">
        <f t="shared" si="711"/>
        <v>0.18666666666666668</v>
      </c>
      <c r="F70" s="17">
        <f t="shared" si="711"/>
        <v>0.20392156862745098</v>
      </c>
      <c r="G70" s="17">
        <f t="shared" si="711"/>
        <v>0.29385964912280704</v>
      </c>
      <c r="H70" s="17">
        <f t="shared" si="711"/>
        <v>0.23412698412698413</v>
      </c>
      <c r="I70" s="17">
        <f t="shared" si="711"/>
        <v>0.27777777777777779</v>
      </c>
      <c r="J70" s="17">
        <f t="shared" si="711"/>
        <v>0.20564516129032259</v>
      </c>
      <c r="K70" s="17">
        <f t="shared" si="711"/>
        <v>0.46280991735537191</v>
      </c>
      <c r="L70" s="17">
        <f t="shared" si="711"/>
        <v>0.35094339622641507</v>
      </c>
      <c r="M70" s="17">
        <f t="shared" si="711"/>
        <v>0.31</v>
      </c>
      <c r="N70" s="105">
        <f t="shared" si="711"/>
        <v>0.36184210526315791</v>
      </c>
      <c r="O70" s="1114">
        <v>0.161434977578475</v>
      </c>
      <c r="P70" s="1114">
        <v>0.173913043478261</v>
      </c>
      <c r="Q70" s="1114">
        <v>0.25899280575539602</v>
      </c>
      <c r="R70" s="1114">
        <v>0.21293532338308499</v>
      </c>
      <c r="S70" s="1114">
        <v>0.20744680851063799</v>
      </c>
      <c r="T70" s="1114">
        <v>0.226114649681529</v>
      </c>
      <c r="U70" s="1114">
        <v>0.12338593974174999</v>
      </c>
      <c r="V70" s="1114">
        <v>9.5238095238095205E-2</v>
      </c>
      <c r="W70" s="1114">
        <v>0.131399317406143</v>
      </c>
      <c r="X70" s="1114">
        <v>8.7037037037036996E-2</v>
      </c>
      <c r="Y70" s="1114">
        <v>0.113207547169811</v>
      </c>
      <c r="Z70" s="1114">
        <v>0.21673306772908399</v>
      </c>
      <c r="AA70" s="1524">
        <v>4.2938931297709926E-2</v>
      </c>
      <c r="AB70" s="1524">
        <v>8.8111044055522003E-2</v>
      </c>
      <c r="AC70" s="1524">
        <v>0.16530156366344001</v>
      </c>
      <c r="AD70" s="1524">
        <v>0.12947658402203899</v>
      </c>
      <c r="AE70" s="1524">
        <v>8.3386786401539403E-2</v>
      </c>
      <c r="AF70" s="1524">
        <v>7.2599531615925098E-2</v>
      </c>
      <c r="AG70" s="1524">
        <v>6.6508313539192399E-2</v>
      </c>
      <c r="AH70" s="286">
        <f>AG70*1.06</f>
        <v>7.0498812351543941E-2</v>
      </c>
      <c r="AI70" s="286">
        <f t="shared" ref="AI70:AL70" si="712">AH70*1.06</f>
        <v>7.472874109263658E-2</v>
      </c>
      <c r="AJ70" s="286">
        <f t="shared" si="712"/>
        <v>7.9212465558194778E-2</v>
      </c>
      <c r="AK70" s="286">
        <f t="shared" si="712"/>
        <v>8.3965213491686466E-2</v>
      </c>
      <c r="AL70" s="286">
        <f t="shared" si="712"/>
        <v>8.900312630118766E-2</v>
      </c>
      <c r="AM70" s="294">
        <v>0.10200000000000001</v>
      </c>
      <c r="AN70" s="286">
        <v>0.10200000000000001</v>
      </c>
      <c r="AO70" s="286">
        <f t="shared" si="691"/>
        <v>0.1669545793000744</v>
      </c>
      <c r="AP70" s="286">
        <f t="shared" si="691"/>
        <v>0.13077134986225938</v>
      </c>
      <c r="AQ70" s="286">
        <f t="shared" si="691"/>
        <v>8.4220654265554792E-2</v>
      </c>
      <c r="AR70" s="286">
        <f t="shared" si="691"/>
        <v>7.3325526932084342E-2</v>
      </c>
      <c r="AS70" s="286">
        <f t="shared" si="691"/>
        <v>6.7173396674584329E-2</v>
      </c>
      <c r="AT70" s="286">
        <f t="shared" si="691"/>
        <v>7.1203800475059378E-2</v>
      </c>
      <c r="AU70" s="286">
        <f t="shared" si="691"/>
        <v>7.5476028503562942E-2</v>
      </c>
      <c r="AV70" s="286">
        <f t="shared" si="691"/>
        <v>8.0004590213776733E-2</v>
      </c>
      <c r="AW70" s="286">
        <f t="shared" si="691"/>
        <v>8.4804865626603332E-2</v>
      </c>
      <c r="AX70" s="285">
        <f t="shared" si="691"/>
        <v>8.9893157564199536E-2</v>
      </c>
      <c r="AY70" s="294">
        <f t="shared" si="663"/>
        <v>0.10200000000000001</v>
      </c>
      <c r="AZ70" s="286">
        <f t="shared" si="664"/>
        <v>0.10200000000000001</v>
      </c>
      <c r="BA70" s="286">
        <f t="shared" si="665"/>
        <v>0.17697185405807889</v>
      </c>
      <c r="BB70" s="286">
        <f t="shared" si="705"/>
        <v>0.13861763085399495</v>
      </c>
      <c r="BC70" s="286">
        <f t="shared" si="706"/>
        <v>8.8431686978832538E-2</v>
      </c>
      <c r="BD70" s="286">
        <f t="shared" si="666"/>
        <v>7.6991803278688556E-2</v>
      </c>
      <c r="BE70" s="286">
        <f t="shared" si="667"/>
        <v>7.0532066508313548E-2</v>
      </c>
      <c r="BF70" s="286">
        <f t="shared" si="668"/>
        <v>7.4763990498812355E-2</v>
      </c>
      <c r="BG70" s="286">
        <f t="shared" si="669"/>
        <v>7.9249829928741092E-2</v>
      </c>
      <c r="BH70" s="286">
        <f t="shared" si="670"/>
        <v>8.4004819724465579E-2</v>
      </c>
      <c r="BI70" s="286">
        <f t="shared" si="671"/>
        <v>8.9045108907933504E-2</v>
      </c>
      <c r="BJ70" s="286">
        <f t="shared" si="672"/>
        <v>9.4387815442409512E-2</v>
      </c>
      <c r="BK70" s="294">
        <f t="shared" si="673"/>
        <v>0.10200000000000001</v>
      </c>
      <c r="BL70" s="286">
        <f t="shared" si="674"/>
        <v>0.10200000000000001</v>
      </c>
      <c r="BM70" s="286">
        <f t="shared" si="675"/>
        <v>0.17697185405807889</v>
      </c>
      <c r="BN70" s="286">
        <f t="shared" si="676"/>
        <v>0.13861763085399495</v>
      </c>
      <c r="BO70" s="286">
        <f t="shared" si="677"/>
        <v>8.8431686978832538E-2</v>
      </c>
      <c r="BP70" s="286">
        <f t="shared" si="678"/>
        <v>7.6991803278688556E-2</v>
      </c>
      <c r="BQ70" s="286">
        <f t="shared" si="636"/>
        <v>7.1237387173396685E-2</v>
      </c>
      <c r="BR70" s="286">
        <f t="shared" si="637"/>
        <v>7.5511630403800475E-2</v>
      </c>
      <c r="BS70" s="286">
        <f t="shared" si="638"/>
        <v>8.0042328228028509E-2</v>
      </c>
      <c r="BT70" s="286">
        <f t="shared" si="639"/>
        <v>8.484486792171024E-2</v>
      </c>
      <c r="BU70" s="286">
        <f t="shared" si="640"/>
        <v>8.9935559997012846E-2</v>
      </c>
      <c r="BV70" s="285">
        <f t="shared" si="641"/>
        <v>9.5331693596833605E-2</v>
      </c>
      <c r="BW70" s="294">
        <f t="shared" si="693"/>
        <v>0.10200000000000001</v>
      </c>
      <c r="BX70" s="286">
        <f t="shared" si="694"/>
        <v>0.10200000000000001</v>
      </c>
      <c r="BY70" s="286">
        <f t="shared" si="695"/>
        <v>0.17697185405807889</v>
      </c>
      <c r="BZ70" s="286">
        <f t="shared" si="696"/>
        <v>0.13861763085399495</v>
      </c>
      <c r="CA70" s="286">
        <f t="shared" si="697"/>
        <v>8.8431686978832538E-2</v>
      </c>
      <c r="CB70" s="286">
        <f t="shared" si="698"/>
        <v>7.6991803278688556E-2</v>
      </c>
      <c r="CC70" s="286">
        <f t="shared" si="699"/>
        <v>7.1237387173396685E-2</v>
      </c>
      <c r="CD70" s="286">
        <f t="shared" si="700"/>
        <v>7.7021863011876482E-2</v>
      </c>
      <c r="CE70" s="286">
        <f t="shared" si="701"/>
        <v>8.1643174792589077E-2</v>
      </c>
      <c r="CF70" s="286">
        <f t="shared" si="702"/>
        <v>8.6541765280144442E-2</v>
      </c>
      <c r="CG70" s="286">
        <f t="shared" si="644"/>
        <v>9.2633626796923232E-2</v>
      </c>
      <c r="CH70" s="285">
        <f t="shared" si="644"/>
        <v>9.8191644404738612E-2</v>
      </c>
      <c r="CI70" s="294">
        <f t="shared" si="680"/>
        <v>0.10200000000000001</v>
      </c>
      <c r="CJ70" s="286">
        <f t="shared" si="681"/>
        <v>0.10200000000000001</v>
      </c>
      <c r="CK70" s="286">
        <f t="shared" si="682"/>
        <v>0.17697185405807889</v>
      </c>
      <c r="CL70" s="286">
        <f t="shared" si="683"/>
        <v>0.13861763085399495</v>
      </c>
      <c r="CM70" s="286">
        <f t="shared" si="684"/>
        <v>8.8431686978832538E-2</v>
      </c>
      <c r="CN70" s="286">
        <f t="shared" si="685"/>
        <v>7.6991803278688556E-2</v>
      </c>
      <c r="CO70" s="286">
        <f t="shared" si="686"/>
        <v>7.1237387173396685E-2</v>
      </c>
      <c r="CP70" s="286">
        <f t="shared" si="687"/>
        <v>7.7021863011876482E-2</v>
      </c>
      <c r="CQ70" s="286">
        <f t="shared" si="688"/>
        <v>8.1643174792589077E-2</v>
      </c>
      <c r="CR70" s="286">
        <f t="shared" si="649"/>
        <v>8.8272600585747332E-2</v>
      </c>
      <c r="CS70" s="286">
        <f t="shared" si="649"/>
        <v>9.4486299332861692E-2</v>
      </c>
      <c r="CT70" s="285">
        <f t="shared" si="649"/>
        <v>0.10015547729283339</v>
      </c>
    </row>
    <row r="71" spans="1:98" s="17" customFormat="1" x14ac:dyDescent="0.25">
      <c r="A71" s="17" t="s">
        <v>173</v>
      </c>
      <c r="B71" s="17" t="s">
        <v>2</v>
      </c>
      <c r="C71" s="17">
        <f t="shared" si="630"/>
        <v>2.6315789473684209E-2</v>
      </c>
      <c r="D71" s="17">
        <f t="shared" ref="D71:N71" si="713">IFERROR(D59/D40,"")</f>
        <v>7.6923076923076927E-2</v>
      </c>
      <c r="E71" s="17">
        <f t="shared" si="713"/>
        <v>5.0632911392405063E-2</v>
      </c>
      <c r="F71" s="17">
        <f t="shared" si="713"/>
        <v>3.8461538461538464E-2</v>
      </c>
      <c r="G71" s="17">
        <f t="shared" si="713"/>
        <v>0.15</v>
      </c>
      <c r="H71" s="17">
        <f t="shared" si="713"/>
        <v>0.10743801652892562</v>
      </c>
      <c r="I71" s="17">
        <f t="shared" si="713"/>
        <v>0.19607843137254902</v>
      </c>
      <c r="J71" s="17">
        <f t="shared" si="713"/>
        <v>0.22222222222222221</v>
      </c>
      <c r="K71" s="17">
        <f t="shared" si="713"/>
        <v>0.44827586206896552</v>
      </c>
      <c r="L71" s="17">
        <f t="shared" si="713"/>
        <v>0.20799999999999999</v>
      </c>
      <c r="M71" s="17">
        <f t="shared" si="713"/>
        <v>0.40298507462686567</v>
      </c>
      <c r="N71" s="105">
        <f t="shared" si="713"/>
        <v>0.29585798816568049</v>
      </c>
      <c r="O71" s="1114">
        <v>0.16759776536312801</v>
      </c>
      <c r="P71" s="1114">
        <v>0.117073170731707</v>
      </c>
      <c r="Q71" s="1114">
        <v>0.21777777777777799</v>
      </c>
      <c r="R71" s="1114">
        <v>0.128099173553719</v>
      </c>
      <c r="S71" s="1114">
        <v>0.185714285714286</v>
      </c>
      <c r="T71" s="1114">
        <v>0.21766561514195601</v>
      </c>
      <c r="U71" s="1114">
        <v>0.150782361308677</v>
      </c>
      <c r="V71" s="1114">
        <v>0.207759699624531</v>
      </c>
      <c r="W71" s="1114">
        <v>0.17199558985666999</v>
      </c>
      <c r="X71" s="1114">
        <v>0.172348484848485</v>
      </c>
      <c r="Y71" s="1114">
        <v>0.136286201022147</v>
      </c>
      <c r="Z71" s="1114">
        <v>0.184049079754601</v>
      </c>
      <c r="AA71" s="1524">
        <v>7.1151358344113846E-2</v>
      </c>
      <c r="AB71" s="1524">
        <v>0.115072933549433</v>
      </c>
      <c r="AC71" s="1524">
        <v>0.14955357142857101</v>
      </c>
      <c r="AD71" s="1524">
        <v>0.17016317016317001</v>
      </c>
      <c r="AE71" s="1524">
        <v>0.14169570267131201</v>
      </c>
      <c r="AF71" s="1524">
        <v>0.118551042810099</v>
      </c>
      <c r="AG71" s="1524">
        <v>9.99020568070519E-2</v>
      </c>
      <c r="AH71" s="286">
        <f t="shared" ref="AH71" si="714">AVERAGE(AD71:AG71)*1.01</f>
        <v>0.13390377304403731</v>
      </c>
      <c r="AI71" s="286">
        <f t="shared" ref="AI71:AL71" si="715">AVERAGE(AE71:AH71)*1.01</f>
        <v>0.12474827527145631</v>
      </c>
      <c r="AJ71" s="286">
        <f t="shared" si="715"/>
        <v>0.12046904985299274</v>
      </c>
      <c r="AK71" s="286">
        <f t="shared" si="715"/>
        <v>0.12095334663132341</v>
      </c>
      <c r="AL71" s="286">
        <f t="shared" si="715"/>
        <v>0.12626879731195198</v>
      </c>
      <c r="AM71" s="294">
        <v>0.10200000000000001</v>
      </c>
      <c r="AN71" s="286">
        <v>0.10200000000000001</v>
      </c>
      <c r="AO71" s="286">
        <f t="shared" si="691"/>
        <v>0.15104910714285671</v>
      </c>
      <c r="AP71" s="286">
        <f t="shared" si="691"/>
        <v>0.17186480186480171</v>
      </c>
      <c r="AQ71" s="286">
        <f t="shared" si="691"/>
        <v>0.14311265969802514</v>
      </c>
      <c r="AR71" s="286">
        <f t="shared" si="691"/>
        <v>0.11973655323819998</v>
      </c>
      <c r="AS71" s="286">
        <f t="shared" si="691"/>
        <v>0.10090107737512242</v>
      </c>
      <c r="AT71" s="286">
        <f t="shared" si="691"/>
        <v>0.13524281077447767</v>
      </c>
      <c r="AU71" s="286">
        <f t="shared" si="691"/>
        <v>0.12599575802417087</v>
      </c>
      <c r="AV71" s="286">
        <f t="shared" si="691"/>
        <v>0.12167374035152267</v>
      </c>
      <c r="AW71" s="286">
        <f t="shared" si="691"/>
        <v>0.12216288009763665</v>
      </c>
      <c r="AX71" s="285">
        <f t="shared" si="691"/>
        <v>0.12753148528507149</v>
      </c>
      <c r="AY71" s="294">
        <f t="shared" si="663"/>
        <v>0.10200000000000001</v>
      </c>
      <c r="AZ71" s="286">
        <f t="shared" si="664"/>
        <v>0.10200000000000001</v>
      </c>
      <c r="BA71" s="286">
        <f t="shared" si="665"/>
        <v>0.16011205357142813</v>
      </c>
      <c r="BB71" s="286">
        <f t="shared" si="705"/>
        <v>0.18217668997668982</v>
      </c>
      <c r="BC71" s="286">
        <f t="shared" si="706"/>
        <v>0.15026829268292641</v>
      </c>
      <c r="BD71" s="286">
        <f t="shared" si="666"/>
        <v>0.12572338090010998</v>
      </c>
      <c r="BE71" s="286">
        <f t="shared" si="667"/>
        <v>0.10594613124387856</v>
      </c>
      <c r="BF71" s="286">
        <f t="shared" si="668"/>
        <v>0.14200495131320157</v>
      </c>
      <c r="BG71" s="286">
        <f t="shared" si="669"/>
        <v>0.13229554592537943</v>
      </c>
      <c r="BH71" s="286">
        <f t="shared" si="670"/>
        <v>0.12775742736909881</v>
      </c>
      <c r="BI71" s="286">
        <f t="shared" si="671"/>
        <v>0.12827102410251848</v>
      </c>
      <c r="BJ71" s="286">
        <f t="shared" si="672"/>
        <v>0.13390805954932508</v>
      </c>
      <c r="BK71" s="294">
        <f t="shared" si="673"/>
        <v>0.10200000000000001</v>
      </c>
      <c r="BL71" s="286">
        <f t="shared" si="674"/>
        <v>0.10200000000000001</v>
      </c>
      <c r="BM71" s="286">
        <f t="shared" si="675"/>
        <v>0.16011205357142813</v>
      </c>
      <c r="BN71" s="286">
        <f t="shared" si="676"/>
        <v>0.18217668997668982</v>
      </c>
      <c r="BO71" s="286">
        <f t="shared" si="677"/>
        <v>0.15026829268292641</v>
      </c>
      <c r="BP71" s="286">
        <f t="shared" si="678"/>
        <v>0.12572338090010998</v>
      </c>
      <c r="BQ71" s="286">
        <f t="shared" si="636"/>
        <v>0.10700559255631734</v>
      </c>
      <c r="BR71" s="286">
        <f t="shared" si="637"/>
        <v>0.14342500082633358</v>
      </c>
      <c r="BS71" s="286">
        <f t="shared" si="638"/>
        <v>0.13361850138463321</v>
      </c>
      <c r="BT71" s="286">
        <f t="shared" si="639"/>
        <v>0.1290350016427898</v>
      </c>
      <c r="BU71" s="286">
        <f t="shared" si="640"/>
        <v>0.12955373434354367</v>
      </c>
      <c r="BV71" s="285">
        <f t="shared" si="641"/>
        <v>0.13524714014481834</v>
      </c>
      <c r="BW71" s="294">
        <f t="shared" si="693"/>
        <v>0.10200000000000001</v>
      </c>
      <c r="BX71" s="286">
        <f t="shared" si="694"/>
        <v>0.10200000000000001</v>
      </c>
      <c r="BY71" s="286">
        <f t="shared" si="695"/>
        <v>0.16011205357142813</v>
      </c>
      <c r="BZ71" s="286">
        <f t="shared" si="696"/>
        <v>0.18217668997668982</v>
      </c>
      <c r="CA71" s="286">
        <f t="shared" si="697"/>
        <v>0.15026829268292641</v>
      </c>
      <c r="CB71" s="286">
        <f t="shared" si="698"/>
        <v>0.12572338090010998</v>
      </c>
      <c r="CC71" s="286">
        <f t="shared" si="699"/>
        <v>0.10700559255631734</v>
      </c>
      <c r="CD71" s="286">
        <f t="shared" si="700"/>
        <v>0.14629350084286025</v>
      </c>
      <c r="CE71" s="286">
        <f t="shared" si="701"/>
        <v>0.13629087141232588</v>
      </c>
      <c r="CF71" s="286">
        <f t="shared" si="702"/>
        <v>0.1316157016756456</v>
      </c>
      <c r="CG71" s="286">
        <f t="shared" si="644"/>
        <v>0.13344034637384999</v>
      </c>
      <c r="CH71" s="285">
        <f t="shared" si="644"/>
        <v>0.13930455434916289</v>
      </c>
      <c r="CI71" s="294">
        <f t="shared" si="680"/>
        <v>0.10200000000000001</v>
      </c>
      <c r="CJ71" s="286">
        <f t="shared" si="681"/>
        <v>0.10200000000000001</v>
      </c>
      <c r="CK71" s="286">
        <f t="shared" si="682"/>
        <v>0.16011205357142813</v>
      </c>
      <c r="CL71" s="286">
        <f t="shared" si="683"/>
        <v>0.18217668997668982</v>
      </c>
      <c r="CM71" s="286">
        <f t="shared" si="684"/>
        <v>0.15026829268292641</v>
      </c>
      <c r="CN71" s="286">
        <f t="shared" si="685"/>
        <v>0.12572338090010998</v>
      </c>
      <c r="CO71" s="286">
        <f t="shared" si="686"/>
        <v>0.10700559255631734</v>
      </c>
      <c r="CP71" s="286">
        <f t="shared" si="687"/>
        <v>0.14629350084286025</v>
      </c>
      <c r="CQ71" s="286">
        <f t="shared" si="688"/>
        <v>0.13629087141232588</v>
      </c>
      <c r="CR71" s="286">
        <f t="shared" si="649"/>
        <v>0.13424801570915851</v>
      </c>
      <c r="CS71" s="286">
        <f t="shared" si="649"/>
        <v>0.136109153301327</v>
      </c>
      <c r="CT71" s="285">
        <f t="shared" si="649"/>
        <v>0.14209064543614616</v>
      </c>
    </row>
    <row r="72" spans="1:98" s="17" customFormat="1" x14ac:dyDescent="0.25">
      <c r="A72" s="17" t="s">
        <v>174</v>
      </c>
      <c r="B72" s="17" t="s">
        <v>150</v>
      </c>
      <c r="N72" s="105"/>
      <c r="O72" s="1114"/>
      <c r="P72" s="1114"/>
      <c r="Q72" s="1114"/>
      <c r="R72" s="1114"/>
      <c r="S72" s="1114"/>
      <c r="T72" s="1114"/>
      <c r="U72" s="1114"/>
      <c r="V72" s="1114"/>
      <c r="W72" s="1114"/>
      <c r="X72" s="1114"/>
      <c r="Y72" s="1114"/>
      <c r="Z72" s="1114"/>
      <c r="AA72" s="1114"/>
      <c r="AB72" s="1524">
        <v>8.6173633440514499E-2</v>
      </c>
      <c r="AC72" s="1524">
        <v>2.7573529411764702E-2</v>
      </c>
      <c r="AD72" s="1524">
        <v>5.6441717791411002E-2</v>
      </c>
      <c r="AE72" s="1524">
        <v>1.7234625930278101E-2</v>
      </c>
      <c r="AF72" s="1524">
        <v>1.3909587680079501E-2</v>
      </c>
      <c r="AG72" s="1524">
        <v>8.6580086580086597E-3</v>
      </c>
      <c r="AH72" s="286">
        <f>AVERAGE(AD72:AG72)*1.02</f>
        <v>2.4542204715243199E-2</v>
      </c>
      <c r="AI72" s="286">
        <f>AH72*1.02</f>
        <v>2.5033048809548063E-2</v>
      </c>
      <c r="AJ72" s="286">
        <f t="shared" ref="AJ72:AL72" si="716">AI72*1.02</f>
        <v>2.5533709785739024E-2</v>
      </c>
      <c r="AK72" s="286">
        <f t="shared" si="716"/>
        <v>2.6044383981453804E-2</v>
      </c>
      <c r="AL72" s="286">
        <f t="shared" si="716"/>
        <v>2.6565271661082881E-2</v>
      </c>
      <c r="AM72" s="286">
        <f t="shared" ref="AM72" si="717">AVERAGE(AI72:AL72)*1.01</f>
        <v>2.6052044595050505E-2</v>
      </c>
      <c r="AN72" s="286">
        <f t="shared" ref="AN72" si="718">AVERAGE(AJ72:AM72)*1.01</f>
        <v>2.630934103088987E-2</v>
      </c>
      <c r="AO72" s="286">
        <f t="shared" ref="AO72" si="719">AVERAGE(AK72:AN72)*1.01</f>
        <v>2.6505187920290458E-2</v>
      </c>
      <c r="AP72" s="286">
        <f t="shared" ref="AP72" si="720">AVERAGE(AL72:AO72)*1.01</f>
        <v>2.6621540914846715E-2</v>
      </c>
      <c r="AQ72" s="286">
        <f t="shared" ref="AQ72" si="721">AVERAGE(AM72:AP72)*1.01</f>
        <v>2.663574890142208E-2</v>
      </c>
      <c r="AR72" s="286">
        <f t="shared" ref="AR72" si="722">AVERAGE(AN72:AQ72)*1.01</f>
        <v>2.6783134238780901E-2</v>
      </c>
      <c r="AS72" s="286">
        <f t="shared" ref="AS72" si="723">AVERAGE(AO72:AR72)*1.01</f>
        <v>2.6902767023773391E-2</v>
      </c>
      <c r="AT72" s="286">
        <f t="shared" ref="AT72" si="724">AVERAGE(AP72:AS72)*1.01</f>
        <v>2.7003155747402832E-2</v>
      </c>
      <c r="AU72" s="286">
        <f t="shared" ref="AU72" si="725">AVERAGE(AQ72:AT72)*1.01</f>
        <v>2.709951349262325E-2</v>
      </c>
      <c r="AV72" s="286">
        <f t="shared" ref="AV72" si="726">AVERAGE(AR72:AU72)*1.01</f>
        <v>2.7216614051901546E-2</v>
      </c>
      <c r="AW72" s="286">
        <f t="shared" ref="AW72" si="727">AVERAGE(AS72:AV72)*1.01</f>
        <v>2.7326067704714505E-2</v>
      </c>
      <c r="AX72" s="286">
        <f>AVERAGE(AT72:AW72)*1.01</f>
        <v>2.7432951126652137E-2</v>
      </c>
      <c r="AY72" s="286">
        <f>AVERAGE(AM72:AX72)</f>
        <v>2.6824005562362349E-2</v>
      </c>
      <c r="AZ72" s="286">
        <f>AY72</f>
        <v>2.6824005562362349E-2</v>
      </c>
      <c r="BA72" s="286">
        <f t="shared" ref="BA72:BJ72" si="728">AZ72</f>
        <v>2.6824005562362349E-2</v>
      </c>
      <c r="BB72" s="286">
        <f t="shared" si="728"/>
        <v>2.6824005562362349E-2</v>
      </c>
      <c r="BC72" s="286">
        <f t="shared" si="728"/>
        <v>2.6824005562362349E-2</v>
      </c>
      <c r="BD72" s="286">
        <f t="shared" si="728"/>
        <v>2.6824005562362349E-2</v>
      </c>
      <c r="BE72" s="286">
        <f t="shared" si="728"/>
        <v>2.6824005562362349E-2</v>
      </c>
      <c r="BF72" s="286">
        <f t="shared" si="728"/>
        <v>2.6824005562362349E-2</v>
      </c>
      <c r="BG72" s="286">
        <f t="shared" si="728"/>
        <v>2.6824005562362349E-2</v>
      </c>
      <c r="BH72" s="286">
        <f t="shared" si="728"/>
        <v>2.6824005562362349E-2</v>
      </c>
      <c r="BI72" s="286">
        <f t="shared" si="728"/>
        <v>2.6824005562362349E-2</v>
      </c>
      <c r="BJ72" s="286">
        <f t="shared" si="728"/>
        <v>2.6824005562362349E-2</v>
      </c>
      <c r="BK72" s="286">
        <f>AVERAGE(AY72:BJ72)</f>
        <v>2.682400556236236E-2</v>
      </c>
      <c r="BL72" s="286">
        <f>BK72</f>
        <v>2.682400556236236E-2</v>
      </c>
      <c r="BM72" s="286">
        <f t="shared" ref="BM72:BV72" si="729">BL72</f>
        <v>2.682400556236236E-2</v>
      </c>
      <c r="BN72" s="286">
        <f t="shared" si="729"/>
        <v>2.682400556236236E-2</v>
      </c>
      <c r="BO72" s="286">
        <f t="shared" si="729"/>
        <v>2.682400556236236E-2</v>
      </c>
      <c r="BP72" s="286">
        <f t="shared" si="729"/>
        <v>2.682400556236236E-2</v>
      </c>
      <c r="BQ72" s="286">
        <f t="shared" si="729"/>
        <v>2.682400556236236E-2</v>
      </c>
      <c r="BR72" s="286">
        <f t="shared" si="729"/>
        <v>2.682400556236236E-2</v>
      </c>
      <c r="BS72" s="286">
        <f t="shared" si="729"/>
        <v>2.682400556236236E-2</v>
      </c>
      <c r="BT72" s="286">
        <f t="shared" si="729"/>
        <v>2.682400556236236E-2</v>
      </c>
      <c r="BU72" s="286">
        <f t="shared" si="729"/>
        <v>2.682400556236236E-2</v>
      </c>
      <c r="BV72" s="286">
        <f t="shared" si="729"/>
        <v>2.682400556236236E-2</v>
      </c>
      <c r="BW72" s="286">
        <f>AVERAGE(BK72:BV72)</f>
        <v>2.682400556236236E-2</v>
      </c>
      <c r="BX72" s="286">
        <f>BW72</f>
        <v>2.682400556236236E-2</v>
      </c>
      <c r="BY72" s="286">
        <f t="shared" ref="BY72:CH72" si="730">BX72</f>
        <v>2.682400556236236E-2</v>
      </c>
      <c r="BZ72" s="286">
        <f t="shared" si="730"/>
        <v>2.682400556236236E-2</v>
      </c>
      <c r="CA72" s="286">
        <f t="shared" si="730"/>
        <v>2.682400556236236E-2</v>
      </c>
      <c r="CB72" s="286">
        <f t="shared" si="730"/>
        <v>2.682400556236236E-2</v>
      </c>
      <c r="CC72" s="286">
        <f t="shared" si="730"/>
        <v>2.682400556236236E-2</v>
      </c>
      <c r="CD72" s="286">
        <f t="shared" si="730"/>
        <v>2.682400556236236E-2</v>
      </c>
      <c r="CE72" s="286">
        <f t="shared" si="730"/>
        <v>2.682400556236236E-2</v>
      </c>
      <c r="CF72" s="286">
        <f t="shared" si="730"/>
        <v>2.682400556236236E-2</v>
      </c>
      <c r="CG72" s="286">
        <f t="shared" si="730"/>
        <v>2.682400556236236E-2</v>
      </c>
      <c r="CH72" s="286">
        <f t="shared" si="730"/>
        <v>2.682400556236236E-2</v>
      </c>
      <c r="CI72" s="286">
        <f>AVERAGE(BW72:CH72)</f>
        <v>2.682400556236236E-2</v>
      </c>
      <c r="CJ72" s="286">
        <f>CI72</f>
        <v>2.682400556236236E-2</v>
      </c>
      <c r="CK72" s="286">
        <f t="shared" ref="CK72:CT72" si="731">CJ72</f>
        <v>2.682400556236236E-2</v>
      </c>
      <c r="CL72" s="286">
        <f t="shared" si="731"/>
        <v>2.682400556236236E-2</v>
      </c>
      <c r="CM72" s="286">
        <f t="shared" si="731"/>
        <v>2.682400556236236E-2</v>
      </c>
      <c r="CN72" s="286">
        <f t="shared" si="731"/>
        <v>2.682400556236236E-2</v>
      </c>
      <c r="CO72" s="286">
        <f t="shared" si="731"/>
        <v>2.682400556236236E-2</v>
      </c>
      <c r="CP72" s="286">
        <f t="shared" si="731"/>
        <v>2.682400556236236E-2</v>
      </c>
      <c r="CQ72" s="286">
        <f t="shared" si="731"/>
        <v>2.682400556236236E-2</v>
      </c>
      <c r="CR72" s="286">
        <f t="shared" si="731"/>
        <v>2.682400556236236E-2</v>
      </c>
      <c r="CS72" s="286">
        <f t="shared" si="731"/>
        <v>2.682400556236236E-2</v>
      </c>
      <c r="CT72" s="286">
        <f t="shared" si="731"/>
        <v>2.682400556236236E-2</v>
      </c>
    </row>
    <row r="73" spans="1:98" s="5" customFormat="1" x14ac:dyDescent="0.25">
      <c r="B73" s="1" t="s">
        <v>3</v>
      </c>
      <c r="C73" s="11">
        <f t="shared" ref="C73" si="732">IFERROR(C61/C42,"")</f>
        <v>0.22942206654991243</v>
      </c>
      <c r="D73" s="11">
        <f t="shared" ref="D73:T73" si="733">IFERROR(D61/D42,"")</f>
        <v>0.19783873649210307</v>
      </c>
      <c r="E73" s="11">
        <f t="shared" si="733"/>
        <v>0.25244177310293014</v>
      </c>
      <c r="F73" s="11">
        <f t="shared" si="733"/>
        <v>0.22887558216899534</v>
      </c>
      <c r="G73" s="11">
        <f t="shared" si="733"/>
        <v>0.2844413982179575</v>
      </c>
      <c r="H73" s="11">
        <f t="shared" si="733"/>
        <v>0.30505050505050507</v>
      </c>
      <c r="I73" s="11">
        <f t="shared" si="733"/>
        <v>0.33804713804713804</v>
      </c>
      <c r="J73" s="11">
        <f t="shared" si="733"/>
        <v>0.26145038167938933</v>
      </c>
      <c r="K73" s="11">
        <f t="shared" si="733"/>
        <v>0.44168591224018477</v>
      </c>
      <c r="L73" s="11">
        <f t="shared" si="733"/>
        <v>0.3434125269978402</v>
      </c>
      <c r="M73" s="11">
        <f t="shared" si="733"/>
        <v>0.35815939278937381</v>
      </c>
      <c r="N73" s="97">
        <f t="shared" si="733"/>
        <v>0.36861313868613138</v>
      </c>
      <c r="O73" s="11">
        <f t="shared" si="733"/>
        <v>0.1775574583145561</v>
      </c>
      <c r="P73" s="11">
        <f t="shared" si="733"/>
        <v>0.18169014084507043</v>
      </c>
      <c r="Q73" s="11">
        <f t="shared" si="733"/>
        <v>0.28995130588756085</v>
      </c>
      <c r="R73" s="11">
        <f t="shared" si="733"/>
        <v>0.23186582809224318</v>
      </c>
      <c r="S73" s="11">
        <f t="shared" si="733"/>
        <v>0.24259055982436883</v>
      </c>
      <c r="T73" s="11">
        <f t="shared" si="733"/>
        <v>0.30204197390811116</v>
      </c>
      <c r="U73" s="148">
        <f t="shared" ref="U73:Z73" si="734">IFERROR(U61/U42,"")</f>
        <v>0.21000758150113721</v>
      </c>
      <c r="V73" s="148">
        <f t="shared" si="734"/>
        <v>0.21387024608501118</v>
      </c>
      <c r="W73" s="148">
        <f t="shared" si="734"/>
        <v>0.23671782762691854</v>
      </c>
      <c r="X73" s="148">
        <f t="shared" si="734"/>
        <v>0.1769120800571837</v>
      </c>
      <c r="Y73" s="148">
        <f t="shared" si="734"/>
        <v>0.16029900332225913</v>
      </c>
      <c r="Z73" s="149">
        <f t="shared" si="734"/>
        <v>0.25339501566930311</v>
      </c>
      <c r="AA73" s="163">
        <f t="shared" ref="AA73:CL73" si="735">IFERROR(AA61/AA42,"")</f>
        <v>9.6383785360163315E-2</v>
      </c>
      <c r="AB73" s="163">
        <f>IFERROR(AB61/AB42,"")</f>
        <v>0.14698436336559939</v>
      </c>
      <c r="AC73" s="163">
        <f t="shared" si="735"/>
        <v>0.18442857142857144</v>
      </c>
      <c r="AD73" s="163">
        <f t="shared" si="735"/>
        <v>0.17094137542277341</v>
      </c>
      <c r="AE73" s="163">
        <f t="shared" si="735"/>
        <v>0.11816762103071317</v>
      </c>
      <c r="AF73" s="163">
        <f t="shared" si="735"/>
        <v>0.1437152895840417</v>
      </c>
      <c r="AG73" s="163">
        <f t="shared" si="735"/>
        <v>9.6689712968782732E-2</v>
      </c>
      <c r="AH73" s="163">
        <f>IFERROR(AH61/AH42,"")</f>
        <v>0.11547285547840393</v>
      </c>
      <c r="AI73" s="163">
        <f t="shared" si="735"/>
        <v>0.12607605603769895</v>
      </c>
      <c r="AJ73" s="163">
        <f t="shared" si="735"/>
        <v>0.136390489614619</v>
      </c>
      <c r="AK73" s="163">
        <f t="shared" si="735"/>
        <v>0.1443229166357039</v>
      </c>
      <c r="AL73" s="164">
        <f t="shared" si="735"/>
        <v>0.15906469657942537</v>
      </c>
      <c r="AM73" s="163">
        <f t="shared" si="735"/>
        <v>0.12072929357132305</v>
      </c>
      <c r="AN73" s="163">
        <f t="shared" si="735"/>
        <v>0.12624817625387005</v>
      </c>
      <c r="AO73" s="163">
        <f t="shared" si="735"/>
        <v>0.17460385565163702</v>
      </c>
      <c r="AP73" s="163">
        <f t="shared" si="735"/>
        <v>0.1584909465318966</v>
      </c>
      <c r="AQ73" s="163">
        <f t="shared" si="735"/>
        <v>0.13845808649024924</v>
      </c>
      <c r="AR73" s="163">
        <f t="shared" si="735"/>
        <v>0.14320070902872375</v>
      </c>
      <c r="AS73" s="163">
        <f t="shared" si="735"/>
        <v>0.14236278095259289</v>
      </c>
      <c r="AT73" s="163">
        <f t="shared" si="735"/>
        <v>0.14822145391376323</v>
      </c>
      <c r="AU73" s="163">
        <f t="shared" si="735"/>
        <v>0.15056980371340267</v>
      </c>
      <c r="AV73" s="163">
        <f t="shared" si="735"/>
        <v>0.15505197550156699</v>
      </c>
      <c r="AW73" s="163">
        <f t="shared" si="735"/>
        <v>0.16025371723856779</v>
      </c>
      <c r="AX73" s="164">
        <f t="shared" si="735"/>
        <v>0.16629812924932966</v>
      </c>
      <c r="AY73" s="163">
        <f t="shared" si="735"/>
        <v>0.15173235179045647</v>
      </c>
      <c r="AZ73" s="163">
        <f t="shared" si="735"/>
        <v>0.15122087821804084</v>
      </c>
      <c r="BA73" s="163">
        <f t="shared" si="735"/>
        <v>0.1732584611845942</v>
      </c>
      <c r="BB73" s="163">
        <f t="shared" si="735"/>
        <v>0.17350296752807973</v>
      </c>
      <c r="BC73" s="163">
        <f t="shared" si="735"/>
        <v>0.16479263528113988</v>
      </c>
      <c r="BD73" s="163">
        <f t="shared" si="735"/>
        <v>0.15430398850630986</v>
      </c>
      <c r="BE73" s="163">
        <f t="shared" si="735"/>
        <v>0.15142143947434625</v>
      </c>
      <c r="BF73" s="163">
        <f t="shared" si="735"/>
        <v>0.15789203517419551</v>
      </c>
      <c r="BG73" s="163">
        <f t="shared" si="735"/>
        <v>0.15948117655509161</v>
      </c>
      <c r="BH73" s="163">
        <f t="shared" si="735"/>
        <v>0.16185881266347238</v>
      </c>
      <c r="BI73" s="163">
        <f t="shared" si="735"/>
        <v>0.1648695963846559</v>
      </c>
      <c r="BJ73" s="164">
        <f t="shared" si="735"/>
        <v>0.16902814424779486</v>
      </c>
      <c r="BK73" s="163">
        <f t="shared" si="735"/>
        <v>0.13949687343886782</v>
      </c>
      <c r="BL73" s="163">
        <f t="shared" si="735"/>
        <v>0.13460257504124107</v>
      </c>
      <c r="BM73" s="163">
        <f t="shared" si="735"/>
        <v>0.18845098990759152</v>
      </c>
      <c r="BN73" s="163">
        <f t="shared" si="735"/>
        <v>0.19388326380756798</v>
      </c>
      <c r="BO73" s="163">
        <f t="shared" si="735"/>
        <v>0.181199762989976</v>
      </c>
      <c r="BP73" s="163">
        <f t="shared" si="735"/>
        <v>0.16655251516460873</v>
      </c>
      <c r="BQ73" s="163">
        <f t="shared" si="735"/>
        <v>0.16410419656264774</v>
      </c>
      <c r="BR73" s="163">
        <f t="shared" si="735"/>
        <v>0.17150036347713041</v>
      </c>
      <c r="BS73" s="163">
        <f t="shared" si="735"/>
        <v>0.17383154433567605</v>
      </c>
      <c r="BT73" s="163">
        <f t="shared" si="735"/>
        <v>0.17621736749125383</v>
      </c>
      <c r="BU73" s="163">
        <f t="shared" si="735"/>
        <v>0.17920498472510143</v>
      </c>
      <c r="BV73" s="164">
        <f t="shared" si="735"/>
        <v>0.18315538147159216</v>
      </c>
      <c r="BW73" s="163">
        <f t="shared" si="735"/>
        <v>0.14537492668718624</v>
      </c>
      <c r="BX73" s="163">
        <f t="shared" si="735"/>
        <v>0.13898480000803909</v>
      </c>
      <c r="BY73" s="163">
        <f t="shared" si="735"/>
        <v>0.19080603333441221</v>
      </c>
      <c r="BZ73" s="163">
        <f t="shared" si="735"/>
        <v>0.19577951547314901</v>
      </c>
      <c r="CA73" s="163">
        <f t="shared" si="735"/>
        <v>0.18274994287907464</v>
      </c>
      <c r="CB73" s="163">
        <f t="shared" si="735"/>
        <v>0.16814243558678518</v>
      </c>
      <c r="CC73" s="163">
        <f t="shared" si="735"/>
        <v>0.16391527884449877</v>
      </c>
      <c r="CD73" s="163">
        <f t="shared" si="735"/>
        <v>0.1727679785089257</v>
      </c>
      <c r="CE73" s="163">
        <f t="shared" si="735"/>
        <v>0.17437568349623106</v>
      </c>
      <c r="CF73" s="163">
        <f t="shared" si="735"/>
        <v>0.17658969066221691</v>
      </c>
      <c r="CG73" s="163">
        <f t="shared" si="735"/>
        <v>0.18028107438097299</v>
      </c>
      <c r="CH73" s="164">
        <f t="shared" si="735"/>
        <v>0.18390787801049072</v>
      </c>
      <c r="CI73" s="163">
        <f t="shared" si="735"/>
        <v>0.148086507983402</v>
      </c>
      <c r="CJ73" s="163">
        <f t="shared" si="735"/>
        <v>0.14148432248398427</v>
      </c>
      <c r="CK73" s="163">
        <f t="shared" si="735"/>
        <v>0.19521104187648439</v>
      </c>
      <c r="CL73" s="163">
        <f t="shared" si="735"/>
        <v>0.20036327411272337</v>
      </c>
      <c r="CM73" s="163">
        <f t="shared" ref="CM73:CT73" si="736">IFERROR(CM61/CM42,"")</f>
        <v>0.18637726461907228</v>
      </c>
      <c r="CN73" s="163">
        <f t="shared" si="736"/>
        <v>0.17091555768315791</v>
      </c>
      <c r="CO73" s="163">
        <f t="shared" si="736"/>
        <v>0.16636828762118655</v>
      </c>
      <c r="CP73" s="163">
        <f t="shared" si="736"/>
        <v>0.17516279963934317</v>
      </c>
      <c r="CQ73" s="163">
        <f t="shared" si="736"/>
        <v>0.17666793156188315</v>
      </c>
      <c r="CR73" s="163">
        <f t="shared" si="736"/>
        <v>0.18239571724337927</v>
      </c>
      <c r="CS73" s="163">
        <f t="shared" si="736"/>
        <v>0.18619137179495898</v>
      </c>
      <c r="CT73" s="164">
        <f t="shared" si="736"/>
        <v>0.18993484654007256</v>
      </c>
    </row>
    <row r="75" spans="1:98" s="113" customFormat="1" x14ac:dyDescent="0.25">
      <c r="B75" s="61"/>
      <c r="C75" s="6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2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2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2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2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2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2"/>
    </row>
    <row r="76" spans="1:98" s="102" customFormat="1" x14ac:dyDescent="0.25">
      <c r="B76" s="102" t="s">
        <v>12</v>
      </c>
      <c r="C76" s="102">
        <f t="shared" ref="C76:BN76" si="737">C33</f>
        <v>42005</v>
      </c>
      <c r="D76" s="102">
        <f t="shared" si="737"/>
        <v>42036</v>
      </c>
      <c r="E76" s="102">
        <f t="shared" si="737"/>
        <v>42064</v>
      </c>
      <c r="F76" s="102">
        <f t="shared" si="737"/>
        <v>42095</v>
      </c>
      <c r="G76" s="102">
        <f t="shared" si="737"/>
        <v>42125</v>
      </c>
      <c r="H76" s="102">
        <f t="shared" si="737"/>
        <v>42156</v>
      </c>
      <c r="I76" s="102">
        <f t="shared" si="737"/>
        <v>42186</v>
      </c>
      <c r="J76" s="102">
        <f t="shared" si="737"/>
        <v>42217</v>
      </c>
      <c r="K76" s="102">
        <f t="shared" si="737"/>
        <v>42248</v>
      </c>
      <c r="L76" s="102">
        <f t="shared" si="737"/>
        <v>42278</v>
      </c>
      <c r="M76" s="102">
        <f t="shared" si="737"/>
        <v>42309</v>
      </c>
      <c r="N76" s="103">
        <f t="shared" si="737"/>
        <v>42339</v>
      </c>
      <c r="O76" s="140">
        <f t="shared" si="737"/>
        <v>42370</v>
      </c>
      <c r="P76" s="140">
        <f t="shared" si="737"/>
        <v>42401</v>
      </c>
      <c r="Q76" s="140">
        <f t="shared" si="737"/>
        <v>42430</v>
      </c>
      <c r="R76" s="140">
        <f t="shared" si="737"/>
        <v>42461</v>
      </c>
      <c r="S76" s="140">
        <f t="shared" si="737"/>
        <v>42491</v>
      </c>
      <c r="T76" s="140">
        <f t="shared" si="737"/>
        <v>42522</v>
      </c>
      <c r="U76" s="140">
        <f t="shared" si="737"/>
        <v>42552</v>
      </c>
      <c r="V76" s="140">
        <f t="shared" si="737"/>
        <v>42583</v>
      </c>
      <c r="W76" s="102">
        <f t="shared" si="737"/>
        <v>42614</v>
      </c>
      <c r="X76" s="102">
        <f t="shared" si="737"/>
        <v>42644</v>
      </c>
      <c r="Y76" s="102">
        <f t="shared" si="737"/>
        <v>42675</v>
      </c>
      <c r="Z76" s="103">
        <f t="shared" si="737"/>
        <v>42705</v>
      </c>
      <c r="AA76" s="102">
        <f t="shared" si="737"/>
        <v>42752</v>
      </c>
      <c r="AB76" s="102">
        <f t="shared" si="737"/>
        <v>42783</v>
      </c>
      <c r="AC76" s="102">
        <f t="shared" si="737"/>
        <v>42811</v>
      </c>
      <c r="AD76" s="102">
        <f t="shared" si="737"/>
        <v>42842</v>
      </c>
      <c r="AE76" s="102">
        <f t="shared" si="737"/>
        <v>42872</v>
      </c>
      <c r="AF76" s="102">
        <f t="shared" si="737"/>
        <v>42903</v>
      </c>
      <c r="AG76" s="102">
        <f t="shared" si="737"/>
        <v>42933</v>
      </c>
      <c r="AH76" s="102">
        <f t="shared" si="737"/>
        <v>42964</v>
      </c>
      <c r="AI76" s="102">
        <f t="shared" si="737"/>
        <v>42995</v>
      </c>
      <c r="AJ76" s="102">
        <f t="shared" si="737"/>
        <v>43025</v>
      </c>
      <c r="AK76" s="102">
        <f t="shared" si="737"/>
        <v>43056</v>
      </c>
      <c r="AL76" s="103">
        <f t="shared" si="737"/>
        <v>43086</v>
      </c>
      <c r="AM76" s="102">
        <f t="shared" si="737"/>
        <v>43118</v>
      </c>
      <c r="AN76" s="102">
        <f t="shared" si="737"/>
        <v>43149</v>
      </c>
      <c r="AO76" s="102">
        <f t="shared" si="737"/>
        <v>43177</v>
      </c>
      <c r="AP76" s="102">
        <f t="shared" si="737"/>
        <v>43208</v>
      </c>
      <c r="AQ76" s="102">
        <f t="shared" si="737"/>
        <v>43238</v>
      </c>
      <c r="AR76" s="102">
        <f t="shared" si="737"/>
        <v>43269</v>
      </c>
      <c r="AS76" s="102">
        <f t="shared" si="737"/>
        <v>43299</v>
      </c>
      <c r="AT76" s="102">
        <f t="shared" si="737"/>
        <v>43330</v>
      </c>
      <c r="AU76" s="102">
        <f t="shared" si="737"/>
        <v>43361</v>
      </c>
      <c r="AV76" s="102">
        <f t="shared" si="737"/>
        <v>43391</v>
      </c>
      <c r="AW76" s="102">
        <f t="shared" si="737"/>
        <v>43422</v>
      </c>
      <c r="AX76" s="103">
        <f t="shared" si="737"/>
        <v>43452</v>
      </c>
      <c r="AY76" s="102">
        <f t="shared" si="737"/>
        <v>43483</v>
      </c>
      <c r="AZ76" s="102">
        <f t="shared" si="737"/>
        <v>43514</v>
      </c>
      <c r="BA76" s="102">
        <f t="shared" si="737"/>
        <v>43542</v>
      </c>
      <c r="BB76" s="102">
        <f t="shared" si="737"/>
        <v>43573</v>
      </c>
      <c r="BC76" s="102">
        <f t="shared" si="737"/>
        <v>43603</v>
      </c>
      <c r="BD76" s="102">
        <f t="shared" si="737"/>
        <v>43634</v>
      </c>
      <c r="BE76" s="102">
        <f t="shared" si="737"/>
        <v>43664</v>
      </c>
      <c r="BF76" s="102">
        <f t="shared" si="737"/>
        <v>43695</v>
      </c>
      <c r="BG76" s="102">
        <f t="shared" si="737"/>
        <v>43726</v>
      </c>
      <c r="BH76" s="102">
        <f t="shared" si="737"/>
        <v>43756</v>
      </c>
      <c r="BI76" s="102">
        <f t="shared" si="737"/>
        <v>43787</v>
      </c>
      <c r="BJ76" s="103">
        <f t="shared" si="737"/>
        <v>43817</v>
      </c>
      <c r="BK76" s="102">
        <f t="shared" si="737"/>
        <v>43848</v>
      </c>
      <c r="BL76" s="102">
        <f t="shared" si="737"/>
        <v>43879</v>
      </c>
      <c r="BM76" s="102">
        <f t="shared" si="737"/>
        <v>43908</v>
      </c>
      <c r="BN76" s="102">
        <f t="shared" si="737"/>
        <v>43939</v>
      </c>
      <c r="BO76" s="102">
        <f t="shared" ref="BO76:CT76" si="738">BO33</f>
        <v>43969</v>
      </c>
      <c r="BP76" s="102">
        <f t="shared" si="738"/>
        <v>44000</v>
      </c>
      <c r="BQ76" s="102">
        <f t="shared" si="738"/>
        <v>44030</v>
      </c>
      <c r="BR76" s="102">
        <f t="shared" si="738"/>
        <v>44061</v>
      </c>
      <c r="BS76" s="102">
        <f t="shared" si="738"/>
        <v>44092</v>
      </c>
      <c r="BT76" s="102">
        <f t="shared" si="738"/>
        <v>44122</v>
      </c>
      <c r="BU76" s="102">
        <f t="shared" si="738"/>
        <v>44153</v>
      </c>
      <c r="BV76" s="103">
        <f t="shared" si="738"/>
        <v>44183</v>
      </c>
      <c r="BW76" s="102">
        <f t="shared" si="738"/>
        <v>44214</v>
      </c>
      <c r="BX76" s="102">
        <f t="shared" si="738"/>
        <v>44245</v>
      </c>
      <c r="BY76" s="102">
        <f t="shared" si="738"/>
        <v>44273</v>
      </c>
      <c r="BZ76" s="102">
        <f t="shared" si="738"/>
        <v>44304</v>
      </c>
      <c r="CA76" s="102">
        <f t="shared" si="738"/>
        <v>44334</v>
      </c>
      <c r="CB76" s="102">
        <f t="shared" si="738"/>
        <v>44365</v>
      </c>
      <c r="CC76" s="102">
        <f t="shared" si="738"/>
        <v>44395</v>
      </c>
      <c r="CD76" s="102">
        <f t="shared" si="738"/>
        <v>44426</v>
      </c>
      <c r="CE76" s="102">
        <f t="shared" si="738"/>
        <v>44457</v>
      </c>
      <c r="CF76" s="102">
        <f t="shared" si="738"/>
        <v>44487</v>
      </c>
      <c r="CG76" s="102">
        <f t="shared" si="738"/>
        <v>44518</v>
      </c>
      <c r="CH76" s="103">
        <f t="shared" si="738"/>
        <v>44548</v>
      </c>
      <c r="CI76" s="102">
        <f t="shared" si="738"/>
        <v>44579</v>
      </c>
      <c r="CJ76" s="102">
        <f t="shared" si="738"/>
        <v>44610</v>
      </c>
      <c r="CK76" s="102">
        <f t="shared" si="738"/>
        <v>44638</v>
      </c>
      <c r="CL76" s="102">
        <f t="shared" si="738"/>
        <v>44669</v>
      </c>
      <c r="CM76" s="102">
        <f t="shared" si="738"/>
        <v>44699</v>
      </c>
      <c r="CN76" s="102">
        <f t="shared" si="738"/>
        <v>44730</v>
      </c>
      <c r="CO76" s="102">
        <f t="shared" si="738"/>
        <v>44760</v>
      </c>
      <c r="CP76" s="102">
        <f t="shared" si="738"/>
        <v>44791</v>
      </c>
      <c r="CQ76" s="102">
        <f t="shared" si="738"/>
        <v>44822</v>
      </c>
      <c r="CR76" s="102">
        <f t="shared" si="738"/>
        <v>44852</v>
      </c>
      <c r="CS76" s="102">
        <f t="shared" si="738"/>
        <v>44883</v>
      </c>
      <c r="CT76" s="103">
        <f t="shared" si="738"/>
        <v>44913</v>
      </c>
    </row>
    <row r="77" spans="1:98" x14ac:dyDescent="0.25">
      <c r="A77" s="4" t="s">
        <v>175</v>
      </c>
      <c r="B77" t="s">
        <v>142</v>
      </c>
      <c r="C77">
        <v>22</v>
      </c>
      <c r="D77">
        <v>8</v>
      </c>
      <c r="E77">
        <v>41</v>
      </c>
      <c r="F77">
        <v>19</v>
      </c>
      <c r="G77">
        <v>19</v>
      </c>
      <c r="H77">
        <v>26</v>
      </c>
      <c r="I77">
        <v>46</v>
      </c>
      <c r="J77">
        <v>23</v>
      </c>
      <c r="K77">
        <v>52</v>
      </c>
      <c r="L77">
        <v>34</v>
      </c>
      <c r="M77">
        <v>54</v>
      </c>
      <c r="N77" s="34">
        <v>100</v>
      </c>
      <c r="O77" s="606">
        <v>17</v>
      </c>
      <c r="P77" s="607">
        <v>12</v>
      </c>
      <c r="Q77" s="608">
        <v>44</v>
      </c>
      <c r="R77" s="609">
        <v>25</v>
      </c>
      <c r="S77" s="610">
        <v>24</v>
      </c>
      <c r="T77" s="611">
        <v>34</v>
      </c>
      <c r="U77" s="612">
        <v>34</v>
      </c>
      <c r="V77" s="613">
        <v>30</v>
      </c>
      <c r="W77" s="614">
        <v>40.5</v>
      </c>
      <c r="X77" s="615">
        <v>25</v>
      </c>
      <c r="Y77" s="616">
        <v>20</v>
      </c>
      <c r="Z77" s="617">
        <v>50.5</v>
      </c>
      <c r="AA77" s="1241">
        <v>51.5</v>
      </c>
      <c r="AB77" s="1242">
        <v>92.5</v>
      </c>
      <c r="AC77" s="1243">
        <v>102.5</v>
      </c>
      <c r="AD77" s="1244">
        <v>332</v>
      </c>
      <c r="AE77" s="1245">
        <v>241</v>
      </c>
      <c r="AF77" s="1246">
        <v>156.5</v>
      </c>
      <c r="AG77" s="1247">
        <v>181</v>
      </c>
      <c r="AH77" s="15">
        <f>AH89*AH53</f>
        <v>190.84525641840457</v>
      </c>
      <c r="AI77" s="15">
        <f>AI89*AI53</f>
        <v>255.74769890330754</v>
      </c>
      <c r="AJ77" s="15">
        <f t="shared" ref="AJ77:CL77" si="739">AJ89*AJ53</f>
        <v>334.74988077559641</v>
      </c>
      <c r="AK77" s="15">
        <f t="shared" si="739"/>
        <v>469.43464093465388</v>
      </c>
      <c r="AL77" s="94">
        <f t="shared" si="739"/>
        <v>592.6328947577573</v>
      </c>
      <c r="AM77" s="15">
        <f t="shared" si="739"/>
        <v>457.391981690867</v>
      </c>
      <c r="AN77" s="15">
        <f t="shared" si="739"/>
        <v>477.91721280202711</v>
      </c>
      <c r="AO77" s="15">
        <f>AO89*AO53</f>
        <v>492.78135886668798</v>
      </c>
      <c r="AP77" s="15">
        <f t="shared" si="739"/>
        <v>499.27195069848057</v>
      </c>
      <c r="AQ77" s="15">
        <f t="shared" si="739"/>
        <v>493.82836173546951</v>
      </c>
      <c r="AR77" s="15">
        <f t="shared" si="739"/>
        <v>503.27741429296606</v>
      </c>
      <c r="AS77" s="15">
        <f t="shared" si="739"/>
        <v>509.81378710219195</v>
      </c>
      <c r="AT77" s="15">
        <f t="shared" si="739"/>
        <v>514.16036604881151</v>
      </c>
      <c r="AU77" s="15">
        <f t="shared" si="739"/>
        <v>517.9425026573407</v>
      </c>
      <c r="AV77" s="15">
        <f t="shared" si="739"/>
        <v>524.14776680279351</v>
      </c>
      <c r="AW77" s="15">
        <f t="shared" si="739"/>
        <v>529.49915048596461</v>
      </c>
      <c r="AX77" s="94">
        <f t="shared" si="739"/>
        <v>534.53782400754392</v>
      </c>
      <c r="AY77" s="15">
        <f>AY89*AY53</f>
        <v>506.16871690986642</v>
      </c>
      <c r="AZ77" s="15">
        <f t="shared" si="739"/>
        <v>511.23040407896502</v>
      </c>
      <c r="BA77" s="15">
        <f t="shared" si="739"/>
        <v>547.32327060694001</v>
      </c>
      <c r="BB77" s="15">
        <f t="shared" si="739"/>
        <v>552.79650331300934</v>
      </c>
      <c r="BC77" s="15">
        <f t="shared" si="739"/>
        <v>558.3244683461395</v>
      </c>
      <c r="BD77" s="15">
        <f t="shared" si="739"/>
        <v>558.58782894441595</v>
      </c>
      <c r="BE77" s="15">
        <f t="shared" si="739"/>
        <v>564.17370723386</v>
      </c>
      <c r="BF77" s="15">
        <f t="shared" si="739"/>
        <v>569.81544430619874</v>
      </c>
      <c r="BG77" s="15">
        <f t="shared" si="739"/>
        <v>575.51359874926072</v>
      </c>
      <c r="BH77" s="15">
        <f t="shared" si="739"/>
        <v>581.26873473675334</v>
      </c>
      <c r="BI77" s="15">
        <f t="shared" si="739"/>
        <v>587.08142208412096</v>
      </c>
      <c r="BJ77" s="94">
        <f t="shared" si="739"/>
        <v>610.28903026168814</v>
      </c>
      <c r="BK77" s="15">
        <f t="shared" si="739"/>
        <v>526.66956228214974</v>
      </c>
      <c r="BL77" s="15">
        <f t="shared" si="739"/>
        <v>537.25562048402094</v>
      </c>
      <c r="BM77" s="15">
        <f t="shared" si="739"/>
        <v>580.93772596309486</v>
      </c>
      <c r="BN77" s="15">
        <f t="shared" si="739"/>
        <v>592.61457425495291</v>
      </c>
      <c r="BO77" s="15">
        <f t="shared" si="739"/>
        <v>604.52612719747754</v>
      </c>
      <c r="BP77" s="15">
        <f t="shared" si="739"/>
        <v>610.85939384137191</v>
      </c>
      <c r="BQ77" s="15">
        <f t="shared" si="739"/>
        <v>629.3690443341593</v>
      </c>
      <c r="BR77" s="15">
        <f t="shared" si="739"/>
        <v>642.01936212527607</v>
      </c>
      <c r="BS77" s="15">
        <f t="shared" si="739"/>
        <v>654.92395130399404</v>
      </c>
      <c r="BT77" s="15">
        <f t="shared" si="739"/>
        <v>668.08792272520418</v>
      </c>
      <c r="BU77" s="15">
        <f t="shared" si="739"/>
        <v>681.51648997198106</v>
      </c>
      <c r="BV77" s="94">
        <f t="shared" si="739"/>
        <v>708.4571613522354</v>
      </c>
      <c r="BW77" s="15">
        <f t="shared" si="739"/>
        <v>599.34033098607756</v>
      </c>
      <c r="BX77" s="15">
        <f t="shared" si="739"/>
        <v>605.33373429593826</v>
      </c>
      <c r="BY77" s="15">
        <f t="shared" si="739"/>
        <v>648.07029593723166</v>
      </c>
      <c r="BZ77" s="15">
        <f t="shared" si="739"/>
        <v>654.55099889660391</v>
      </c>
      <c r="CA77" s="15">
        <f t="shared" si="739"/>
        <v>661.09650888556996</v>
      </c>
      <c r="CB77" s="15">
        <f t="shared" si="739"/>
        <v>661.40834686145945</v>
      </c>
      <c r="CC77" s="15">
        <f t="shared" si="739"/>
        <v>674.70265463337455</v>
      </c>
      <c r="CD77" s="15">
        <f t="shared" si="739"/>
        <v>695.07867480330276</v>
      </c>
      <c r="CE77" s="15">
        <f t="shared" si="739"/>
        <v>702.02946155133566</v>
      </c>
      <c r="CF77" s="15">
        <f t="shared" si="739"/>
        <v>709.04975616684908</v>
      </c>
      <c r="CG77" s="15">
        <f t="shared" si="739"/>
        <v>723.16123660820892</v>
      </c>
      <c r="CH77" s="94">
        <f t="shared" si="739"/>
        <v>737.07883067086561</v>
      </c>
      <c r="CI77" s="15">
        <f t="shared" si="739"/>
        <v>617.32054091565988</v>
      </c>
      <c r="CJ77" s="15">
        <f t="shared" si="739"/>
        <v>623.49374632481647</v>
      </c>
      <c r="CK77" s="15">
        <f t="shared" si="739"/>
        <v>667.51240481534865</v>
      </c>
      <c r="CL77" s="15">
        <f t="shared" si="739"/>
        <v>674.18752886350205</v>
      </c>
      <c r="CM77" s="15">
        <f t="shared" ref="CM77:CT77" si="740">CM89*CM53</f>
        <v>680.92940415213707</v>
      </c>
      <c r="CN77" s="15">
        <f t="shared" si="740"/>
        <v>681.25059726730319</v>
      </c>
      <c r="CO77" s="15">
        <f t="shared" si="740"/>
        <v>694.94373427237576</v>
      </c>
      <c r="CP77" s="15">
        <f t="shared" si="740"/>
        <v>715.93103504740191</v>
      </c>
      <c r="CQ77" s="15">
        <f t="shared" si="740"/>
        <v>723.09034539787569</v>
      </c>
      <c r="CR77" s="15">
        <f t="shared" si="740"/>
        <v>744.92767382889156</v>
      </c>
      <c r="CS77" s="15">
        <f t="shared" si="740"/>
        <v>759.75319518058438</v>
      </c>
      <c r="CT77" s="94">
        <f t="shared" si="740"/>
        <v>774.37501950281148</v>
      </c>
    </row>
    <row r="78" spans="1:98" x14ac:dyDescent="0.25">
      <c r="A78" s="4" t="s">
        <v>176</v>
      </c>
      <c r="B78" t="s">
        <v>5</v>
      </c>
      <c r="C78">
        <v>101</v>
      </c>
      <c r="D78">
        <v>61</v>
      </c>
      <c r="E78">
        <v>102</v>
      </c>
      <c r="F78">
        <v>132</v>
      </c>
      <c r="G78">
        <v>106.5</v>
      </c>
      <c r="H78">
        <v>133</v>
      </c>
      <c r="I78">
        <v>214</v>
      </c>
      <c r="J78">
        <v>125</v>
      </c>
      <c r="K78">
        <v>285</v>
      </c>
      <c r="L78">
        <v>173</v>
      </c>
      <c r="M78">
        <v>431</v>
      </c>
      <c r="N78" s="34">
        <v>247</v>
      </c>
      <c r="O78" s="618">
        <v>63</v>
      </c>
      <c r="P78" s="619">
        <v>47</v>
      </c>
      <c r="Q78" s="620">
        <v>307</v>
      </c>
      <c r="R78" s="621">
        <v>235</v>
      </c>
      <c r="S78" s="622">
        <v>304</v>
      </c>
      <c r="T78" s="623">
        <v>755</v>
      </c>
      <c r="U78" s="624">
        <v>383</v>
      </c>
      <c r="V78" s="625">
        <v>440</v>
      </c>
      <c r="W78" s="626">
        <v>691.5</v>
      </c>
      <c r="X78" s="627">
        <v>497.5</v>
      </c>
      <c r="Y78" s="628">
        <v>533</v>
      </c>
      <c r="Z78" s="629">
        <v>1110</v>
      </c>
      <c r="AA78" s="1248">
        <v>195</v>
      </c>
      <c r="AB78" s="1249">
        <v>268</v>
      </c>
      <c r="AC78" s="1250">
        <v>726</v>
      </c>
      <c r="AD78" s="1251">
        <v>470</v>
      </c>
      <c r="AE78" s="1252">
        <v>458</v>
      </c>
      <c r="AF78" s="1253">
        <v>1053</v>
      </c>
      <c r="AG78" s="1254">
        <v>568</v>
      </c>
      <c r="AH78" s="15">
        <f>AH90*AH54</f>
        <v>562.53855384665007</v>
      </c>
      <c r="AI78" s="15">
        <f t="shared" ref="AI78:CL78" si="741">AI90*AI54</f>
        <v>740.98657955746069</v>
      </c>
      <c r="AJ78" s="15">
        <f t="shared" si="741"/>
        <v>835.69177721881908</v>
      </c>
      <c r="AK78" s="15">
        <f t="shared" si="741"/>
        <v>855.69570523017114</v>
      </c>
      <c r="AL78" s="94">
        <f t="shared" si="741"/>
        <v>951.63079625473267</v>
      </c>
      <c r="AM78" s="15">
        <f>AM90*AM54</f>
        <v>502.87621758665495</v>
      </c>
      <c r="AN78" s="15">
        <f t="shared" si="741"/>
        <v>659.64767615464893</v>
      </c>
      <c r="AO78" s="15">
        <f t="shared" si="741"/>
        <v>825.34296548421673</v>
      </c>
      <c r="AP78" s="15">
        <f t="shared" si="741"/>
        <v>800.62079986678395</v>
      </c>
      <c r="AQ78" s="15">
        <f t="shared" si="741"/>
        <v>786.9597842321873</v>
      </c>
      <c r="AR78" s="15">
        <f t="shared" si="741"/>
        <v>1108.4272590160999</v>
      </c>
      <c r="AS78" s="15">
        <f t="shared" si="741"/>
        <v>1061.0759941908275</v>
      </c>
      <c r="AT78" s="15">
        <f t="shared" si="741"/>
        <v>1088.1123962350352</v>
      </c>
      <c r="AU78" s="15">
        <f t="shared" si="741"/>
        <v>1116.8079062610211</v>
      </c>
      <c r="AV78" s="15">
        <f t="shared" si="741"/>
        <v>1155.0885375567368</v>
      </c>
      <c r="AW78" s="15">
        <f t="shared" si="741"/>
        <v>1198.6999123816945</v>
      </c>
      <c r="AX78" s="94">
        <f t="shared" si="741"/>
        <v>1249.3890075875647</v>
      </c>
      <c r="AY78" s="15">
        <f t="shared" si="741"/>
        <v>1073.1923500059775</v>
      </c>
      <c r="AZ78" s="15">
        <f t="shared" si="741"/>
        <v>1107.8620653438406</v>
      </c>
      <c r="BA78" s="15">
        <f t="shared" si="741"/>
        <v>1223.9592682806028</v>
      </c>
      <c r="BB78" s="15">
        <f t="shared" si="741"/>
        <v>1259.6778296380398</v>
      </c>
      <c r="BC78" s="15">
        <f t="shared" si="741"/>
        <v>1279.3010257291858</v>
      </c>
      <c r="BD78" s="15">
        <f t="shared" si="741"/>
        <v>1301.4128559925869</v>
      </c>
      <c r="BE78" s="15">
        <f t="shared" si="741"/>
        <v>1329.3326796706208</v>
      </c>
      <c r="BF78" s="15">
        <f t="shared" si="741"/>
        <v>1358.5406503502497</v>
      </c>
      <c r="BG78" s="15">
        <f t="shared" si="741"/>
        <v>1389.3759864562471</v>
      </c>
      <c r="BH78" s="15">
        <f t="shared" si="741"/>
        <v>1422.7013670525673</v>
      </c>
      <c r="BI78" s="15">
        <f t="shared" si="741"/>
        <v>1455.9675757438185</v>
      </c>
      <c r="BJ78" s="94">
        <f t="shared" si="741"/>
        <v>1489.8345535982639</v>
      </c>
      <c r="BK78" s="15">
        <f t="shared" si="741"/>
        <v>786.36317720119871</v>
      </c>
      <c r="BL78" s="15">
        <f t="shared" si="741"/>
        <v>757.80714663408912</v>
      </c>
      <c r="BM78" s="15">
        <f t="shared" si="741"/>
        <v>1881.8651224999171</v>
      </c>
      <c r="BN78" s="15">
        <f t="shared" si="741"/>
        <v>1917.6756854438581</v>
      </c>
      <c r="BO78" s="15">
        <f t="shared" si="741"/>
        <v>1917.078880637813</v>
      </c>
      <c r="BP78" s="15">
        <f t="shared" si="741"/>
        <v>1903.7258549965875</v>
      </c>
      <c r="BQ78" s="15">
        <f t="shared" si="741"/>
        <v>1941.3650531848716</v>
      </c>
      <c r="BR78" s="15">
        <f t="shared" si="741"/>
        <v>1978.5434573911994</v>
      </c>
      <c r="BS78" s="15">
        <f t="shared" si="741"/>
        <v>2033.904824671514</v>
      </c>
      <c r="BT78" s="15">
        <f t="shared" si="741"/>
        <v>2093.9448068227298</v>
      </c>
      <c r="BU78" s="15">
        <f t="shared" si="741"/>
        <v>2153.3009380409326</v>
      </c>
      <c r="BV78" s="94">
        <f t="shared" si="741"/>
        <v>2212.4507786581862</v>
      </c>
      <c r="BW78" s="15">
        <f t="shared" si="741"/>
        <v>974.68418686262669</v>
      </c>
      <c r="BX78" s="15">
        <f t="shared" si="741"/>
        <v>994.26442830478368</v>
      </c>
      <c r="BY78" s="15">
        <f t="shared" si="741"/>
        <v>2332.4947936288654</v>
      </c>
      <c r="BZ78" s="15">
        <f t="shared" si="741"/>
        <v>2397.2766434772734</v>
      </c>
      <c r="CA78" s="15">
        <f t="shared" si="741"/>
        <v>2424.5136229641989</v>
      </c>
      <c r="CB78" s="15">
        <f t="shared" si="741"/>
        <v>2422.1148798891068</v>
      </c>
      <c r="CC78" s="15">
        <f t="shared" si="741"/>
        <v>2434.8247379640302</v>
      </c>
      <c r="CD78" s="15">
        <f t="shared" si="741"/>
        <v>2484.7806848576865</v>
      </c>
      <c r="CE78" s="15">
        <f t="shared" si="741"/>
        <v>2564.7604588401759</v>
      </c>
      <c r="CF78" s="15">
        <f t="shared" si="741"/>
        <v>2636.5135475894772</v>
      </c>
      <c r="CG78" s="15">
        <f t="shared" si="741"/>
        <v>2700.9748727401975</v>
      </c>
      <c r="CH78" s="94">
        <f t="shared" si="741"/>
        <v>2760.6785632507949</v>
      </c>
      <c r="CI78" s="15">
        <f t="shared" si="741"/>
        <v>1260.3706812699506</v>
      </c>
      <c r="CJ78" s="15">
        <f t="shared" si="741"/>
        <v>1281.845378597701</v>
      </c>
      <c r="CK78" s="15">
        <f t="shared" si="741"/>
        <v>3011.8303094109024</v>
      </c>
      <c r="CL78" s="15">
        <f t="shared" si="741"/>
        <v>3085.9387607631656</v>
      </c>
      <c r="CM78" s="15">
        <f t="shared" ref="CM78:CT78" si="742">CM90*CM54</f>
        <v>3110.1546323469202</v>
      </c>
      <c r="CN78" s="15">
        <f t="shared" si="742"/>
        <v>3094.4681024043721</v>
      </c>
      <c r="CO78" s="15">
        <f t="shared" si="742"/>
        <v>3096.8372810309961</v>
      </c>
      <c r="CP78" s="15">
        <f t="shared" si="742"/>
        <v>3152.1181127149493</v>
      </c>
      <c r="CQ78" s="15">
        <f t="shared" si="742"/>
        <v>3248.667012942783</v>
      </c>
      <c r="CR78" s="15">
        <f t="shared" si="742"/>
        <v>3402.9829800473331</v>
      </c>
      <c r="CS78" s="15">
        <f t="shared" si="742"/>
        <v>3483.1561379716713</v>
      </c>
      <c r="CT78" s="94">
        <f t="shared" si="742"/>
        <v>3556.918113357226</v>
      </c>
    </row>
    <row r="79" spans="1:98" x14ac:dyDescent="0.25">
      <c r="A79" s="4" t="s">
        <v>177</v>
      </c>
      <c r="B79" t="s">
        <v>6</v>
      </c>
      <c r="C79">
        <v>67</v>
      </c>
      <c r="D79">
        <v>76</v>
      </c>
      <c r="E79">
        <v>80</v>
      </c>
      <c r="F79">
        <v>83</v>
      </c>
      <c r="G79">
        <v>117.5</v>
      </c>
      <c r="H79">
        <v>101</v>
      </c>
      <c r="I79">
        <v>132</v>
      </c>
      <c r="J79">
        <v>102</v>
      </c>
      <c r="K79">
        <v>188</v>
      </c>
      <c r="L79">
        <v>193</v>
      </c>
      <c r="M79">
        <v>132</v>
      </c>
      <c r="N79" s="34">
        <v>358</v>
      </c>
      <c r="O79" s="630">
        <v>73</v>
      </c>
      <c r="P79" s="631">
        <v>61</v>
      </c>
      <c r="Q79" s="632">
        <v>39</v>
      </c>
      <c r="R79" s="633">
        <v>100</v>
      </c>
      <c r="S79" s="634">
        <v>156</v>
      </c>
      <c r="T79" s="635">
        <v>301</v>
      </c>
      <c r="U79" s="636">
        <v>266</v>
      </c>
      <c r="V79" s="637">
        <v>242</v>
      </c>
      <c r="W79" s="638">
        <v>408</v>
      </c>
      <c r="X79" s="639">
        <v>269.5</v>
      </c>
      <c r="Y79" s="640">
        <v>305.5</v>
      </c>
      <c r="Z79" s="641">
        <v>488.5</v>
      </c>
      <c r="AA79" s="1255">
        <v>189</v>
      </c>
      <c r="AB79" s="1256">
        <v>116</v>
      </c>
      <c r="AC79" s="1257">
        <v>281</v>
      </c>
      <c r="AD79" s="1258">
        <v>292</v>
      </c>
      <c r="AE79" s="1259">
        <v>199</v>
      </c>
      <c r="AF79" s="1260">
        <v>154.5</v>
      </c>
      <c r="AG79" s="1261">
        <v>228</v>
      </c>
      <c r="AH79" s="15">
        <f t="shared" ref="AH79:CL79" si="743">AH91*AH55</f>
        <v>237.89067857647657</v>
      </c>
      <c r="AI79" s="15">
        <f t="shared" si="743"/>
        <v>264.96744255560083</v>
      </c>
      <c r="AJ79" s="15">
        <f t="shared" si="743"/>
        <v>298.7339562740616</v>
      </c>
      <c r="AK79" s="15">
        <f t="shared" si="743"/>
        <v>342.0570412738623</v>
      </c>
      <c r="AL79" s="94">
        <f t="shared" si="743"/>
        <v>356.75440733647173</v>
      </c>
      <c r="AM79" s="15">
        <f t="shared" si="743"/>
        <v>206.26557677196683</v>
      </c>
      <c r="AN79" s="15">
        <f t="shared" si="743"/>
        <v>161.46523225018086</v>
      </c>
      <c r="AO79" s="15">
        <f t="shared" si="743"/>
        <v>476.32829711004217</v>
      </c>
      <c r="AP79" s="15">
        <f t="shared" si="743"/>
        <v>402.38233919474686</v>
      </c>
      <c r="AQ79" s="15">
        <f t="shared" si="743"/>
        <v>266.7740590477008</v>
      </c>
      <c r="AR79" s="15">
        <f t="shared" si="743"/>
        <v>250.63362885873221</v>
      </c>
      <c r="AS79" s="15">
        <f t="shared" si="743"/>
        <v>342.36523131668565</v>
      </c>
      <c r="AT79" s="15">
        <f t="shared" si="743"/>
        <v>385.05857001612122</v>
      </c>
      <c r="AU79" s="15">
        <f t="shared" si="743"/>
        <v>404.04094106201956</v>
      </c>
      <c r="AV79" s="15">
        <f t="shared" si="743"/>
        <v>437.77940624588746</v>
      </c>
      <c r="AW79" s="15">
        <f t="shared" si="743"/>
        <v>468.79880831034291</v>
      </c>
      <c r="AX79" s="94">
        <f t="shared" si="743"/>
        <v>517.97144488622689</v>
      </c>
      <c r="AY79" s="15">
        <f t="shared" si="743"/>
        <v>527.61835709922002</v>
      </c>
      <c r="AZ79" s="15">
        <f t="shared" si="743"/>
        <v>462.16943094111235</v>
      </c>
      <c r="BA79" s="15">
        <f t="shared" si="743"/>
        <v>477.09991624367831</v>
      </c>
      <c r="BB79" s="15">
        <f t="shared" si="743"/>
        <v>493.86024342737227</v>
      </c>
      <c r="BC79" s="15">
        <f t="shared" si="743"/>
        <v>511.04502136364113</v>
      </c>
      <c r="BD79" s="15">
        <f t="shared" si="743"/>
        <v>526.42717194522834</v>
      </c>
      <c r="BE79" s="15">
        <f t="shared" si="743"/>
        <v>542.38078864001193</v>
      </c>
      <c r="BF79" s="15">
        <f t="shared" si="743"/>
        <v>556.25531528169256</v>
      </c>
      <c r="BG79" s="15">
        <f t="shared" si="743"/>
        <v>572.31111387121155</v>
      </c>
      <c r="BH79" s="15">
        <f t="shared" si="743"/>
        <v>589.43613003104713</v>
      </c>
      <c r="BI79" s="15">
        <f t="shared" si="743"/>
        <v>606.7614934251468</v>
      </c>
      <c r="BJ79" s="94">
        <f t="shared" si="743"/>
        <v>624.54054837848673</v>
      </c>
      <c r="BK79" s="15">
        <f t="shared" si="743"/>
        <v>582.078868152778</v>
      </c>
      <c r="BL79" s="15">
        <f t="shared" si="743"/>
        <v>338.64667607637983</v>
      </c>
      <c r="BM79" s="15">
        <f t="shared" si="743"/>
        <v>326.349044251978</v>
      </c>
      <c r="BN79" s="15">
        <f t="shared" si="743"/>
        <v>759.32132022731912</v>
      </c>
      <c r="BO79" s="15">
        <f t="shared" si="743"/>
        <v>777.99147415160417</v>
      </c>
      <c r="BP79" s="15">
        <f t="shared" si="743"/>
        <v>788.87016678100053</v>
      </c>
      <c r="BQ79" s="15">
        <f t="shared" si="743"/>
        <v>801.33661588728364</v>
      </c>
      <c r="BR79" s="15">
        <f t="shared" si="743"/>
        <v>812.35844589616545</v>
      </c>
      <c r="BS79" s="15">
        <f t="shared" si="743"/>
        <v>833.49910041353758</v>
      </c>
      <c r="BT79" s="15">
        <f t="shared" si="743"/>
        <v>862.87441296841928</v>
      </c>
      <c r="BU79" s="15">
        <f t="shared" si="743"/>
        <v>893.03708252544754</v>
      </c>
      <c r="BV79" s="94">
        <f t="shared" si="743"/>
        <v>923.66325395739386</v>
      </c>
      <c r="BW79" s="15">
        <f t="shared" si="743"/>
        <v>864.23746061042687</v>
      </c>
      <c r="BX79" s="15">
        <f t="shared" si="743"/>
        <v>389.9229855551298</v>
      </c>
      <c r="BY79" s="15">
        <f t="shared" si="743"/>
        <v>401.73363345455772</v>
      </c>
      <c r="BZ79" s="15">
        <f t="shared" si="743"/>
        <v>951.87155207450689</v>
      </c>
      <c r="CA79" s="15">
        <f t="shared" si="743"/>
        <v>988.0915661924422</v>
      </c>
      <c r="CB79" s="15">
        <f t="shared" si="743"/>
        <v>1009.3110797966366</v>
      </c>
      <c r="CC79" s="15">
        <f t="shared" si="743"/>
        <v>1028.5795780343728</v>
      </c>
      <c r="CD79" s="15">
        <f t="shared" si="743"/>
        <v>1065.2030732448213</v>
      </c>
      <c r="CE79" s="15">
        <f t="shared" si="743"/>
        <v>1097.9287093590262</v>
      </c>
      <c r="CF79" s="15">
        <f t="shared" si="743"/>
        <v>1144.6013723163844</v>
      </c>
      <c r="CG79" s="15">
        <f t="shared" si="743"/>
        <v>1200.0404544819326</v>
      </c>
      <c r="CH79" s="94">
        <f t="shared" si="743"/>
        <v>1241.6746001395611</v>
      </c>
      <c r="CI79" s="15">
        <f t="shared" si="743"/>
        <v>1126.2806189642204</v>
      </c>
      <c r="CJ79" s="15">
        <f t="shared" si="743"/>
        <v>504.21203664833575</v>
      </c>
      <c r="CK79" s="15">
        <f t="shared" si="743"/>
        <v>517.93103203842145</v>
      </c>
      <c r="CL79" s="15">
        <f t="shared" si="743"/>
        <v>1229.1026753992232</v>
      </c>
      <c r="CM79" s="15">
        <f t="shared" ref="CM79:CT79" si="744">CM91*CM55</f>
        <v>1271.9391696377438</v>
      </c>
      <c r="CN79" s="15">
        <f t="shared" si="744"/>
        <v>1294.739489428282</v>
      </c>
      <c r="CO79" s="15">
        <f t="shared" si="744"/>
        <v>1314.1022836859167</v>
      </c>
      <c r="CP79" s="15">
        <f t="shared" si="744"/>
        <v>1354.8246564357382</v>
      </c>
      <c r="CQ79" s="15">
        <f t="shared" si="744"/>
        <v>1392.7993695099688</v>
      </c>
      <c r="CR79" s="15">
        <f t="shared" si="744"/>
        <v>1478.8115133967349</v>
      </c>
      <c r="CS79" s="15">
        <f t="shared" si="744"/>
        <v>1548.9081198554663</v>
      </c>
      <c r="CT79" s="94">
        <f t="shared" si="744"/>
        <v>1601.2538837326845</v>
      </c>
    </row>
    <row r="80" spans="1:98" x14ac:dyDescent="0.25">
      <c r="A80" s="4" t="s">
        <v>178</v>
      </c>
      <c r="B80" t="s">
        <v>7</v>
      </c>
      <c r="C80">
        <v>80</v>
      </c>
      <c r="D80">
        <v>65</v>
      </c>
      <c r="E80">
        <v>116</v>
      </c>
      <c r="F80">
        <v>75</v>
      </c>
      <c r="G80">
        <v>79</v>
      </c>
      <c r="H80">
        <v>157</v>
      </c>
      <c r="I80">
        <v>162</v>
      </c>
      <c r="J80">
        <v>94</v>
      </c>
      <c r="K80">
        <v>245</v>
      </c>
      <c r="L80">
        <v>177</v>
      </c>
      <c r="M80">
        <v>311</v>
      </c>
      <c r="N80" s="34">
        <v>250.5</v>
      </c>
      <c r="O80" s="642">
        <v>110</v>
      </c>
      <c r="P80" s="643">
        <v>150</v>
      </c>
      <c r="Q80" s="644">
        <v>174</v>
      </c>
      <c r="R80" s="645">
        <v>78</v>
      </c>
      <c r="S80" s="646">
        <v>129</v>
      </c>
      <c r="T80" s="647">
        <v>229</v>
      </c>
      <c r="U80" s="648">
        <v>177</v>
      </c>
      <c r="V80" s="649">
        <v>325</v>
      </c>
      <c r="W80" s="650">
        <v>477</v>
      </c>
      <c r="X80" s="651">
        <v>268</v>
      </c>
      <c r="Y80" s="652">
        <v>294</v>
      </c>
      <c r="Z80" s="653">
        <v>554.5</v>
      </c>
      <c r="AA80" s="1262">
        <v>239.5</v>
      </c>
      <c r="AB80" s="1263">
        <v>417</v>
      </c>
      <c r="AC80" s="1264">
        <v>326</v>
      </c>
      <c r="AD80" s="1265">
        <v>205</v>
      </c>
      <c r="AE80" s="1266">
        <v>226</v>
      </c>
      <c r="AF80" s="1267">
        <v>203.5</v>
      </c>
      <c r="AG80" s="1268">
        <v>203.5</v>
      </c>
      <c r="AH80" s="15">
        <f t="shared" ref="AH80:CL80" si="745">AH92*AH56</f>
        <v>261.74359029644472</v>
      </c>
      <c r="AI80" s="15">
        <f t="shared" si="745"/>
        <v>316.10505540622825</v>
      </c>
      <c r="AJ80" s="15">
        <f t="shared" si="745"/>
        <v>274.16684626270978</v>
      </c>
      <c r="AK80" s="15">
        <f t="shared" si="745"/>
        <v>320.33415729305403</v>
      </c>
      <c r="AL80" s="94">
        <f t="shared" si="745"/>
        <v>362.81861153966133</v>
      </c>
      <c r="AM80" s="15">
        <f t="shared" si="745"/>
        <v>391.01269033047066</v>
      </c>
      <c r="AN80" s="15">
        <f t="shared" si="745"/>
        <v>355.28530100783718</v>
      </c>
      <c r="AO80" s="15">
        <f t="shared" si="745"/>
        <v>328.12602684598897</v>
      </c>
      <c r="AP80" s="15">
        <f t="shared" si="745"/>
        <v>250.21829921729488</v>
      </c>
      <c r="AQ80" s="15">
        <f t="shared" si="745"/>
        <v>333.80587950396085</v>
      </c>
      <c r="AR80" s="15">
        <f t="shared" si="745"/>
        <v>267.16656421472754</v>
      </c>
      <c r="AS80" s="15">
        <f t="shared" si="745"/>
        <v>299.33049788850394</v>
      </c>
      <c r="AT80" s="15">
        <f t="shared" si="745"/>
        <v>331.65633026832188</v>
      </c>
      <c r="AU80" s="15">
        <f t="shared" si="745"/>
        <v>405.09701564731051</v>
      </c>
      <c r="AV80" s="15">
        <f t="shared" si="745"/>
        <v>438.5965467608678</v>
      </c>
      <c r="AW80" s="15">
        <f t="shared" si="745"/>
        <v>483.0240226046916</v>
      </c>
      <c r="AX80" s="94">
        <f t="shared" si="745"/>
        <v>513.64689603473244</v>
      </c>
      <c r="AY80" s="15">
        <f t="shared" si="745"/>
        <v>526.72592853098786</v>
      </c>
      <c r="AZ80" s="15">
        <f t="shared" si="745"/>
        <v>551.11489220500232</v>
      </c>
      <c r="BA80" s="15">
        <f t="shared" si="745"/>
        <v>534.63056916937785</v>
      </c>
      <c r="BB80" s="15">
        <f t="shared" si="745"/>
        <v>536.81523319160044</v>
      </c>
      <c r="BC80" s="15">
        <f t="shared" si="745"/>
        <v>584.84237980969294</v>
      </c>
      <c r="BD80" s="15">
        <f t="shared" si="745"/>
        <v>438.17571056516005</v>
      </c>
      <c r="BE80" s="15">
        <f t="shared" si="745"/>
        <v>430.66092019312282</v>
      </c>
      <c r="BF80" s="15">
        <f t="shared" si="745"/>
        <v>470.28846597399684</v>
      </c>
      <c r="BG80" s="15">
        <f t="shared" si="745"/>
        <v>512.42386149644483</v>
      </c>
      <c r="BH80" s="15">
        <f t="shared" si="745"/>
        <v>557.96250829555447</v>
      </c>
      <c r="BI80" s="15">
        <f t="shared" si="745"/>
        <v>608.82754932788748</v>
      </c>
      <c r="BJ80" s="94">
        <f t="shared" si="745"/>
        <v>664.49543393119711</v>
      </c>
      <c r="BK80" s="15">
        <f t="shared" si="745"/>
        <v>595.98715425762646</v>
      </c>
      <c r="BL80" s="15">
        <f t="shared" si="745"/>
        <v>613.54667966563045</v>
      </c>
      <c r="BM80" s="15">
        <f t="shared" si="745"/>
        <v>497.81723332188835</v>
      </c>
      <c r="BN80" s="15">
        <f t="shared" si="745"/>
        <v>380.12622628070869</v>
      </c>
      <c r="BO80" s="15">
        <f t="shared" si="745"/>
        <v>652.69481393747355</v>
      </c>
      <c r="BP80" s="15">
        <f t="shared" si="745"/>
        <v>670.34153456640843</v>
      </c>
      <c r="BQ80" s="15">
        <f t="shared" si="745"/>
        <v>656.94355398078494</v>
      </c>
      <c r="BR80" s="15">
        <f t="shared" si="745"/>
        <v>703.22359721340047</v>
      </c>
      <c r="BS80" s="15">
        <f t="shared" si="745"/>
        <v>752.67844251913141</v>
      </c>
      <c r="BT80" s="15">
        <f t="shared" si="745"/>
        <v>813.71649503304127</v>
      </c>
      <c r="BU80" s="15">
        <f t="shared" si="745"/>
        <v>888.99345200707069</v>
      </c>
      <c r="BV80" s="94">
        <f t="shared" si="745"/>
        <v>975.40699637492173</v>
      </c>
      <c r="BW80" s="15">
        <f t="shared" si="745"/>
        <v>879.15621071329849</v>
      </c>
      <c r="BX80" s="15">
        <f t="shared" si="745"/>
        <v>909.11134712281375</v>
      </c>
      <c r="BY80" s="15">
        <f t="shared" si="745"/>
        <v>678.48199721731885</v>
      </c>
      <c r="BZ80" s="15">
        <f t="shared" si="745"/>
        <v>452.45317494430134</v>
      </c>
      <c r="CA80" s="15">
        <f t="shared" si="745"/>
        <v>813.74380574173028</v>
      </c>
      <c r="CB80" s="15">
        <f t="shared" si="745"/>
        <v>845.88877100466289</v>
      </c>
      <c r="CC80" s="15">
        <f t="shared" si="745"/>
        <v>837.44264978049603</v>
      </c>
      <c r="CD80" s="15">
        <f t="shared" si="745"/>
        <v>919.20822569266079</v>
      </c>
      <c r="CE80" s="15">
        <f t="shared" si="745"/>
        <v>986.19799068732505</v>
      </c>
      <c r="CF80" s="15">
        <f t="shared" si="745"/>
        <v>1069.4461458127541</v>
      </c>
      <c r="CG80" s="15">
        <f t="shared" si="745"/>
        <v>1186.7106919897199</v>
      </c>
      <c r="CH80" s="94">
        <f t="shared" si="745"/>
        <v>1308.6692939236286</v>
      </c>
      <c r="CI80" s="15">
        <f t="shared" si="745"/>
        <v>1147.2025161687241</v>
      </c>
      <c r="CJ80" s="15">
        <f t="shared" si="745"/>
        <v>1185.6285749958884</v>
      </c>
      <c r="CK80" s="15">
        <f t="shared" si="745"/>
        <v>882.08666178408225</v>
      </c>
      <c r="CL80" s="15">
        <f t="shared" si="745"/>
        <v>584.18676791304267</v>
      </c>
      <c r="CM80" s="15">
        <f t="shared" ref="CM80:CT80" si="746">CM92*CM56</f>
        <v>1050.2569503512295</v>
      </c>
      <c r="CN80" s="15">
        <f t="shared" si="746"/>
        <v>1090.5462247443566</v>
      </c>
      <c r="CO80" s="15">
        <f t="shared" si="746"/>
        <v>1076.1299398538486</v>
      </c>
      <c r="CP80" s="15">
        <f t="shared" si="746"/>
        <v>1176.7644769442122</v>
      </c>
      <c r="CQ80" s="15">
        <f t="shared" si="746"/>
        <v>1257.1399706991801</v>
      </c>
      <c r="CR80" s="15">
        <f t="shared" si="746"/>
        <v>1385.5947988836097</v>
      </c>
      <c r="CS80" s="15">
        <f t="shared" si="746"/>
        <v>1534.3567916723403</v>
      </c>
      <c r="CT80" s="94">
        <f t="shared" si="746"/>
        <v>1689.9395617704774</v>
      </c>
    </row>
    <row r="81" spans="1:98" x14ac:dyDescent="0.25">
      <c r="A81" s="4" t="s">
        <v>179</v>
      </c>
      <c r="B81" t="s">
        <v>8</v>
      </c>
      <c r="C81">
        <v>37</v>
      </c>
      <c r="D81">
        <v>34</v>
      </c>
      <c r="E81">
        <v>77</v>
      </c>
      <c r="F81">
        <v>103</v>
      </c>
      <c r="G81">
        <v>112</v>
      </c>
      <c r="H81">
        <v>85</v>
      </c>
      <c r="I81">
        <v>80</v>
      </c>
      <c r="J81">
        <v>62</v>
      </c>
      <c r="K81">
        <v>144</v>
      </c>
      <c r="L81">
        <v>106.5</v>
      </c>
      <c r="M81">
        <v>206</v>
      </c>
      <c r="N81" s="34">
        <v>213</v>
      </c>
      <c r="O81" s="654">
        <v>101</v>
      </c>
      <c r="P81" s="655">
        <v>98</v>
      </c>
      <c r="Q81" s="656">
        <v>249</v>
      </c>
      <c r="R81" s="657">
        <v>105</v>
      </c>
      <c r="S81" s="658">
        <v>105</v>
      </c>
      <c r="T81" s="659">
        <v>89</v>
      </c>
      <c r="U81" s="660">
        <v>70</v>
      </c>
      <c r="V81" s="661">
        <v>98</v>
      </c>
      <c r="W81" s="662">
        <v>151.5</v>
      </c>
      <c r="X81" s="663">
        <v>177</v>
      </c>
      <c r="Y81" s="664">
        <v>200</v>
      </c>
      <c r="Z81" s="665">
        <v>414</v>
      </c>
      <c r="AA81" s="1269">
        <v>124.5</v>
      </c>
      <c r="AB81" s="1270">
        <v>238</v>
      </c>
      <c r="AC81" s="1271">
        <v>352.5</v>
      </c>
      <c r="AD81" s="1272">
        <v>145</v>
      </c>
      <c r="AE81" s="1273">
        <v>100</v>
      </c>
      <c r="AF81" s="1274">
        <v>99</v>
      </c>
      <c r="AG81" s="1275">
        <v>118</v>
      </c>
      <c r="AH81" s="15">
        <f t="shared" ref="AH81:CL81" si="747">AH93*AH57</f>
        <v>190.52977605031961</v>
      </c>
      <c r="AI81" s="15">
        <f t="shared" si="747"/>
        <v>203.99523202677511</v>
      </c>
      <c r="AJ81" s="15">
        <f t="shared" si="747"/>
        <v>265.64463442771523</v>
      </c>
      <c r="AK81" s="15">
        <f t="shared" si="747"/>
        <v>303.31072369929285</v>
      </c>
      <c r="AL81" s="94">
        <f t="shared" si="747"/>
        <v>342.15455335697504</v>
      </c>
      <c r="AM81" s="15">
        <f t="shared" si="747"/>
        <v>163.34381889670897</v>
      </c>
      <c r="AN81" s="15">
        <f t="shared" si="747"/>
        <v>210.82302331637769</v>
      </c>
      <c r="AO81" s="15">
        <f t="shared" si="747"/>
        <v>505.65718461999381</v>
      </c>
      <c r="AP81" s="15">
        <f t="shared" si="747"/>
        <v>235.33609892388191</v>
      </c>
      <c r="AQ81" s="15">
        <f t="shared" si="747"/>
        <v>187.93389366697909</v>
      </c>
      <c r="AR81" s="15">
        <f t="shared" si="747"/>
        <v>211.68105468646192</v>
      </c>
      <c r="AS81" s="15">
        <f t="shared" si="747"/>
        <v>267.79896606796251</v>
      </c>
      <c r="AT81" s="15">
        <f t="shared" si="747"/>
        <v>256.56606027230669</v>
      </c>
      <c r="AU81" s="15">
        <f t="shared" si="747"/>
        <v>299.48226221613351</v>
      </c>
      <c r="AV81" s="15">
        <f t="shared" si="747"/>
        <v>363.44926517005769</v>
      </c>
      <c r="AW81" s="15">
        <f t="shared" si="747"/>
        <v>424.55420398742194</v>
      </c>
      <c r="AX81" s="94">
        <f t="shared" si="747"/>
        <v>471.88063305863187</v>
      </c>
      <c r="AY81" s="15">
        <f t="shared" si="747"/>
        <v>317.81639900259506</v>
      </c>
      <c r="AZ81" s="15">
        <f t="shared" si="747"/>
        <v>389.34751383636012</v>
      </c>
      <c r="BA81" s="15">
        <f t="shared" si="747"/>
        <v>470.41785759218925</v>
      </c>
      <c r="BB81" s="15">
        <f t="shared" si="747"/>
        <v>332.61267300720328</v>
      </c>
      <c r="BC81" s="15">
        <f t="shared" si="747"/>
        <v>420.66383478036693</v>
      </c>
      <c r="BD81" s="15">
        <f t="shared" si="747"/>
        <v>421.27405630696387</v>
      </c>
      <c r="BE81" s="15">
        <f t="shared" si="747"/>
        <v>522.88117308766141</v>
      </c>
      <c r="BF81" s="15">
        <f t="shared" si="747"/>
        <v>433.01362952782875</v>
      </c>
      <c r="BG81" s="15">
        <f t="shared" si="747"/>
        <v>473.47210668699131</v>
      </c>
      <c r="BH81" s="15">
        <f t="shared" si="747"/>
        <v>506.67076870114516</v>
      </c>
      <c r="BI81" s="15">
        <f t="shared" si="747"/>
        <v>530.32974228584908</v>
      </c>
      <c r="BJ81" s="94">
        <f t="shared" si="747"/>
        <v>526.3106712144637</v>
      </c>
      <c r="BK81" s="15">
        <f t="shared" si="747"/>
        <v>367.07310994181108</v>
      </c>
      <c r="BL81" s="15">
        <f t="shared" si="747"/>
        <v>447.12274265951567</v>
      </c>
      <c r="BM81" s="15">
        <f t="shared" si="747"/>
        <v>535.23633020273246</v>
      </c>
      <c r="BN81" s="15">
        <f t="shared" si="747"/>
        <v>373.100615873332</v>
      </c>
      <c r="BO81" s="15">
        <f t="shared" si="747"/>
        <v>419.26410054156776</v>
      </c>
      <c r="BP81" s="15">
        <f t="shared" si="747"/>
        <v>358.75474337138348</v>
      </c>
      <c r="BQ81" s="15">
        <f t="shared" si="747"/>
        <v>523.43795105997094</v>
      </c>
      <c r="BR81" s="15">
        <f t="shared" si="747"/>
        <v>548.76856599857638</v>
      </c>
      <c r="BS81" s="15">
        <f t="shared" si="747"/>
        <v>726.48585162655911</v>
      </c>
      <c r="BT81" s="15">
        <f t="shared" si="747"/>
        <v>764.6252846831544</v>
      </c>
      <c r="BU81" s="15">
        <f t="shared" si="747"/>
        <v>786.73039671470917</v>
      </c>
      <c r="BV81" s="94">
        <f t="shared" si="747"/>
        <v>770.84756772858975</v>
      </c>
      <c r="BW81" s="15">
        <f t="shared" si="747"/>
        <v>529.10020566771573</v>
      </c>
      <c r="BX81" s="15">
        <f t="shared" si="747"/>
        <v>639.79722807934525</v>
      </c>
      <c r="BY81" s="15">
        <f t="shared" si="747"/>
        <v>762.19296210257278</v>
      </c>
      <c r="BZ81" s="15">
        <f t="shared" si="747"/>
        <v>528.5603393498659</v>
      </c>
      <c r="CA81" s="15">
        <f t="shared" si="747"/>
        <v>559.80576706479849</v>
      </c>
      <c r="CB81" s="15">
        <f t="shared" si="747"/>
        <v>447.81073217030394</v>
      </c>
      <c r="CC81" s="15">
        <f t="shared" si="747"/>
        <v>589.88015858578115</v>
      </c>
      <c r="CD81" s="15">
        <f t="shared" si="747"/>
        <v>628.62211218001278</v>
      </c>
      <c r="CE81" s="15">
        <f t="shared" si="747"/>
        <v>831.41824711675201</v>
      </c>
      <c r="CF81" s="15">
        <f t="shared" si="747"/>
        <v>873.18068807210966</v>
      </c>
      <c r="CG81" s="15">
        <f t="shared" si="747"/>
        <v>893.11952147618297</v>
      </c>
      <c r="CH81" s="94">
        <f t="shared" si="747"/>
        <v>869.14283756969076</v>
      </c>
      <c r="CI81" s="15">
        <f t="shared" si="747"/>
        <v>683.90731942577565</v>
      </c>
      <c r="CJ81" s="15">
        <f t="shared" si="747"/>
        <v>831.06926288529223</v>
      </c>
      <c r="CK81" s="15">
        <f t="shared" si="747"/>
        <v>993.48685666219023</v>
      </c>
      <c r="CL81" s="15">
        <f t="shared" si="747"/>
        <v>689.40979903670768</v>
      </c>
      <c r="CM81" s="15">
        <f t="shared" ref="CM81:CT81" si="748">CM93*CM57</f>
        <v>728.93677945939032</v>
      </c>
      <c r="CN81" s="15">
        <f t="shared" si="748"/>
        <v>581.02992129003223</v>
      </c>
      <c r="CO81" s="15">
        <f t="shared" si="748"/>
        <v>761.65636548956468</v>
      </c>
      <c r="CP81" s="15">
        <f t="shared" si="748"/>
        <v>810.44020878580272</v>
      </c>
      <c r="CQ81" s="15">
        <f t="shared" si="748"/>
        <v>1070.0769846399617</v>
      </c>
      <c r="CR81" s="15">
        <f t="shared" si="748"/>
        <v>1142.2824415371681</v>
      </c>
      <c r="CS81" s="15">
        <f t="shared" si="748"/>
        <v>1163.7047644819722</v>
      </c>
      <c r="CT81" s="94">
        <f t="shared" si="748"/>
        <v>1128.2348905612969</v>
      </c>
    </row>
    <row r="82" spans="1:98" x14ac:dyDescent="0.25">
      <c r="A82" s="4" t="s">
        <v>180</v>
      </c>
      <c r="B82" t="s">
        <v>1</v>
      </c>
      <c r="C82">
        <v>33</v>
      </c>
      <c r="D82">
        <v>31</v>
      </c>
      <c r="E82">
        <v>66</v>
      </c>
      <c r="F82">
        <v>77</v>
      </c>
      <c r="G82">
        <v>70</v>
      </c>
      <c r="H82">
        <v>61</v>
      </c>
      <c r="I82">
        <v>76</v>
      </c>
      <c r="J82">
        <v>58</v>
      </c>
      <c r="K82">
        <v>132</v>
      </c>
      <c r="L82">
        <v>111</v>
      </c>
      <c r="M82">
        <v>177</v>
      </c>
      <c r="N82" s="34">
        <v>169</v>
      </c>
      <c r="O82" s="666">
        <v>56</v>
      </c>
      <c r="P82" s="667">
        <v>83</v>
      </c>
      <c r="Q82" s="668">
        <v>175</v>
      </c>
      <c r="R82" s="669">
        <v>110</v>
      </c>
      <c r="S82" s="670">
        <v>171</v>
      </c>
      <c r="T82" s="671">
        <v>235</v>
      </c>
      <c r="U82" s="672">
        <v>98</v>
      </c>
      <c r="V82" s="673">
        <v>75</v>
      </c>
      <c r="W82" s="674">
        <v>120</v>
      </c>
      <c r="X82" s="675">
        <v>68</v>
      </c>
      <c r="Y82" s="676">
        <v>114</v>
      </c>
      <c r="Z82" s="677">
        <v>276</v>
      </c>
      <c r="AA82" s="1276">
        <v>41</v>
      </c>
      <c r="AB82" s="1277">
        <v>88</v>
      </c>
      <c r="AC82" s="1278">
        <v>148.5</v>
      </c>
      <c r="AD82" s="1279">
        <v>132</v>
      </c>
      <c r="AE82" s="1280">
        <v>97</v>
      </c>
      <c r="AF82" s="1281">
        <v>76.5</v>
      </c>
      <c r="AG82" s="1282">
        <v>69</v>
      </c>
      <c r="AH82" s="15">
        <f t="shared" ref="AH82:CL82" si="749">AH94*AH58</f>
        <v>134.2394494146503</v>
      </c>
      <c r="AI82" s="15">
        <f t="shared" si="749"/>
        <v>136.44648159204954</v>
      </c>
      <c r="AJ82" s="15">
        <f t="shared" si="749"/>
        <v>137.69403316339401</v>
      </c>
      <c r="AK82" s="15">
        <f t="shared" si="749"/>
        <v>140.21753821504484</v>
      </c>
      <c r="AL82" s="94">
        <f t="shared" si="749"/>
        <v>138.91054606249602</v>
      </c>
      <c r="AM82" s="15">
        <f t="shared" si="749"/>
        <v>162.83382820608671</v>
      </c>
      <c r="AN82" s="15">
        <f t="shared" si="749"/>
        <v>181.56528224801696</v>
      </c>
      <c r="AO82" s="15">
        <f t="shared" si="749"/>
        <v>311.10001981206216</v>
      </c>
      <c r="AP82" s="15">
        <f t="shared" si="749"/>
        <v>251.70377704032484</v>
      </c>
      <c r="AQ82" s="15">
        <f t="shared" si="749"/>
        <v>176.82400263296961</v>
      </c>
      <c r="AR82" s="15">
        <f t="shared" si="749"/>
        <v>168.01789290318692</v>
      </c>
      <c r="AS82" s="15">
        <f t="shared" si="749"/>
        <v>150.52787733089451</v>
      </c>
      <c r="AT82" s="15">
        <f t="shared" si="749"/>
        <v>155.60109798388103</v>
      </c>
      <c r="AU82" s="15">
        <f t="shared" si="749"/>
        <v>164.00127039966728</v>
      </c>
      <c r="AV82" s="15">
        <f t="shared" si="749"/>
        <v>176.22750590304759</v>
      </c>
      <c r="AW82" s="15">
        <f t="shared" si="749"/>
        <v>183.12636624868432</v>
      </c>
      <c r="AX82" s="94">
        <f t="shared" si="749"/>
        <v>190.70408215033567</v>
      </c>
      <c r="AY82" s="15">
        <f t="shared" si="749"/>
        <v>219.91361790552156</v>
      </c>
      <c r="AZ82" s="15">
        <f t="shared" si="749"/>
        <v>244.77256264230078</v>
      </c>
      <c r="BA82" s="15">
        <f t="shared" si="749"/>
        <v>457.16721177810984</v>
      </c>
      <c r="BB82" s="15">
        <f t="shared" si="749"/>
        <v>379.04574613972312</v>
      </c>
      <c r="BC82" s="15">
        <f t="shared" si="749"/>
        <v>257.93738877516404</v>
      </c>
      <c r="BD82" s="15">
        <f t="shared" si="749"/>
        <v>240.61356413170617</v>
      </c>
      <c r="BE82" s="15">
        <f t="shared" si="749"/>
        <v>226.32694135243278</v>
      </c>
      <c r="BF82" s="15">
        <f t="shared" si="749"/>
        <v>242.38956588191877</v>
      </c>
      <c r="BG82" s="15">
        <f t="shared" si="749"/>
        <v>259.59048684896197</v>
      </c>
      <c r="BH82" s="15">
        <f t="shared" si="749"/>
        <v>278.08039913839877</v>
      </c>
      <c r="BI82" s="15">
        <f t="shared" si="749"/>
        <v>294.70712761181431</v>
      </c>
      <c r="BJ82" s="94">
        <f t="shared" si="749"/>
        <v>311.61817515784793</v>
      </c>
      <c r="BK82" s="15">
        <f t="shared" si="749"/>
        <v>318.54776413773311</v>
      </c>
      <c r="BL82" s="15">
        <f t="shared" si="749"/>
        <v>325.25667814456119</v>
      </c>
      <c r="BM82" s="15">
        <f t="shared" si="749"/>
        <v>575.88738790144487</v>
      </c>
      <c r="BN82" s="15">
        <f t="shared" si="749"/>
        <v>464.55290389939654</v>
      </c>
      <c r="BO82" s="15">
        <f t="shared" si="749"/>
        <v>304.96523501494414</v>
      </c>
      <c r="BP82" s="15">
        <f t="shared" si="749"/>
        <v>273.18839732720107</v>
      </c>
      <c r="BQ82" s="15">
        <f t="shared" si="749"/>
        <v>260.05278790504923</v>
      </c>
      <c r="BR82" s="15">
        <f t="shared" si="749"/>
        <v>262.20666432184072</v>
      </c>
      <c r="BS82" s="15">
        <f t="shared" si="749"/>
        <v>261.10844496162662</v>
      </c>
      <c r="BT82" s="15">
        <f t="shared" si="749"/>
        <v>297.48094702302927</v>
      </c>
      <c r="BU82" s="15">
        <f t="shared" si="749"/>
        <v>334.35342378352203</v>
      </c>
      <c r="BV82" s="94">
        <f t="shared" si="749"/>
        <v>373.74458706554282</v>
      </c>
      <c r="BW82" s="15">
        <f t="shared" si="749"/>
        <v>402.46396467700339</v>
      </c>
      <c r="BX82" s="15">
        <f t="shared" si="749"/>
        <v>448.36607723502476</v>
      </c>
      <c r="BY82" s="15">
        <f t="shared" si="749"/>
        <v>862.80012089190825</v>
      </c>
      <c r="BZ82" s="15">
        <f t="shared" si="749"/>
        <v>689.2735660703637</v>
      </c>
      <c r="CA82" s="15">
        <f t="shared" si="749"/>
        <v>449.28985641839932</v>
      </c>
      <c r="CB82" s="15">
        <f t="shared" si="749"/>
        <v>401.02664906308695</v>
      </c>
      <c r="CC82" s="15">
        <f t="shared" si="749"/>
        <v>382.13275625118695</v>
      </c>
      <c r="CD82" s="15">
        <f t="shared" si="749"/>
        <v>384.33433139226582</v>
      </c>
      <c r="CE82" s="15">
        <f t="shared" si="749"/>
        <v>375.7711827096453</v>
      </c>
      <c r="CF82" s="15">
        <f t="shared" si="749"/>
        <v>413.95634306309171</v>
      </c>
      <c r="CG82" s="15">
        <f t="shared" si="749"/>
        <v>456.17619960892222</v>
      </c>
      <c r="CH82" s="94">
        <f t="shared" si="749"/>
        <v>496.40965904862253</v>
      </c>
      <c r="CI82" s="15">
        <f t="shared" si="749"/>
        <v>505.92240137758824</v>
      </c>
      <c r="CJ82" s="15">
        <f t="shared" si="749"/>
        <v>569.90642147319477</v>
      </c>
      <c r="CK82" s="15">
        <f t="shared" si="749"/>
        <v>1102.1208814533788</v>
      </c>
      <c r="CL82" s="15">
        <f t="shared" si="749"/>
        <v>885.86654794528954</v>
      </c>
      <c r="CM82" s="15">
        <f t="shared" ref="CM82:CT82" si="750">CM94*CM58</f>
        <v>580.06524280519272</v>
      </c>
      <c r="CN82" s="15">
        <f t="shared" si="750"/>
        <v>519.49738305828248</v>
      </c>
      <c r="CO82" s="15">
        <f t="shared" si="750"/>
        <v>496.25879635782496</v>
      </c>
      <c r="CP82" s="15">
        <f t="shared" si="750"/>
        <v>499.79938466920299</v>
      </c>
      <c r="CQ82" s="15">
        <f t="shared" si="750"/>
        <v>488.90656742237843</v>
      </c>
      <c r="CR82" s="15">
        <f t="shared" si="750"/>
        <v>548.50236319737542</v>
      </c>
      <c r="CS82" s="15">
        <f t="shared" si="750"/>
        <v>602.7601862721508</v>
      </c>
      <c r="CT82" s="94">
        <f t="shared" si="750"/>
        <v>653.62307425999825</v>
      </c>
    </row>
    <row r="83" spans="1:98" x14ac:dyDescent="0.25">
      <c r="A83" s="4" t="s">
        <v>181</v>
      </c>
      <c r="B83" t="s">
        <v>2</v>
      </c>
      <c r="C83">
        <v>2</v>
      </c>
      <c r="D83">
        <v>7</v>
      </c>
      <c r="E83">
        <v>4</v>
      </c>
      <c r="F83">
        <v>3</v>
      </c>
      <c r="G83">
        <v>15</v>
      </c>
      <c r="H83">
        <v>15</v>
      </c>
      <c r="I83">
        <v>20</v>
      </c>
      <c r="J83">
        <v>19</v>
      </c>
      <c r="K83">
        <v>60</v>
      </c>
      <c r="L83">
        <v>22.5</v>
      </c>
      <c r="M83">
        <v>124</v>
      </c>
      <c r="N83" s="34">
        <v>91.5</v>
      </c>
      <c r="O83" s="678">
        <v>48</v>
      </c>
      <c r="P83" s="679">
        <v>32</v>
      </c>
      <c r="Q83" s="680">
        <v>91</v>
      </c>
      <c r="R83" s="681">
        <v>43</v>
      </c>
      <c r="S83" s="682">
        <v>68</v>
      </c>
      <c r="T83" s="683">
        <v>117</v>
      </c>
      <c r="U83" s="684">
        <v>58</v>
      </c>
      <c r="V83" s="685">
        <v>111</v>
      </c>
      <c r="W83" s="686">
        <v>143.5</v>
      </c>
      <c r="X83" s="687">
        <v>149</v>
      </c>
      <c r="Y83" s="688">
        <v>169.5</v>
      </c>
      <c r="Z83" s="689">
        <v>315.5</v>
      </c>
      <c r="AA83" s="1283">
        <v>71.5</v>
      </c>
      <c r="AB83" s="1284">
        <v>104.5</v>
      </c>
      <c r="AC83" s="1285">
        <v>94.5</v>
      </c>
      <c r="AD83" s="1286">
        <v>140</v>
      </c>
      <c r="AE83" s="1287">
        <v>115</v>
      </c>
      <c r="AF83" s="1288">
        <v>109</v>
      </c>
      <c r="AG83" s="1289">
        <v>80.5</v>
      </c>
      <c r="AH83" s="15">
        <f t="shared" ref="AH83:CL84" si="751">AH95*AH59</f>
        <v>222.66938900031613</v>
      </c>
      <c r="AI83" s="15">
        <f t="shared" si="751"/>
        <v>249.19108024625561</v>
      </c>
      <c r="AJ83" s="15">
        <f t="shared" si="751"/>
        <v>265.52913769720953</v>
      </c>
      <c r="AK83" s="15">
        <f t="shared" si="751"/>
        <v>289.21628881430718</v>
      </c>
      <c r="AL83" s="94">
        <f t="shared" si="751"/>
        <v>341.35199321892844</v>
      </c>
      <c r="AM83" s="15">
        <f t="shared" si="751"/>
        <v>233.89077459785011</v>
      </c>
      <c r="AN83" s="15">
        <f t="shared" si="751"/>
        <v>233.31458757614149</v>
      </c>
      <c r="AO83" s="15">
        <f t="shared" si="751"/>
        <v>348.00824639856586</v>
      </c>
      <c r="AP83" s="15">
        <f t="shared" si="751"/>
        <v>376.06404279812233</v>
      </c>
      <c r="AQ83" s="15">
        <f t="shared" si="751"/>
        <v>296.17337645284601</v>
      </c>
      <c r="AR83" s="15">
        <f t="shared" si="751"/>
        <v>266.010159585319</v>
      </c>
      <c r="AS83" s="15">
        <f t="shared" si="751"/>
        <v>212.31729896406782</v>
      </c>
      <c r="AT83" s="15">
        <f t="shared" si="751"/>
        <v>315.96516405409591</v>
      </c>
      <c r="AU83" s="15">
        <f t="shared" si="751"/>
        <v>309.88687072689464</v>
      </c>
      <c r="AV83" s="15">
        <f t="shared" si="751"/>
        <v>309.77521698372584</v>
      </c>
      <c r="AW83" s="15">
        <f t="shared" si="751"/>
        <v>330.39504806596671</v>
      </c>
      <c r="AX83" s="94">
        <f t="shared" si="751"/>
        <v>372.23701143890713</v>
      </c>
      <c r="AY83" s="15">
        <f t="shared" si="751"/>
        <v>282.73715605558368</v>
      </c>
      <c r="AZ83" s="15">
        <f t="shared" si="751"/>
        <v>281.93404907155929</v>
      </c>
      <c r="BA83" s="15">
        <f t="shared" si="751"/>
        <v>449.13948602425091</v>
      </c>
      <c r="BB83" s="15">
        <f t="shared" si="751"/>
        <v>510.00900604187751</v>
      </c>
      <c r="BC83" s="15">
        <f t="shared" si="751"/>
        <v>412.81912761397882</v>
      </c>
      <c r="BD83" s="15">
        <f t="shared" si="751"/>
        <v>360.31041810643336</v>
      </c>
      <c r="BE83" s="15">
        <f t="shared" si="751"/>
        <v>309.97006815302905</v>
      </c>
      <c r="BF83" s="15">
        <f t="shared" si="751"/>
        <v>455.54928110762825</v>
      </c>
      <c r="BG83" s="15">
        <f t="shared" si="751"/>
        <v>453.03189642341772</v>
      </c>
      <c r="BH83" s="15">
        <f t="shared" si="751"/>
        <v>457.18555331162656</v>
      </c>
      <c r="BI83" s="15">
        <f t="shared" si="751"/>
        <v>483.11006345953501</v>
      </c>
      <c r="BJ83" s="94">
        <f t="shared" si="751"/>
        <v>533.23749472140651</v>
      </c>
      <c r="BK83" s="15">
        <f t="shared" si="751"/>
        <v>411.6017223191804</v>
      </c>
      <c r="BL83" s="15">
        <f t="shared" si="751"/>
        <v>412.95351932469919</v>
      </c>
      <c r="BM83" s="15">
        <f t="shared" si="751"/>
        <v>650.63443389596159</v>
      </c>
      <c r="BN83" s="15">
        <f t="shared" si="751"/>
        <v>743.22457004359239</v>
      </c>
      <c r="BO83" s="15">
        <f t="shared" si="751"/>
        <v>614.69494952461775</v>
      </c>
      <c r="BP83" s="15">
        <f t="shared" si="751"/>
        <v>514.7145309493709</v>
      </c>
      <c r="BQ83" s="15">
        <f t="shared" si="751"/>
        <v>436.9626101243137</v>
      </c>
      <c r="BR83" s="15">
        <f t="shared" si="751"/>
        <v>597.80669938047981</v>
      </c>
      <c r="BS83" s="15">
        <f t="shared" si="751"/>
        <v>568.27802679331751</v>
      </c>
      <c r="BT83" s="15">
        <f t="shared" si="751"/>
        <v>559.54272323403677</v>
      </c>
      <c r="BU83" s="15">
        <f t="shared" si="751"/>
        <v>572.39739850095168</v>
      </c>
      <c r="BV83" s="94">
        <f t="shared" si="751"/>
        <v>608.80107177721777</v>
      </c>
      <c r="BW83" s="15">
        <f t="shared" si="751"/>
        <v>450.10002655804033</v>
      </c>
      <c r="BX83" s="15">
        <f t="shared" si="751"/>
        <v>424.4089985009698</v>
      </c>
      <c r="BY83" s="15">
        <f t="shared" si="751"/>
        <v>704.33942824692099</v>
      </c>
      <c r="BZ83" s="15">
        <f t="shared" si="751"/>
        <v>844.79374680808803</v>
      </c>
      <c r="CA83" s="15">
        <f t="shared" si="751"/>
        <v>731.24285652032677</v>
      </c>
      <c r="CB83" s="15">
        <f t="shared" si="751"/>
        <v>638.49676162795049</v>
      </c>
      <c r="CC83" s="15">
        <f t="shared" si="751"/>
        <v>565.0872878434792</v>
      </c>
      <c r="CD83" s="15">
        <f t="shared" si="751"/>
        <v>847.70758236637278</v>
      </c>
      <c r="CE83" s="15">
        <f t="shared" si="751"/>
        <v>865.39912723578311</v>
      </c>
      <c r="CF83" s="15">
        <f t="shared" si="751"/>
        <v>845.76538149436772</v>
      </c>
      <c r="CG83" s="15">
        <f t="shared" si="751"/>
        <v>869.06445536376759</v>
      </c>
      <c r="CH83" s="94">
        <f t="shared" si="751"/>
        <v>922.09072838741827</v>
      </c>
      <c r="CI83" s="15">
        <f t="shared" si="751"/>
        <v>648.30666752791751</v>
      </c>
      <c r="CJ83" s="15">
        <f t="shared" si="751"/>
        <v>601.79639337571405</v>
      </c>
      <c r="CK83" s="15">
        <f t="shared" si="751"/>
        <v>971.42274493109414</v>
      </c>
      <c r="CL83" s="15">
        <f t="shared" si="751"/>
        <v>1137.0724220660136</v>
      </c>
      <c r="CM83" s="15">
        <f t="shared" ref="CM83:CT83" si="752">CM95*CM59</f>
        <v>962.48300065635067</v>
      </c>
      <c r="CN83" s="15">
        <f t="shared" si="752"/>
        <v>822.68259304519893</v>
      </c>
      <c r="CO83" s="15">
        <f t="shared" si="752"/>
        <v>713.10099646739525</v>
      </c>
      <c r="CP83" s="15">
        <f t="shared" si="752"/>
        <v>1080.2294841286327</v>
      </c>
      <c r="CQ83" s="15">
        <f t="shared" si="752"/>
        <v>1108.4020041069073</v>
      </c>
      <c r="CR83" s="15">
        <f t="shared" si="752"/>
        <v>1111.2436372817692</v>
      </c>
      <c r="CS83" s="15">
        <f t="shared" si="752"/>
        <v>1146.3536094620715</v>
      </c>
      <c r="CT83" s="94">
        <f t="shared" si="752"/>
        <v>1219.5009084954615</v>
      </c>
    </row>
    <row r="84" spans="1:98" x14ac:dyDescent="0.25">
      <c r="A84" s="4" t="s">
        <v>182</v>
      </c>
      <c r="B84" s="1112" t="s">
        <v>150</v>
      </c>
      <c r="C84" s="1112"/>
      <c r="D84" s="1112"/>
      <c r="E84" s="1112"/>
      <c r="F84" s="1112"/>
      <c r="G84" s="1112"/>
      <c r="H84" s="1112"/>
      <c r="I84" s="1112"/>
      <c r="J84" s="1112"/>
      <c r="K84" s="1112"/>
      <c r="L84" s="1112"/>
      <c r="M84" s="1112"/>
      <c r="O84" s="774"/>
      <c r="P84" s="774"/>
      <c r="Q84" s="774"/>
      <c r="R84" s="774"/>
      <c r="S84" s="774"/>
      <c r="T84" s="774"/>
      <c r="U84" s="774"/>
      <c r="V84" s="774"/>
      <c r="W84" s="774"/>
      <c r="X84" s="774"/>
      <c r="Y84" s="774"/>
      <c r="Z84" s="774"/>
      <c r="AA84" s="774"/>
      <c r="AB84" s="1290">
        <v>81</v>
      </c>
      <c r="AC84" s="1291">
        <v>64</v>
      </c>
      <c r="AD84" s="1292">
        <v>159</v>
      </c>
      <c r="AE84" s="1293">
        <v>57</v>
      </c>
      <c r="AF84" s="1294">
        <v>47</v>
      </c>
      <c r="AG84" s="1295">
        <v>49</v>
      </c>
      <c r="AH84" s="15">
        <f>AH96*AH60</f>
        <v>77.594255025997583</v>
      </c>
      <c r="AI84" s="15">
        <f t="shared" si="751"/>
        <v>58.13873246212863</v>
      </c>
      <c r="AJ84" s="15">
        <f t="shared" si="751"/>
        <v>58.423884445813684</v>
      </c>
      <c r="AK84" s="15">
        <f t="shared" si="751"/>
        <v>61.413904028604804</v>
      </c>
      <c r="AL84" s="15">
        <f t="shared" si="751"/>
        <v>63.910392397774551</v>
      </c>
      <c r="AM84" s="15">
        <f>AM96*AM60</f>
        <v>71.392560486651107</v>
      </c>
      <c r="AN84" s="15">
        <f t="shared" ref="AN84:CT84" si="753">AN96*AN60</f>
        <v>72.10648609151761</v>
      </c>
      <c r="AO84" s="15">
        <f t="shared" si="753"/>
        <v>72.827550952432802</v>
      </c>
      <c r="AP84" s="15">
        <f t="shared" si="753"/>
        <v>73.555826461957125</v>
      </c>
      <c r="AQ84" s="15">
        <f t="shared" si="753"/>
        <v>74.291384726576695</v>
      </c>
      <c r="AR84" s="15">
        <f t="shared" si="753"/>
        <v>75.034298573842463</v>
      </c>
      <c r="AS84" s="15">
        <f t="shared" si="753"/>
        <v>75.784641559580891</v>
      </c>
      <c r="AT84" s="15">
        <f t="shared" si="753"/>
        <v>76.542487975176698</v>
      </c>
      <c r="AU84" s="15">
        <f t="shared" si="753"/>
        <v>77.30791285492846</v>
      </c>
      <c r="AV84" s="15">
        <f t="shared" si="753"/>
        <v>78.080991983477759</v>
      </c>
      <c r="AW84" s="15">
        <f t="shared" si="753"/>
        <v>78.861801903312539</v>
      </c>
      <c r="AX84" s="15">
        <f t="shared" si="753"/>
        <v>79.650419922345662</v>
      </c>
      <c r="AY84" s="15">
        <f t="shared" si="753"/>
        <v>76.969636199832067</v>
      </c>
      <c r="AZ84" s="15">
        <f t="shared" si="753"/>
        <v>77.739332561830395</v>
      </c>
      <c r="BA84" s="15">
        <f>BA96*BA60</f>
        <v>78.516725887448686</v>
      </c>
      <c r="BB84" s="15">
        <f t="shared" si="753"/>
        <v>79.301893146323181</v>
      </c>
      <c r="BC84" s="15">
        <f t="shared" si="753"/>
        <v>80.094912077786404</v>
      </c>
      <c r="BD84" s="15">
        <f t="shared" si="753"/>
        <v>80.895861198564276</v>
      </c>
      <c r="BE84" s="15">
        <f t="shared" si="753"/>
        <v>81.704819810549921</v>
      </c>
      <c r="BF84" s="15">
        <f t="shared" si="753"/>
        <v>82.521868008655417</v>
      </c>
      <c r="BG84" s="15">
        <f t="shared" si="753"/>
        <v>83.347086688741967</v>
      </c>
      <c r="BH84" s="15">
        <f t="shared" si="753"/>
        <v>84.180557555629392</v>
      </c>
      <c r="BI84" s="15">
        <f t="shared" si="753"/>
        <v>85.022363131185685</v>
      </c>
      <c r="BJ84" s="15">
        <f t="shared" si="753"/>
        <v>85.872586762497548</v>
      </c>
      <c r="BK84" s="15">
        <f t="shared" si="753"/>
        <v>82.160776621611276</v>
      </c>
      <c r="BL84" s="15">
        <f t="shared" si="753"/>
        <v>82.982384387827395</v>
      </c>
      <c r="BM84" s="15">
        <f t="shared" si="753"/>
        <v>83.812208231705668</v>
      </c>
      <c r="BN84" s="15">
        <f t="shared" si="753"/>
        <v>84.650330314022725</v>
      </c>
      <c r="BO84" s="15">
        <f t="shared" si="753"/>
        <v>85.496833617162949</v>
      </c>
      <c r="BP84" s="15">
        <f t="shared" si="753"/>
        <v>86.351801953334586</v>
      </c>
      <c r="BQ84" s="15">
        <f t="shared" si="753"/>
        <v>87.215319972867931</v>
      </c>
      <c r="BR84" s="15">
        <f t="shared" si="753"/>
        <v>88.087473172596617</v>
      </c>
      <c r="BS84" s="15">
        <f t="shared" si="753"/>
        <v>88.968347904322584</v>
      </c>
      <c r="BT84" s="15">
        <f t="shared" si="753"/>
        <v>89.858031383365798</v>
      </c>
      <c r="BU84" s="15">
        <f t="shared" si="753"/>
        <v>90.75661169719946</v>
      </c>
      <c r="BV84" s="15">
        <f t="shared" si="753"/>
        <v>91.664177814171452</v>
      </c>
      <c r="BW84" s="15">
        <f t="shared" si="753"/>
        <v>87.702028336740852</v>
      </c>
      <c r="BX84" s="15">
        <f t="shared" si="753"/>
        <v>88.579048620108253</v>
      </c>
      <c r="BY84" s="15">
        <f t="shared" si="753"/>
        <v>89.464839106309327</v>
      </c>
      <c r="BZ84" s="15">
        <f t="shared" si="753"/>
        <v>90.359487497372413</v>
      </c>
      <c r="CA84" s="15">
        <f t="shared" si="753"/>
        <v>91.263082372346133</v>
      </c>
      <c r="CB84" s="15">
        <f t="shared" si="753"/>
        <v>92.175713196069594</v>
      </c>
      <c r="CC84" s="15">
        <f t="shared" si="753"/>
        <v>93.097470328030298</v>
      </c>
      <c r="CD84" s="15">
        <f t="shared" si="753"/>
        <v>94.028445031310611</v>
      </c>
      <c r="CE84" s="15">
        <f t="shared" si="753"/>
        <v>94.968729481623711</v>
      </c>
      <c r="CF84" s="15">
        <f t="shared" si="753"/>
        <v>95.918416776439955</v>
      </c>
      <c r="CG84" s="15">
        <f t="shared" si="753"/>
        <v>96.87760094420436</v>
      </c>
      <c r="CH84" s="15">
        <f t="shared" si="753"/>
        <v>97.846376953646399</v>
      </c>
      <c r="CI84" s="15">
        <f t="shared" si="753"/>
        <v>92.690103220350167</v>
      </c>
      <c r="CJ84" s="15">
        <f t="shared" si="753"/>
        <v>93.617004252553656</v>
      </c>
      <c r="CK84" s="15">
        <f t="shared" si="753"/>
        <v>94.553174295079202</v>
      </c>
      <c r="CL84" s="15">
        <f t="shared" si="753"/>
        <v>95.498706038029994</v>
      </c>
      <c r="CM84" s="15">
        <f t="shared" si="753"/>
        <v>96.453693098410284</v>
      </c>
      <c r="CN84" s="15">
        <f t="shared" si="753"/>
        <v>97.418230029394394</v>
      </c>
      <c r="CO84" s="15">
        <f t="shared" si="753"/>
        <v>98.392412329688355</v>
      </c>
      <c r="CP84" s="15">
        <f t="shared" si="753"/>
        <v>99.376336452985242</v>
      </c>
      <c r="CQ84" s="15">
        <f t="shared" si="753"/>
        <v>100.3700998175151</v>
      </c>
      <c r="CR84" s="15">
        <f t="shared" si="753"/>
        <v>101.37380081569025</v>
      </c>
      <c r="CS84" s="15">
        <f t="shared" si="753"/>
        <v>102.38753882384714</v>
      </c>
      <c r="CT84" s="15">
        <f t="shared" si="753"/>
        <v>103.41141421208562</v>
      </c>
    </row>
    <row r="85" spans="1:98" s="5" customFormat="1" x14ac:dyDescent="0.25">
      <c r="B85" s="1" t="s">
        <v>3</v>
      </c>
      <c r="C85" s="9">
        <f>SUM(C77:C84)</f>
        <v>342</v>
      </c>
      <c r="D85" s="9">
        <f>SUM(D77:D84)</f>
        <v>282</v>
      </c>
      <c r="E85" s="9">
        <f t="shared" ref="E85:J85" si="754">SUM(E77:E84)</f>
        <v>486</v>
      </c>
      <c r="F85" s="9">
        <f t="shared" si="754"/>
        <v>492</v>
      </c>
      <c r="G85" s="9">
        <f t="shared" si="754"/>
        <v>519</v>
      </c>
      <c r="H85" s="9">
        <f t="shared" si="754"/>
        <v>578</v>
      </c>
      <c r="I85" s="9">
        <f t="shared" si="754"/>
        <v>730</v>
      </c>
      <c r="J85" s="9">
        <f t="shared" si="754"/>
        <v>483</v>
      </c>
      <c r="K85" s="9">
        <f>SUM(K77:K84)</f>
        <v>1106</v>
      </c>
      <c r="L85" s="9">
        <f t="shared" ref="L85:BW85" si="755">SUM(L77:L84)</f>
        <v>817</v>
      </c>
      <c r="M85" s="9">
        <f t="shared" si="755"/>
        <v>1435</v>
      </c>
      <c r="N85" s="9">
        <f t="shared" si="755"/>
        <v>1429</v>
      </c>
      <c r="O85" s="9">
        <f t="shared" si="755"/>
        <v>468</v>
      </c>
      <c r="P85" s="9">
        <f t="shared" si="755"/>
        <v>483</v>
      </c>
      <c r="Q85" s="9">
        <f t="shared" si="755"/>
        <v>1079</v>
      </c>
      <c r="R85" s="9">
        <f t="shared" si="755"/>
        <v>696</v>
      </c>
      <c r="S85" s="9">
        <f t="shared" si="755"/>
        <v>957</v>
      </c>
      <c r="T85" s="9">
        <f t="shared" si="755"/>
        <v>1760</v>
      </c>
      <c r="U85" s="9">
        <f t="shared" si="755"/>
        <v>1086</v>
      </c>
      <c r="V85" s="9">
        <f t="shared" si="755"/>
        <v>1321</v>
      </c>
      <c r="W85" s="9">
        <f t="shared" si="755"/>
        <v>2032</v>
      </c>
      <c r="X85" s="9">
        <f t="shared" si="755"/>
        <v>1454</v>
      </c>
      <c r="Y85" s="9">
        <f t="shared" si="755"/>
        <v>1636</v>
      </c>
      <c r="Z85" s="9">
        <f t="shared" si="755"/>
        <v>3209</v>
      </c>
      <c r="AA85" s="9">
        <f t="shared" si="755"/>
        <v>912</v>
      </c>
      <c r="AB85" s="9">
        <f t="shared" si="755"/>
        <v>1405</v>
      </c>
      <c r="AC85" s="9">
        <f t="shared" si="755"/>
        <v>2095</v>
      </c>
      <c r="AD85" s="9">
        <f t="shared" si="755"/>
        <v>1875</v>
      </c>
      <c r="AE85" s="9">
        <f t="shared" si="755"/>
        <v>1493</v>
      </c>
      <c r="AF85" s="9">
        <f t="shared" si="755"/>
        <v>1899</v>
      </c>
      <c r="AG85" s="9">
        <f t="shared" si="755"/>
        <v>1497</v>
      </c>
      <c r="AH85" s="9">
        <f t="shared" si="755"/>
        <v>1878.0509486292599</v>
      </c>
      <c r="AI85" s="9">
        <f t="shared" si="755"/>
        <v>2225.5783027498064</v>
      </c>
      <c r="AJ85" s="9">
        <f t="shared" si="755"/>
        <v>2470.6341502653195</v>
      </c>
      <c r="AK85" s="9">
        <f t="shared" si="755"/>
        <v>2781.6799994889911</v>
      </c>
      <c r="AL85" s="9">
        <f t="shared" si="755"/>
        <v>3150.1641949247969</v>
      </c>
      <c r="AM85" s="9">
        <f t="shared" si="755"/>
        <v>2189.0074485672562</v>
      </c>
      <c r="AN85" s="9">
        <f t="shared" si="755"/>
        <v>2352.1248014467478</v>
      </c>
      <c r="AO85" s="9">
        <f t="shared" si="755"/>
        <v>3360.1716500899911</v>
      </c>
      <c r="AP85" s="9">
        <f t="shared" si="755"/>
        <v>2889.1531342015928</v>
      </c>
      <c r="AQ85" s="9">
        <f t="shared" si="755"/>
        <v>2616.5907419986902</v>
      </c>
      <c r="AR85" s="9">
        <f t="shared" si="755"/>
        <v>2850.2482721313359</v>
      </c>
      <c r="AS85" s="9">
        <f t="shared" si="755"/>
        <v>2919.014294420715</v>
      </c>
      <c r="AT85" s="9">
        <f t="shared" si="755"/>
        <v>3123.6624728537504</v>
      </c>
      <c r="AU85" s="9">
        <f t="shared" si="755"/>
        <v>3294.5666818253158</v>
      </c>
      <c r="AV85" s="9">
        <f t="shared" si="755"/>
        <v>3483.1452374065939</v>
      </c>
      <c r="AW85" s="9">
        <f t="shared" si="755"/>
        <v>3696.9593139880794</v>
      </c>
      <c r="AX85" s="9">
        <f t="shared" si="755"/>
        <v>3930.0173190862879</v>
      </c>
      <c r="AY85" s="9">
        <f t="shared" si="755"/>
        <v>3531.1421617095848</v>
      </c>
      <c r="AZ85" s="9">
        <f t="shared" si="755"/>
        <v>3626.1702506809711</v>
      </c>
      <c r="BA85" s="9">
        <f t="shared" si="755"/>
        <v>4238.2543055825981</v>
      </c>
      <c r="BB85" s="9">
        <f t="shared" si="755"/>
        <v>4144.1191279051491</v>
      </c>
      <c r="BC85" s="9">
        <f t="shared" si="755"/>
        <v>4105.0281584959557</v>
      </c>
      <c r="BD85" s="9">
        <f t="shared" si="755"/>
        <v>3927.6974671910584</v>
      </c>
      <c r="BE85" s="9">
        <f t="shared" si="755"/>
        <v>4007.4310981412882</v>
      </c>
      <c r="BF85" s="9">
        <f t="shared" si="755"/>
        <v>4168.3742204381688</v>
      </c>
      <c r="BG85" s="9">
        <f t="shared" si="755"/>
        <v>4319.0661372212771</v>
      </c>
      <c r="BH85" s="9">
        <f t="shared" si="755"/>
        <v>4477.4860188227221</v>
      </c>
      <c r="BI85" s="9">
        <f t="shared" si="755"/>
        <v>4651.8073370693583</v>
      </c>
      <c r="BJ85" s="9">
        <f t="shared" si="755"/>
        <v>4846.1984940258517</v>
      </c>
      <c r="BK85" s="9">
        <f t="shared" si="755"/>
        <v>3670.4821349140884</v>
      </c>
      <c r="BL85" s="9">
        <f t="shared" si="755"/>
        <v>3515.5714473767239</v>
      </c>
      <c r="BM85" s="9">
        <f t="shared" si="755"/>
        <v>5132.5394862687226</v>
      </c>
      <c r="BN85" s="9">
        <f t="shared" si="755"/>
        <v>5315.2662263371822</v>
      </c>
      <c r="BO85" s="9">
        <f t="shared" si="755"/>
        <v>5376.7124146226615</v>
      </c>
      <c r="BP85" s="9">
        <f t="shared" si="755"/>
        <v>5206.8064237866593</v>
      </c>
      <c r="BQ85" s="9">
        <f t="shared" si="755"/>
        <v>5336.6829364493024</v>
      </c>
      <c r="BR85" s="9">
        <f t="shared" si="755"/>
        <v>5633.0142654995343</v>
      </c>
      <c r="BS85" s="9">
        <f t="shared" si="755"/>
        <v>5919.8469901940034</v>
      </c>
      <c r="BT85" s="9">
        <f t="shared" si="755"/>
        <v>6150.1306238729812</v>
      </c>
      <c r="BU85" s="9">
        <f t="shared" si="755"/>
        <v>6401.0857932418139</v>
      </c>
      <c r="BV85" s="9">
        <f t="shared" si="755"/>
        <v>6665.0355947282587</v>
      </c>
      <c r="BW85" s="9">
        <f t="shared" si="755"/>
        <v>4786.7844144119308</v>
      </c>
      <c r="BX85" s="9">
        <f t="shared" ref="BX85:CS85" si="756">SUM(BX77:BX84)</f>
        <v>4499.783847714114</v>
      </c>
      <c r="BY85" s="9">
        <f t="shared" si="756"/>
        <v>6479.5780705856851</v>
      </c>
      <c r="BZ85" s="9">
        <f t="shared" si="756"/>
        <v>6609.1395091183758</v>
      </c>
      <c r="CA85" s="9">
        <f t="shared" si="756"/>
        <v>6719.0470661598129</v>
      </c>
      <c r="CB85" s="9">
        <f t="shared" si="756"/>
        <v>6518.2329336092753</v>
      </c>
      <c r="CC85" s="9">
        <f t="shared" si="756"/>
        <v>6605.7472934207508</v>
      </c>
      <c r="CD85" s="9">
        <f t="shared" si="756"/>
        <v>7118.963129568433</v>
      </c>
      <c r="CE85" s="9">
        <f t="shared" si="756"/>
        <v>7518.4739069816678</v>
      </c>
      <c r="CF85" s="9">
        <f t="shared" si="756"/>
        <v>7788.4316512914738</v>
      </c>
      <c r="CG85" s="9">
        <f t="shared" si="756"/>
        <v>8126.1250332131358</v>
      </c>
      <c r="CH85" s="9">
        <f>SUM(CH77:CH84)</f>
        <v>8433.5908899442275</v>
      </c>
      <c r="CI85" s="9">
        <f t="shared" si="756"/>
        <v>6082.0008488701869</v>
      </c>
      <c r="CJ85" s="9">
        <f t="shared" si="756"/>
        <v>5691.5688185534955</v>
      </c>
      <c r="CK85" s="9">
        <f t="shared" si="756"/>
        <v>8240.9440653904967</v>
      </c>
      <c r="CL85" s="9">
        <f t="shared" si="756"/>
        <v>8381.2632080249732</v>
      </c>
      <c r="CM85" s="9">
        <f t="shared" si="756"/>
        <v>8481.2188725073738</v>
      </c>
      <c r="CN85" s="9">
        <f t="shared" si="756"/>
        <v>8181.6325412672222</v>
      </c>
      <c r="CO85" s="9">
        <f t="shared" si="756"/>
        <v>8251.4218094876105</v>
      </c>
      <c r="CP85" s="9">
        <f t="shared" si="756"/>
        <v>8889.4836951789257</v>
      </c>
      <c r="CQ85" s="9">
        <f t="shared" si="756"/>
        <v>9389.4523545365701</v>
      </c>
      <c r="CR85" s="9">
        <f>SUM(CR77:CR84)</f>
        <v>9915.7192089885721</v>
      </c>
      <c r="CS85" s="9">
        <f t="shared" si="756"/>
        <v>10341.380343720104</v>
      </c>
      <c r="CT85" s="9">
        <f>SUM(CT77:CT84)</f>
        <v>10727.256865892041</v>
      </c>
    </row>
    <row r="87" spans="1:98" s="113" customFormat="1" x14ac:dyDescent="0.25">
      <c r="B87" s="61"/>
      <c r="C87" s="6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2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2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2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2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2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2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2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2"/>
    </row>
    <row r="88" spans="1:98" s="102" customFormat="1" x14ac:dyDescent="0.25">
      <c r="B88" s="102" t="s">
        <v>13</v>
      </c>
      <c r="C88" s="102">
        <f t="shared" ref="C88:BN88" si="757">C33</f>
        <v>42005</v>
      </c>
      <c r="D88" s="102">
        <f t="shared" si="757"/>
        <v>42036</v>
      </c>
      <c r="E88" s="102">
        <f t="shared" si="757"/>
        <v>42064</v>
      </c>
      <c r="F88" s="102">
        <f t="shared" si="757"/>
        <v>42095</v>
      </c>
      <c r="G88" s="102">
        <f t="shared" si="757"/>
        <v>42125</v>
      </c>
      <c r="H88" s="102">
        <f t="shared" si="757"/>
        <v>42156</v>
      </c>
      <c r="I88" s="102">
        <f t="shared" si="757"/>
        <v>42186</v>
      </c>
      <c r="J88" s="102">
        <f t="shared" si="757"/>
        <v>42217</v>
      </c>
      <c r="K88" s="102">
        <f t="shared" si="757"/>
        <v>42248</v>
      </c>
      <c r="L88" s="102">
        <f t="shared" si="757"/>
        <v>42278</v>
      </c>
      <c r="M88" s="102">
        <f t="shared" si="757"/>
        <v>42309</v>
      </c>
      <c r="N88" s="103">
        <f t="shared" si="757"/>
        <v>42339</v>
      </c>
      <c r="O88" s="140">
        <f t="shared" si="757"/>
        <v>42370</v>
      </c>
      <c r="P88" s="140">
        <f t="shared" si="757"/>
        <v>42401</v>
      </c>
      <c r="Q88" s="140">
        <f t="shared" si="757"/>
        <v>42430</v>
      </c>
      <c r="R88" s="140">
        <f t="shared" si="757"/>
        <v>42461</v>
      </c>
      <c r="S88" s="140">
        <f t="shared" si="757"/>
        <v>42491</v>
      </c>
      <c r="T88" s="140">
        <f t="shared" si="757"/>
        <v>42522</v>
      </c>
      <c r="U88" s="140">
        <f t="shared" si="757"/>
        <v>42552</v>
      </c>
      <c r="V88" s="140">
        <f t="shared" si="757"/>
        <v>42583</v>
      </c>
      <c r="W88" s="102">
        <f t="shared" si="757"/>
        <v>42614</v>
      </c>
      <c r="X88" s="102">
        <f t="shared" si="757"/>
        <v>42644</v>
      </c>
      <c r="Y88" s="102">
        <f t="shared" si="757"/>
        <v>42675</v>
      </c>
      <c r="Z88" s="103">
        <f t="shared" si="757"/>
        <v>42705</v>
      </c>
      <c r="AA88" s="102">
        <f t="shared" si="757"/>
        <v>42752</v>
      </c>
      <c r="AB88" s="102">
        <f t="shared" si="757"/>
        <v>42783</v>
      </c>
      <c r="AC88" s="102">
        <f t="shared" si="757"/>
        <v>42811</v>
      </c>
      <c r="AD88" s="102">
        <f t="shared" si="757"/>
        <v>42842</v>
      </c>
      <c r="AE88" s="102">
        <f t="shared" si="757"/>
        <v>42872</v>
      </c>
      <c r="AF88" s="102">
        <f t="shared" si="757"/>
        <v>42903</v>
      </c>
      <c r="AG88" s="102">
        <f t="shared" si="757"/>
        <v>42933</v>
      </c>
      <c r="AH88" s="102">
        <f t="shared" si="757"/>
        <v>42964</v>
      </c>
      <c r="AI88" s="102">
        <f t="shared" si="757"/>
        <v>42995</v>
      </c>
      <c r="AJ88" s="102">
        <f t="shared" si="757"/>
        <v>43025</v>
      </c>
      <c r="AK88" s="102">
        <f t="shared" si="757"/>
        <v>43056</v>
      </c>
      <c r="AL88" s="103">
        <f t="shared" si="757"/>
        <v>43086</v>
      </c>
      <c r="AM88" s="102">
        <f t="shared" si="757"/>
        <v>43118</v>
      </c>
      <c r="AN88" s="102">
        <f t="shared" si="757"/>
        <v>43149</v>
      </c>
      <c r="AO88" s="102">
        <f t="shared" si="757"/>
        <v>43177</v>
      </c>
      <c r="AP88" s="102">
        <f t="shared" si="757"/>
        <v>43208</v>
      </c>
      <c r="AQ88" s="102">
        <f t="shared" si="757"/>
        <v>43238</v>
      </c>
      <c r="AR88" s="102">
        <f t="shared" si="757"/>
        <v>43269</v>
      </c>
      <c r="AS88" s="102">
        <f t="shared" si="757"/>
        <v>43299</v>
      </c>
      <c r="AT88" s="102">
        <f t="shared" si="757"/>
        <v>43330</v>
      </c>
      <c r="AU88" s="102">
        <f t="shared" si="757"/>
        <v>43361</v>
      </c>
      <c r="AV88" s="102">
        <f t="shared" si="757"/>
        <v>43391</v>
      </c>
      <c r="AW88" s="102">
        <f t="shared" si="757"/>
        <v>43422</v>
      </c>
      <c r="AX88" s="103">
        <f t="shared" si="757"/>
        <v>43452</v>
      </c>
      <c r="AY88" s="102">
        <f t="shared" si="757"/>
        <v>43483</v>
      </c>
      <c r="AZ88" s="102">
        <f t="shared" si="757"/>
        <v>43514</v>
      </c>
      <c r="BA88" s="102">
        <f t="shared" si="757"/>
        <v>43542</v>
      </c>
      <c r="BB88" s="102">
        <f t="shared" si="757"/>
        <v>43573</v>
      </c>
      <c r="BC88" s="102">
        <f t="shared" si="757"/>
        <v>43603</v>
      </c>
      <c r="BD88" s="102">
        <f t="shared" si="757"/>
        <v>43634</v>
      </c>
      <c r="BE88" s="102">
        <f t="shared" si="757"/>
        <v>43664</v>
      </c>
      <c r="BF88" s="102">
        <f t="shared" si="757"/>
        <v>43695</v>
      </c>
      <c r="BG88" s="102">
        <f t="shared" si="757"/>
        <v>43726</v>
      </c>
      <c r="BH88" s="102">
        <f t="shared" si="757"/>
        <v>43756</v>
      </c>
      <c r="BI88" s="102">
        <f t="shared" si="757"/>
        <v>43787</v>
      </c>
      <c r="BJ88" s="103">
        <f t="shared" si="757"/>
        <v>43817</v>
      </c>
      <c r="BK88" s="102">
        <f t="shared" si="757"/>
        <v>43848</v>
      </c>
      <c r="BL88" s="102">
        <f t="shared" si="757"/>
        <v>43879</v>
      </c>
      <c r="BM88" s="102">
        <f t="shared" si="757"/>
        <v>43908</v>
      </c>
      <c r="BN88" s="102">
        <f t="shared" si="757"/>
        <v>43939</v>
      </c>
      <c r="BO88" s="102">
        <f t="shared" ref="BO88:CT88" si="758">BO33</f>
        <v>43969</v>
      </c>
      <c r="BP88" s="102">
        <f t="shared" si="758"/>
        <v>44000</v>
      </c>
      <c r="BQ88" s="102">
        <f t="shared" si="758"/>
        <v>44030</v>
      </c>
      <c r="BR88" s="102">
        <f t="shared" si="758"/>
        <v>44061</v>
      </c>
      <c r="BS88" s="102">
        <f t="shared" si="758"/>
        <v>44092</v>
      </c>
      <c r="BT88" s="102">
        <f t="shared" si="758"/>
        <v>44122</v>
      </c>
      <c r="BU88" s="102">
        <f t="shared" si="758"/>
        <v>44153</v>
      </c>
      <c r="BV88" s="103">
        <f t="shared" si="758"/>
        <v>44183</v>
      </c>
      <c r="BW88" s="102">
        <f t="shared" si="758"/>
        <v>44214</v>
      </c>
      <c r="BX88" s="102">
        <f t="shared" si="758"/>
        <v>44245</v>
      </c>
      <c r="BY88" s="102">
        <f t="shared" si="758"/>
        <v>44273</v>
      </c>
      <c r="BZ88" s="102">
        <f t="shared" si="758"/>
        <v>44304</v>
      </c>
      <c r="CA88" s="102">
        <f t="shared" si="758"/>
        <v>44334</v>
      </c>
      <c r="CB88" s="102">
        <f t="shared" si="758"/>
        <v>44365</v>
      </c>
      <c r="CC88" s="102">
        <f t="shared" si="758"/>
        <v>44395</v>
      </c>
      <c r="CD88" s="102">
        <f t="shared" si="758"/>
        <v>44426</v>
      </c>
      <c r="CE88" s="102">
        <f t="shared" si="758"/>
        <v>44457</v>
      </c>
      <c r="CF88" s="102">
        <f t="shared" si="758"/>
        <v>44487</v>
      </c>
      <c r="CG88" s="102">
        <f t="shared" si="758"/>
        <v>44518</v>
      </c>
      <c r="CH88" s="103">
        <f t="shared" si="758"/>
        <v>44548</v>
      </c>
      <c r="CI88" s="102">
        <f t="shared" si="758"/>
        <v>44579</v>
      </c>
      <c r="CJ88" s="102">
        <f t="shared" si="758"/>
        <v>44610</v>
      </c>
      <c r="CK88" s="102">
        <f t="shared" si="758"/>
        <v>44638</v>
      </c>
      <c r="CL88" s="102">
        <f t="shared" si="758"/>
        <v>44669</v>
      </c>
      <c r="CM88" s="102">
        <f t="shared" si="758"/>
        <v>44699</v>
      </c>
      <c r="CN88" s="102">
        <f t="shared" si="758"/>
        <v>44730</v>
      </c>
      <c r="CO88" s="102">
        <f t="shared" si="758"/>
        <v>44760</v>
      </c>
      <c r="CP88" s="102">
        <f t="shared" si="758"/>
        <v>44791</v>
      </c>
      <c r="CQ88" s="102">
        <f t="shared" si="758"/>
        <v>44822</v>
      </c>
      <c r="CR88" s="102">
        <f t="shared" si="758"/>
        <v>44852</v>
      </c>
      <c r="CS88" s="102">
        <f t="shared" si="758"/>
        <v>44883</v>
      </c>
      <c r="CT88" s="103">
        <f t="shared" si="758"/>
        <v>44913</v>
      </c>
    </row>
    <row r="89" spans="1:98" x14ac:dyDescent="0.25">
      <c r="A89" s="4" t="s">
        <v>183</v>
      </c>
      <c r="B89" t="s">
        <v>142</v>
      </c>
      <c r="C89" s="13">
        <f t="shared" ref="C89:C95" si="759">IFERROR(C77/C53,"")</f>
        <v>2</v>
      </c>
      <c r="D89" s="13">
        <f t="shared" ref="D89:N89" si="760">IFERROR(D77/D53,"")</f>
        <v>1.6</v>
      </c>
      <c r="E89" s="13">
        <f t="shared" si="760"/>
        <v>3.7272727272727271</v>
      </c>
      <c r="F89" s="13">
        <f t="shared" si="760"/>
        <v>1.7272727272727273</v>
      </c>
      <c r="G89" s="13">
        <f t="shared" si="760"/>
        <v>1.1875</v>
      </c>
      <c r="H89" s="13">
        <f t="shared" si="760"/>
        <v>2</v>
      </c>
      <c r="I89" s="13">
        <f t="shared" si="760"/>
        <v>3.2857142857142856</v>
      </c>
      <c r="J89" s="13">
        <f t="shared" si="760"/>
        <v>1.7692307692307692</v>
      </c>
      <c r="K89" s="13">
        <f t="shared" si="760"/>
        <v>3.0588235294117645</v>
      </c>
      <c r="L89" s="13">
        <f t="shared" si="760"/>
        <v>1.7894736842105263</v>
      </c>
      <c r="M89" s="13">
        <f t="shared" si="760"/>
        <v>4.5</v>
      </c>
      <c r="N89" s="98">
        <f t="shared" si="760"/>
        <v>6.666666666666667</v>
      </c>
      <c r="O89" s="1535">
        <v>1.4166666666666701</v>
      </c>
      <c r="P89" s="1535">
        <v>1.5</v>
      </c>
      <c r="Q89" s="1535">
        <v>2.4444444444444402</v>
      </c>
      <c r="R89" s="1535">
        <v>1.92307692307692</v>
      </c>
      <c r="S89" s="1535">
        <v>1.84615384615385</v>
      </c>
      <c r="T89" s="1535">
        <v>2.2666666666666702</v>
      </c>
      <c r="U89" s="1535">
        <v>2.2666666666666702</v>
      </c>
      <c r="V89" s="1535">
        <v>2.5</v>
      </c>
      <c r="W89" s="1535">
        <v>3.1153846153846199</v>
      </c>
      <c r="X89" s="1535">
        <v>2.2727272727272698</v>
      </c>
      <c r="Y89" s="1535">
        <v>1.8181818181818199</v>
      </c>
      <c r="Z89" s="1535">
        <v>3.8846153846153801</v>
      </c>
      <c r="AA89" s="1536">
        <v>1.9807692307692308</v>
      </c>
      <c r="AB89" s="1530">
        <v>2.6428571428571401</v>
      </c>
      <c r="AC89" s="1530">
        <v>3.10606060606061</v>
      </c>
      <c r="AD89" s="1530">
        <v>2.1146496815286602</v>
      </c>
      <c r="AE89" s="1530">
        <v>2.3627450980392202</v>
      </c>
      <c r="AF89" s="1530">
        <v>1.7010869565217399</v>
      </c>
      <c r="AG89" s="1530">
        <v>2.828125</v>
      </c>
      <c r="AH89" s="295">
        <f t="shared" ref="AH89:AH96" si="761">AVERAGE(AD89:AG89)</f>
        <v>2.2516516840224052</v>
      </c>
      <c r="AI89" s="295">
        <f t="shared" ref="AI89:AL89" si="762">AVERAGE(AE89:AH89)</f>
        <v>2.2859021846458414</v>
      </c>
      <c r="AJ89" s="295">
        <f t="shared" si="762"/>
        <v>2.2666914562974969</v>
      </c>
      <c r="AK89" s="295">
        <f t="shared" si="762"/>
        <v>2.4080925812414362</v>
      </c>
      <c r="AL89" s="295">
        <f t="shared" si="762"/>
        <v>2.3030844765517946</v>
      </c>
      <c r="AM89" s="309">
        <f>AVERAGE(AA89:AL89)</f>
        <v>2.3543096748779648</v>
      </c>
      <c r="AN89" s="298">
        <f>AM89</f>
        <v>2.3543096748779648</v>
      </c>
      <c r="AO89" s="298">
        <f t="shared" ref="AO89:AX89" si="763">AN89</f>
        <v>2.3543096748779648</v>
      </c>
      <c r="AP89" s="298">
        <f t="shared" si="763"/>
        <v>2.3543096748779648</v>
      </c>
      <c r="AQ89" s="298">
        <f t="shared" si="763"/>
        <v>2.3543096748779648</v>
      </c>
      <c r="AR89" s="298">
        <f t="shared" si="763"/>
        <v>2.3543096748779648</v>
      </c>
      <c r="AS89" s="298">
        <f t="shared" si="763"/>
        <v>2.3543096748779648</v>
      </c>
      <c r="AT89" s="298">
        <f t="shared" si="763"/>
        <v>2.3543096748779648</v>
      </c>
      <c r="AU89" s="298">
        <f t="shared" si="763"/>
        <v>2.3543096748779648</v>
      </c>
      <c r="AV89" s="298">
        <f t="shared" si="763"/>
        <v>2.3543096748779648</v>
      </c>
      <c r="AW89" s="298">
        <f t="shared" si="763"/>
        <v>2.3543096748779648</v>
      </c>
      <c r="AX89" s="298">
        <f t="shared" si="763"/>
        <v>2.3543096748779648</v>
      </c>
      <c r="AY89" s="297">
        <f>AM89*1.05</f>
        <v>2.4720251586218631</v>
      </c>
      <c r="AZ89" s="298">
        <f t="shared" ref="AZ89:AZ95" si="764">AN89*1.05</f>
        <v>2.4720251586218631</v>
      </c>
      <c r="BA89" s="298">
        <f t="shared" ref="BA89:BA95" si="765">AO89*1.05</f>
        <v>2.4720251586218631</v>
      </c>
      <c r="BB89" s="298">
        <f t="shared" ref="BB89:BB95" si="766">AP89*1.05</f>
        <v>2.4720251586218631</v>
      </c>
      <c r="BC89" s="298">
        <f t="shared" ref="BC89:BC95" si="767">AQ89*1.05</f>
        <v>2.4720251586218631</v>
      </c>
      <c r="BD89" s="298">
        <f t="shared" ref="BD89:BD95" si="768">AR89*1.05</f>
        <v>2.4720251586218631</v>
      </c>
      <c r="BE89" s="298">
        <f t="shared" ref="BE89:BE95" si="769">AS89*1.05</f>
        <v>2.4720251586218631</v>
      </c>
      <c r="BF89" s="298">
        <f t="shared" ref="BF89:BF95" si="770">AT89*1.05</f>
        <v>2.4720251586218631</v>
      </c>
      <c r="BG89" s="298">
        <f t="shared" ref="BG89:BG95" si="771">AU89*1.05</f>
        <v>2.4720251586218631</v>
      </c>
      <c r="BH89" s="298">
        <f t="shared" ref="BH89:BH95" si="772">AV89*1.05</f>
        <v>2.4720251586218631</v>
      </c>
      <c r="BI89" s="298">
        <f t="shared" ref="BI89:BI95" si="773">AW89*1.05</f>
        <v>2.4720251586218631</v>
      </c>
      <c r="BJ89" s="299">
        <f t="shared" ref="BJ89:BJ95" si="774">AX89*1.05</f>
        <v>2.4720251586218631</v>
      </c>
      <c r="BK89" s="297">
        <f>AY89*1.02</f>
        <v>2.5214656617943003</v>
      </c>
      <c r="BL89" s="298">
        <f t="shared" ref="BL89:BV95" si="775">AZ89*1.02</f>
        <v>2.5214656617943003</v>
      </c>
      <c r="BM89" s="298">
        <f t="shared" si="775"/>
        <v>2.5214656617943003</v>
      </c>
      <c r="BN89" s="298">
        <f t="shared" si="775"/>
        <v>2.5214656617943003</v>
      </c>
      <c r="BO89" s="298">
        <f t="shared" si="775"/>
        <v>2.5214656617943003</v>
      </c>
      <c r="BP89" s="298">
        <f t="shared" si="775"/>
        <v>2.5214656617943003</v>
      </c>
      <c r="BQ89" s="298">
        <f t="shared" si="775"/>
        <v>2.5214656617943003</v>
      </c>
      <c r="BR89" s="298">
        <f t="shared" si="775"/>
        <v>2.5214656617943003</v>
      </c>
      <c r="BS89" s="298">
        <f t="shared" si="775"/>
        <v>2.5214656617943003</v>
      </c>
      <c r="BT89" s="298">
        <f t="shared" si="775"/>
        <v>2.5214656617943003</v>
      </c>
      <c r="BU89" s="298">
        <f t="shared" si="775"/>
        <v>2.5214656617943003</v>
      </c>
      <c r="BV89" s="299">
        <f t="shared" si="775"/>
        <v>2.5214656617943003</v>
      </c>
      <c r="BW89" s="297">
        <f>BK89*1.02</f>
        <v>2.5718949750301863</v>
      </c>
      <c r="BX89" s="298">
        <f>BW89</f>
        <v>2.5718949750301863</v>
      </c>
      <c r="BY89" s="298">
        <f t="shared" ref="BY89:CH89" si="776">BX89</f>
        <v>2.5718949750301863</v>
      </c>
      <c r="BZ89" s="298">
        <f t="shared" si="776"/>
        <v>2.5718949750301863</v>
      </c>
      <c r="CA89" s="298">
        <f t="shared" si="776"/>
        <v>2.5718949750301863</v>
      </c>
      <c r="CB89" s="298">
        <f t="shared" si="776"/>
        <v>2.5718949750301863</v>
      </c>
      <c r="CC89" s="298">
        <f t="shared" si="776"/>
        <v>2.5718949750301863</v>
      </c>
      <c r="CD89" s="298">
        <f t="shared" si="776"/>
        <v>2.5718949750301863</v>
      </c>
      <c r="CE89" s="298">
        <f t="shared" si="776"/>
        <v>2.5718949750301863</v>
      </c>
      <c r="CF89" s="298">
        <f t="shared" si="776"/>
        <v>2.5718949750301863</v>
      </c>
      <c r="CG89" s="298">
        <f t="shared" si="776"/>
        <v>2.5718949750301863</v>
      </c>
      <c r="CH89" s="298">
        <f t="shared" si="776"/>
        <v>2.5718949750301863</v>
      </c>
      <c r="CI89" s="297">
        <f>BW89*1.03</f>
        <v>2.6490518242810919</v>
      </c>
      <c r="CJ89" s="298">
        <f t="shared" ref="CJ89:CO95" si="777">BX89*1.03</f>
        <v>2.6490518242810919</v>
      </c>
      <c r="CK89" s="298">
        <f t="shared" si="777"/>
        <v>2.6490518242810919</v>
      </c>
      <c r="CL89" s="298">
        <f t="shared" si="777"/>
        <v>2.6490518242810919</v>
      </c>
      <c r="CM89" s="298">
        <f t="shared" si="777"/>
        <v>2.6490518242810919</v>
      </c>
      <c r="CN89" s="298">
        <f t="shared" si="777"/>
        <v>2.6490518242810919</v>
      </c>
      <c r="CO89" s="298">
        <f t="shared" si="777"/>
        <v>2.6490518242810919</v>
      </c>
      <c r="CP89" s="298">
        <f>CD89*1.03</f>
        <v>2.6490518242810919</v>
      </c>
      <c r="CQ89" s="298">
        <f t="shared" ref="CQ89:CQ95" si="778">CE89*1.03</f>
        <v>2.6490518242810919</v>
      </c>
      <c r="CR89" s="298">
        <f t="shared" ref="CR89:CR95" si="779">CF89*1.03</f>
        <v>2.6490518242810919</v>
      </c>
      <c r="CS89" s="298">
        <f t="shared" ref="CS89:CS95" si="780">CG89*1.03</f>
        <v>2.6490518242810919</v>
      </c>
      <c r="CT89" s="299">
        <f t="shared" ref="CT89:CT95" si="781">CH89*1.03</f>
        <v>2.6490518242810919</v>
      </c>
    </row>
    <row r="90" spans="1:98" x14ac:dyDescent="0.25">
      <c r="A90" s="4" t="s">
        <v>184</v>
      </c>
      <c r="B90" t="s">
        <v>5</v>
      </c>
      <c r="C90" s="13">
        <f t="shared" si="759"/>
        <v>1.3116883116883118</v>
      </c>
      <c r="D90" s="13">
        <f t="shared" ref="D90:N90" si="782">IFERROR(D78/D54,"")</f>
        <v>1.1730769230769231</v>
      </c>
      <c r="E90" s="13">
        <f t="shared" si="782"/>
        <v>1.2911392405063291</v>
      </c>
      <c r="F90" s="13">
        <f t="shared" si="782"/>
        <v>1.4666666666666666</v>
      </c>
      <c r="G90" s="13">
        <f t="shared" si="782"/>
        <v>1.2383720930232558</v>
      </c>
      <c r="H90" s="13">
        <f t="shared" si="782"/>
        <v>1.3571428571428572</v>
      </c>
      <c r="I90" s="13">
        <f t="shared" si="782"/>
        <v>1.4557823129251701</v>
      </c>
      <c r="J90" s="13">
        <f t="shared" si="782"/>
        <v>1.2626262626262625</v>
      </c>
      <c r="K90" s="13">
        <f t="shared" si="782"/>
        <v>1.5</v>
      </c>
      <c r="L90" s="13">
        <f t="shared" si="782"/>
        <v>1.3206106870229009</v>
      </c>
      <c r="M90" s="13">
        <f t="shared" si="782"/>
        <v>1.68359375</v>
      </c>
      <c r="N90" s="98">
        <f t="shared" si="782"/>
        <v>1.5341614906832297</v>
      </c>
      <c r="O90" s="1535">
        <v>1.3695652173913</v>
      </c>
      <c r="P90" s="1535">
        <v>1.175</v>
      </c>
      <c r="Q90" s="1535">
        <v>1.64171122994652</v>
      </c>
      <c r="R90" s="1535">
        <v>1.3428571428571401</v>
      </c>
      <c r="S90" s="1535">
        <v>1.35111111111111</v>
      </c>
      <c r="T90" s="1535">
        <v>1.64130434782609</v>
      </c>
      <c r="U90" s="1535">
        <v>1.36785714285714</v>
      </c>
      <c r="V90" s="1535">
        <v>1.31736526946108</v>
      </c>
      <c r="W90" s="1535">
        <v>1.6194379391100699</v>
      </c>
      <c r="X90" s="1535">
        <v>1.4420289855072499</v>
      </c>
      <c r="Y90" s="1535">
        <v>1.90357142857143</v>
      </c>
      <c r="Z90" s="1535">
        <v>1.85</v>
      </c>
      <c r="AA90" s="1536">
        <v>1.7256637168141593</v>
      </c>
      <c r="AB90" s="1530">
        <v>1.32019704433498</v>
      </c>
      <c r="AC90" s="1530">
        <v>1.62053571428571</v>
      </c>
      <c r="AD90" s="1530">
        <v>1.4826498422712899</v>
      </c>
      <c r="AE90" s="1530">
        <v>1.66545454545455</v>
      </c>
      <c r="AF90" s="1530">
        <v>1.49150141643059</v>
      </c>
      <c r="AG90" s="1530">
        <v>1.5777777777777799</v>
      </c>
      <c r="AH90" s="295">
        <f t="shared" si="761"/>
        <v>1.5543458954835525</v>
      </c>
      <c r="AI90" s="295">
        <f t="shared" ref="AI90:AL90" si="783">AVERAGE(AE90:AH90)</f>
        <v>1.5722699087866181</v>
      </c>
      <c r="AJ90" s="295">
        <f t="shared" si="783"/>
        <v>1.5489737496196352</v>
      </c>
      <c r="AK90" s="295">
        <f t="shared" si="783"/>
        <v>1.5633418329168964</v>
      </c>
      <c r="AL90" s="295">
        <f t="shared" si="783"/>
        <v>1.5597328467016756</v>
      </c>
      <c r="AM90" s="313">
        <f>AVERAGE(AA90:AL90)</f>
        <v>1.5568703575731195</v>
      </c>
      <c r="AN90" s="300">
        <f>AM90</f>
        <v>1.5568703575731195</v>
      </c>
      <c r="AO90" s="300">
        <f t="shared" ref="AO90:AX90" si="784">AN90</f>
        <v>1.5568703575731195</v>
      </c>
      <c r="AP90" s="300">
        <f t="shared" si="784"/>
        <v>1.5568703575731195</v>
      </c>
      <c r="AQ90" s="300">
        <f t="shared" si="784"/>
        <v>1.5568703575731195</v>
      </c>
      <c r="AR90" s="300">
        <f t="shared" si="784"/>
        <v>1.5568703575731195</v>
      </c>
      <c r="AS90" s="300">
        <f t="shared" si="784"/>
        <v>1.5568703575731195</v>
      </c>
      <c r="AT90" s="300">
        <f t="shared" si="784"/>
        <v>1.5568703575731195</v>
      </c>
      <c r="AU90" s="300">
        <f t="shared" si="784"/>
        <v>1.5568703575731195</v>
      </c>
      <c r="AV90" s="300">
        <f t="shared" si="784"/>
        <v>1.5568703575731195</v>
      </c>
      <c r="AW90" s="300">
        <f t="shared" si="784"/>
        <v>1.5568703575731195</v>
      </c>
      <c r="AX90" s="300">
        <f t="shared" si="784"/>
        <v>1.5568703575731195</v>
      </c>
      <c r="AY90" s="301">
        <f t="shared" ref="AY90:AY95" si="785">AM90*1.05</f>
        <v>1.6347138754517756</v>
      </c>
      <c r="AZ90" s="300">
        <f t="shared" si="764"/>
        <v>1.6347138754517756</v>
      </c>
      <c r="BA90" s="300">
        <f t="shared" si="765"/>
        <v>1.6347138754517756</v>
      </c>
      <c r="BB90" s="300">
        <f t="shared" si="766"/>
        <v>1.6347138754517756</v>
      </c>
      <c r="BC90" s="300">
        <f t="shared" si="767"/>
        <v>1.6347138754517756</v>
      </c>
      <c r="BD90" s="300">
        <f t="shared" si="768"/>
        <v>1.6347138754517756</v>
      </c>
      <c r="BE90" s="300">
        <f t="shared" si="769"/>
        <v>1.6347138754517756</v>
      </c>
      <c r="BF90" s="300">
        <f t="shared" si="770"/>
        <v>1.6347138754517756</v>
      </c>
      <c r="BG90" s="300">
        <f t="shared" si="771"/>
        <v>1.6347138754517756</v>
      </c>
      <c r="BH90" s="300">
        <f t="shared" si="772"/>
        <v>1.6347138754517756</v>
      </c>
      <c r="BI90" s="300">
        <f t="shared" si="773"/>
        <v>1.6347138754517756</v>
      </c>
      <c r="BJ90" s="296">
        <f t="shared" si="774"/>
        <v>1.6347138754517756</v>
      </c>
      <c r="BK90" s="301">
        <f t="shared" ref="BK90:BK95" si="786">AY90*1.02</f>
        <v>1.6674081529608111</v>
      </c>
      <c r="BL90" s="300">
        <f t="shared" si="775"/>
        <v>1.6674081529608111</v>
      </c>
      <c r="BM90" s="300">
        <f t="shared" si="775"/>
        <v>1.6674081529608111</v>
      </c>
      <c r="BN90" s="300">
        <f t="shared" si="775"/>
        <v>1.6674081529608111</v>
      </c>
      <c r="BO90" s="300">
        <f t="shared" si="775"/>
        <v>1.6674081529608111</v>
      </c>
      <c r="BP90" s="300">
        <f t="shared" si="775"/>
        <v>1.6674081529608111</v>
      </c>
      <c r="BQ90" s="300">
        <f t="shared" si="775"/>
        <v>1.6674081529608111</v>
      </c>
      <c r="BR90" s="300">
        <f t="shared" si="775"/>
        <v>1.6674081529608111</v>
      </c>
      <c r="BS90" s="300">
        <f t="shared" si="775"/>
        <v>1.6674081529608111</v>
      </c>
      <c r="BT90" s="300">
        <f t="shared" si="775"/>
        <v>1.6674081529608111</v>
      </c>
      <c r="BU90" s="300">
        <f t="shared" si="775"/>
        <v>1.6674081529608111</v>
      </c>
      <c r="BV90" s="296">
        <f t="shared" si="775"/>
        <v>1.6674081529608111</v>
      </c>
      <c r="BW90" s="301">
        <f t="shared" ref="BW90:BW95" si="787">BK90*1.03</f>
        <v>1.7174303975496354</v>
      </c>
      <c r="BX90" s="300">
        <f t="shared" ref="BX90:CH95" si="788">BL90*1.03</f>
        <v>1.7174303975496354</v>
      </c>
      <c r="BY90" s="300">
        <f t="shared" si="788"/>
        <v>1.7174303975496354</v>
      </c>
      <c r="BZ90" s="300">
        <f t="shared" si="788"/>
        <v>1.7174303975496354</v>
      </c>
      <c r="CA90" s="300">
        <f t="shared" si="788"/>
        <v>1.7174303975496354</v>
      </c>
      <c r="CB90" s="300">
        <f t="shared" si="788"/>
        <v>1.7174303975496354</v>
      </c>
      <c r="CC90" s="300">
        <f t="shared" si="788"/>
        <v>1.7174303975496354</v>
      </c>
      <c r="CD90" s="300">
        <f t="shared" si="788"/>
        <v>1.7174303975496354</v>
      </c>
      <c r="CE90" s="300">
        <f t="shared" si="788"/>
        <v>1.7174303975496354</v>
      </c>
      <c r="CF90" s="300">
        <f t="shared" si="788"/>
        <v>1.7174303975496354</v>
      </c>
      <c r="CG90" s="300">
        <f t="shared" si="788"/>
        <v>1.7174303975496354</v>
      </c>
      <c r="CH90" s="296">
        <f t="shared" si="788"/>
        <v>1.7174303975496354</v>
      </c>
      <c r="CI90" s="301">
        <f t="shared" ref="CI90:CI95" si="789">BW90*1.03</f>
        <v>1.7689533094761245</v>
      </c>
      <c r="CJ90" s="300">
        <f t="shared" si="777"/>
        <v>1.7689533094761245</v>
      </c>
      <c r="CK90" s="300">
        <f t="shared" si="777"/>
        <v>1.7689533094761245</v>
      </c>
      <c r="CL90" s="300">
        <f t="shared" si="777"/>
        <v>1.7689533094761245</v>
      </c>
      <c r="CM90" s="300">
        <f t="shared" si="777"/>
        <v>1.7689533094761245</v>
      </c>
      <c r="CN90" s="300">
        <f t="shared" si="777"/>
        <v>1.7689533094761245</v>
      </c>
      <c r="CO90" s="300">
        <f t="shared" si="777"/>
        <v>1.7689533094761245</v>
      </c>
      <c r="CP90" s="300">
        <f t="shared" ref="CP90:CP95" si="790">CD90*1.03</f>
        <v>1.7689533094761245</v>
      </c>
      <c r="CQ90" s="300">
        <f t="shared" si="778"/>
        <v>1.7689533094761245</v>
      </c>
      <c r="CR90" s="300">
        <f t="shared" si="779"/>
        <v>1.7689533094761245</v>
      </c>
      <c r="CS90" s="300">
        <f t="shared" si="780"/>
        <v>1.7689533094761245</v>
      </c>
      <c r="CT90" s="296">
        <f t="shared" si="781"/>
        <v>1.7689533094761245</v>
      </c>
    </row>
    <row r="91" spans="1:98" x14ac:dyDescent="0.25">
      <c r="A91" s="4" t="s">
        <v>185</v>
      </c>
      <c r="B91" t="s">
        <v>6</v>
      </c>
      <c r="C91" s="13">
        <f t="shared" si="759"/>
        <v>1.4565217391304348</v>
      </c>
      <c r="D91" s="13">
        <f t="shared" ref="D91:N91" si="791">IFERROR(D79/D55,"")</f>
        <v>1.1875</v>
      </c>
      <c r="E91" s="13">
        <f t="shared" si="791"/>
        <v>1.6</v>
      </c>
      <c r="F91" s="13">
        <f t="shared" si="791"/>
        <v>1.2205882352941178</v>
      </c>
      <c r="G91" s="13">
        <f t="shared" si="791"/>
        <v>1.4329268292682926</v>
      </c>
      <c r="H91" s="13">
        <f t="shared" si="791"/>
        <v>1.2948717948717949</v>
      </c>
      <c r="I91" s="13">
        <f t="shared" si="791"/>
        <v>1.4831460674157304</v>
      </c>
      <c r="J91" s="13">
        <f t="shared" si="791"/>
        <v>1.2289156626506024</v>
      </c>
      <c r="K91" s="13">
        <f t="shared" si="791"/>
        <v>1.6936936936936937</v>
      </c>
      <c r="L91" s="13">
        <f t="shared" si="791"/>
        <v>1.3785714285714286</v>
      </c>
      <c r="M91" s="13">
        <f t="shared" si="791"/>
        <v>1.8082191780821917</v>
      </c>
      <c r="N91" s="98">
        <f t="shared" si="791"/>
        <v>1.8358974358974358</v>
      </c>
      <c r="O91" s="1535">
        <v>1.08955223880597</v>
      </c>
      <c r="P91" s="1535">
        <v>1.4523809523809501</v>
      </c>
      <c r="Q91" s="1535">
        <v>1.56</v>
      </c>
      <c r="R91" s="1535">
        <v>1.2195121951219501</v>
      </c>
      <c r="S91" s="1535">
        <v>1.5145631067961201</v>
      </c>
      <c r="T91" s="1535">
        <v>1.83536585365854</v>
      </c>
      <c r="U91" s="1535">
        <v>1.2372093023255799</v>
      </c>
      <c r="V91" s="1535">
        <v>1.53164556962025</v>
      </c>
      <c r="W91" s="1535">
        <v>1.7071129707113</v>
      </c>
      <c r="X91" s="1535">
        <v>1.33415841584158</v>
      </c>
      <c r="Y91" s="1535">
        <v>1.4758454106280201</v>
      </c>
      <c r="Z91" s="1535">
        <v>1.80258302583026</v>
      </c>
      <c r="AA91" s="1536">
        <v>1.1595092024539877</v>
      </c>
      <c r="AB91" s="1530">
        <v>1.63380281690141</v>
      </c>
      <c r="AC91" s="1530">
        <v>1.5698324022346399</v>
      </c>
      <c r="AD91" s="1530">
        <v>1.5531914893617</v>
      </c>
      <c r="AE91" s="1530">
        <v>1.45255474452555</v>
      </c>
      <c r="AF91" s="1530">
        <v>1.43055555555556</v>
      </c>
      <c r="AG91" s="1530">
        <v>1.2666666666666699</v>
      </c>
      <c r="AH91" s="295">
        <f t="shared" si="761"/>
        <v>1.4257421140273701</v>
      </c>
      <c r="AI91" s="295">
        <f t="shared" ref="AI91:AL91" si="792">AVERAGE(AE91:AH91)</f>
        <v>1.3938797701937875</v>
      </c>
      <c r="AJ91" s="295">
        <f t="shared" si="792"/>
        <v>1.379211026610847</v>
      </c>
      <c r="AK91" s="295">
        <f t="shared" si="792"/>
        <v>1.3663748943746685</v>
      </c>
      <c r="AL91" s="295">
        <f t="shared" si="792"/>
        <v>1.3913019513016684</v>
      </c>
      <c r="AM91" s="301">
        <f t="shared" ref="AM91:AM93" si="793">AA91*1.04</f>
        <v>1.2058895705521473</v>
      </c>
      <c r="AN91" s="300">
        <f t="shared" ref="AN91:AN93" si="794">AB91*1.03</f>
        <v>1.6828169014084524</v>
      </c>
      <c r="AO91" s="300">
        <f t="shared" ref="AO91:AO93" si="795">AC91*1.03</f>
        <v>1.6169273743016792</v>
      </c>
      <c r="AP91" s="300">
        <f t="shared" ref="AP91:AP93" si="796">AD91*1.03</f>
        <v>1.5997872340425512</v>
      </c>
      <c r="AQ91" s="300">
        <f t="shared" ref="AQ91:AQ93" si="797">AE91*1.03</f>
        <v>1.4961313868613166</v>
      </c>
      <c r="AR91" s="300">
        <f t="shared" ref="AR91:AR93" si="798">AF91*1.03</f>
        <v>1.473472222222227</v>
      </c>
      <c r="AS91" s="300">
        <f t="shared" ref="AS91:AS93" si="799">AG91*1.05</f>
        <v>1.3300000000000034</v>
      </c>
      <c r="AT91" s="300">
        <f t="shared" ref="AT91:AT93" si="800">AH91*1.05</f>
        <v>1.4970292197287387</v>
      </c>
      <c r="AU91" s="300">
        <f t="shared" ref="AU91:AU93" si="801">AI91*1.05</f>
        <v>1.4635737587034769</v>
      </c>
      <c r="AV91" s="300">
        <f t="shared" ref="AV91:AV93" si="802">AJ91*1.07</f>
        <v>1.4757557984736065</v>
      </c>
      <c r="AW91" s="300">
        <f t="shared" ref="AW91:AW93" si="803">AK91*1.07</f>
        <v>1.4620211369808953</v>
      </c>
      <c r="AX91" s="296">
        <f t="shared" ref="AX91:AX93" si="804">AL91*1.07</f>
        <v>1.4886930878927853</v>
      </c>
      <c r="AY91" s="301">
        <f>AVERAGE(AM91:AX91)*1.02</f>
        <v>1.5123283037492699</v>
      </c>
      <c r="AZ91" s="300">
        <f>AY91*1.01</f>
        <v>1.5274515867867626</v>
      </c>
      <c r="BA91" s="300">
        <f t="shared" ref="BA91:BJ91" si="805">AZ91*1.01</f>
        <v>1.5427261026546302</v>
      </c>
      <c r="BB91" s="300">
        <f t="shared" si="805"/>
        <v>1.5581533636811764</v>
      </c>
      <c r="BC91" s="300">
        <f t="shared" si="805"/>
        <v>1.5737348973179881</v>
      </c>
      <c r="BD91" s="300">
        <f t="shared" si="805"/>
        <v>1.5894722462911679</v>
      </c>
      <c r="BE91" s="300">
        <f t="shared" si="805"/>
        <v>1.6053669687540797</v>
      </c>
      <c r="BF91" s="300">
        <f t="shared" si="805"/>
        <v>1.6214206384416205</v>
      </c>
      <c r="BG91" s="300">
        <f t="shared" si="805"/>
        <v>1.6376348448260367</v>
      </c>
      <c r="BH91" s="300">
        <f t="shared" si="805"/>
        <v>1.6540111932742971</v>
      </c>
      <c r="BI91" s="300">
        <f t="shared" si="805"/>
        <v>1.6705513052070402</v>
      </c>
      <c r="BJ91" s="300">
        <f t="shared" si="805"/>
        <v>1.6872568182591106</v>
      </c>
      <c r="BK91" s="301">
        <f t="shared" si="786"/>
        <v>1.5425748698242552</v>
      </c>
      <c r="BL91" s="300">
        <f t="shared" si="775"/>
        <v>1.5580006185224979</v>
      </c>
      <c r="BM91" s="300">
        <f t="shared" si="775"/>
        <v>1.5735806247077229</v>
      </c>
      <c r="BN91" s="300">
        <f t="shared" si="775"/>
        <v>1.5893164309548</v>
      </c>
      <c r="BO91" s="300">
        <f t="shared" si="775"/>
        <v>1.6052095952643479</v>
      </c>
      <c r="BP91" s="300">
        <f t="shared" si="775"/>
        <v>1.6212616912169913</v>
      </c>
      <c r="BQ91" s="300">
        <f t="shared" si="775"/>
        <v>1.6374743081291614</v>
      </c>
      <c r="BR91" s="300">
        <f t="shared" si="775"/>
        <v>1.6538490512104529</v>
      </c>
      <c r="BS91" s="300">
        <f t="shared" si="775"/>
        <v>1.6703875417225575</v>
      </c>
      <c r="BT91" s="300">
        <f t="shared" si="775"/>
        <v>1.6870914171397831</v>
      </c>
      <c r="BU91" s="300">
        <f t="shared" si="775"/>
        <v>1.7039623313111811</v>
      </c>
      <c r="BV91" s="296">
        <f t="shared" si="775"/>
        <v>1.7210019546242927</v>
      </c>
      <c r="BW91" s="301">
        <f t="shared" si="787"/>
        <v>1.5888521159189828</v>
      </c>
      <c r="BX91" s="300">
        <f t="shared" si="788"/>
        <v>1.6047406370781729</v>
      </c>
      <c r="BY91" s="300">
        <f t="shared" si="788"/>
        <v>1.6207880434489546</v>
      </c>
      <c r="BZ91" s="300">
        <f t="shared" si="788"/>
        <v>1.6369959238834442</v>
      </c>
      <c r="CA91" s="300">
        <f t="shared" si="788"/>
        <v>1.6533658831222784</v>
      </c>
      <c r="CB91" s="300">
        <f t="shared" si="788"/>
        <v>1.669899541953501</v>
      </c>
      <c r="CC91" s="300">
        <f t="shared" si="788"/>
        <v>1.6865985373730363</v>
      </c>
      <c r="CD91" s="300">
        <f t="shared" si="788"/>
        <v>1.7034645227467666</v>
      </c>
      <c r="CE91" s="300">
        <f t="shared" si="788"/>
        <v>1.7204991679742343</v>
      </c>
      <c r="CF91" s="300">
        <f t="shared" si="788"/>
        <v>1.7377041596539766</v>
      </c>
      <c r="CG91" s="300">
        <f t="shared" si="788"/>
        <v>1.7550812012505166</v>
      </c>
      <c r="CH91" s="296">
        <f t="shared" si="788"/>
        <v>1.7726320132630216</v>
      </c>
      <c r="CI91" s="301">
        <f t="shared" si="789"/>
        <v>1.6365176793965523</v>
      </c>
      <c r="CJ91" s="300">
        <f t="shared" si="777"/>
        <v>1.6528828561905182</v>
      </c>
      <c r="CK91" s="300">
        <f t="shared" si="777"/>
        <v>1.6694116847524232</v>
      </c>
      <c r="CL91" s="300">
        <f t="shared" si="777"/>
        <v>1.6861058015999475</v>
      </c>
      <c r="CM91" s="300">
        <f t="shared" si="777"/>
        <v>1.7029668596159468</v>
      </c>
      <c r="CN91" s="300">
        <f t="shared" si="777"/>
        <v>1.7199965282121061</v>
      </c>
      <c r="CO91" s="300">
        <f t="shared" si="777"/>
        <v>1.7371964934942274</v>
      </c>
      <c r="CP91" s="300">
        <f t="shared" si="790"/>
        <v>1.7545684584291696</v>
      </c>
      <c r="CQ91" s="300">
        <f t="shared" si="778"/>
        <v>1.7721141430134615</v>
      </c>
      <c r="CR91" s="300">
        <f t="shared" si="779"/>
        <v>1.7898352844435961</v>
      </c>
      <c r="CS91" s="300">
        <f t="shared" si="780"/>
        <v>1.8077336372880322</v>
      </c>
      <c r="CT91" s="296">
        <f t="shared" si="781"/>
        <v>1.8258109736609123</v>
      </c>
    </row>
    <row r="92" spans="1:98" x14ac:dyDescent="0.25">
      <c r="A92" s="4" t="s">
        <v>186</v>
      </c>
      <c r="B92" t="s">
        <v>7</v>
      </c>
      <c r="C92" s="13">
        <f t="shared" si="759"/>
        <v>1.25</v>
      </c>
      <c r="D92" s="13">
        <f t="shared" ref="D92:N92" si="806">IFERROR(D80/D56,"")</f>
        <v>1.2037037037037037</v>
      </c>
      <c r="E92" s="13">
        <f t="shared" si="806"/>
        <v>1.3809523809523809</v>
      </c>
      <c r="F92" s="13">
        <f t="shared" si="806"/>
        <v>1.2931034482758621</v>
      </c>
      <c r="G92" s="13">
        <f t="shared" si="806"/>
        <v>1.234375</v>
      </c>
      <c r="H92" s="13">
        <f t="shared" si="806"/>
        <v>1.319327731092437</v>
      </c>
      <c r="I92" s="13">
        <f t="shared" si="806"/>
        <v>1.4594594594594594</v>
      </c>
      <c r="J92" s="13">
        <f t="shared" si="806"/>
        <v>1.0930232558139534</v>
      </c>
      <c r="K92" s="13">
        <f t="shared" si="806"/>
        <v>1.53125</v>
      </c>
      <c r="L92" s="13">
        <f t="shared" si="806"/>
        <v>1.3208955223880596</v>
      </c>
      <c r="M92" s="13">
        <f t="shared" si="806"/>
        <v>1.9559748427672956</v>
      </c>
      <c r="N92" s="98">
        <f t="shared" si="806"/>
        <v>1.4822485207100591</v>
      </c>
      <c r="O92" s="1535">
        <v>1.1340206185567001</v>
      </c>
      <c r="P92" s="1535">
        <v>1.2396694214876001</v>
      </c>
      <c r="Q92" s="1535">
        <v>1.8125</v>
      </c>
      <c r="R92" s="1535">
        <v>2.1081081081081101</v>
      </c>
      <c r="S92" s="1535">
        <v>1.8428571428571401</v>
      </c>
      <c r="T92" s="1535">
        <v>1.51655629139073</v>
      </c>
      <c r="U92" s="1535">
        <v>1.36153846153846</v>
      </c>
      <c r="V92" s="1535">
        <v>1.40692640692641</v>
      </c>
      <c r="W92" s="1535">
        <v>1.76014760147601</v>
      </c>
      <c r="X92" s="1535">
        <v>1.4972067039106101</v>
      </c>
      <c r="Y92" s="1535">
        <v>1.3611111111111101</v>
      </c>
      <c r="Z92" s="1535">
        <v>1.6905487804878001</v>
      </c>
      <c r="AA92" s="1536">
        <v>1.5551948051948052</v>
      </c>
      <c r="AB92" s="1530">
        <v>1.3946488294314401</v>
      </c>
      <c r="AC92" s="1530">
        <v>1.68041237113402</v>
      </c>
      <c r="AD92" s="1530">
        <v>1.47482014388489</v>
      </c>
      <c r="AE92" s="1530">
        <v>1.4675324675324699</v>
      </c>
      <c r="AF92" s="1530">
        <v>1.4963235294117601</v>
      </c>
      <c r="AG92" s="1530">
        <v>1.7695652173912999</v>
      </c>
      <c r="AH92" s="295">
        <f t="shared" si="761"/>
        <v>1.5520603395551049</v>
      </c>
      <c r="AI92" s="295">
        <f t="shared" ref="AI92:AL92" si="807">AVERAGE(AE92:AH92)</f>
        <v>1.5713703884726586</v>
      </c>
      <c r="AJ92" s="295">
        <f t="shared" si="807"/>
        <v>1.5973298687077058</v>
      </c>
      <c r="AK92" s="295">
        <f t="shared" si="807"/>
        <v>1.6225814535316923</v>
      </c>
      <c r="AL92" s="295">
        <f t="shared" si="807"/>
        <v>1.5858355125667905</v>
      </c>
      <c r="AM92" s="301">
        <f t="shared" si="793"/>
        <v>1.6174025974025974</v>
      </c>
      <c r="AN92" s="300">
        <f t="shared" si="794"/>
        <v>1.4364882943143833</v>
      </c>
      <c r="AO92" s="300">
        <f t="shared" si="795"/>
        <v>1.7308247422680407</v>
      </c>
      <c r="AP92" s="300">
        <f t="shared" si="796"/>
        <v>1.5190647482014368</v>
      </c>
      <c r="AQ92" s="300">
        <f t="shared" si="797"/>
        <v>1.511558441558444</v>
      </c>
      <c r="AR92" s="300">
        <f t="shared" si="798"/>
        <v>1.5412132352941128</v>
      </c>
      <c r="AS92" s="300">
        <f t="shared" si="799"/>
        <v>1.858043478260865</v>
      </c>
      <c r="AT92" s="300">
        <f t="shared" si="800"/>
        <v>1.6296633565328602</v>
      </c>
      <c r="AU92" s="300">
        <f t="shared" si="801"/>
        <v>1.6499389078962916</v>
      </c>
      <c r="AV92" s="300">
        <f t="shared" si="802"/>
        <v>1.7091429595172454</v>
      </c>
      <c r="AW92" s="300">
        <f t="shared" si="803"/>
        <v>1.7361621552789108</v>
      </c>
      <c r="AX92" s="296">
        <f t="shared" si="804"/>
        <v>1.6968439984464658</v>
      </c>
      <c r="AY92" s="301">
        <f>AVERAGE(AM92:AX92)*1.02</f>
        <v>1.6690894877725906</v>
      </c>
      <c r="AZ92" s="300">
        <f>AY92*1.01</f>
        <v>1.6857803826503166</v>
      </c>
      <c r="BA92" s="300">
        <f t="shared" ref="BA92:BJ92" si="808">AZ92*1.01</f>
        <v>1.7026381864768199</v>
      </c>
      <c r="BB92" s="300">
        <f t="shared" si="808"/>
        <v>1.7196645683415881</v>
      </c>
      <c r="BC92" s="300">
        <f t="shared" si="808"/>
        <v>1.7368612140250039</v>
      </c>
      <c r="BD92" s="300">
        <f t="shared" si="808"/>
        <v>1.754229826165254</v>
      </c>
      <c r="BE92" s="300">
        <f t="shared" si="808"/>
        <v>1.7717721244269067</v>
      </c>
      <c r="BF92" s="300">
        <f t="shared" si="808"/>
        <v>1.7894898456711759</v>
      </c>
      <c r="BG92" s="300">
        <f t="shared" si="808"/>
        <v>1.8073847441278876</v>
      </c>
      <c r="BH92" s="300">
        <f t="shared" si="808"/>
        <v>1.8254585915691666</v>
      </c>
      <c r="BI92" s="300">
        <f t="shared" si="808"/>
        <v>1.8437131774848583</v>
      </c>
      <c r="BJ92" s="300">
        <f t="shared" si="808"/>
        <v>1.8621503092597069</v>
      </c>
      <c r="BK92" s="301">
        <f t="shared" si="786"/>
        <v>1.7024712775280424</v>
      </c>
      <c r="BL92" s="300">
        <f t="shared" si="775"/>
        <v>1.7194959903033229</v>
      </c>
      <c r="BM92" s="300">
        <f t="shared" si="775"/>
        <v>1.7366909502063563</v>
      </c>
      <c r="BN92" s="300">
        <f t="shared" si="775"/>
        <v>1.75405785970842</v>
      </c>
      <c r="BO92" s="300">
        <f t="shared" si="775"/>
        <v>1.7715984383055041</v>
      </c>
      <c r="BP92" s="300">
        <f t="shared" si="775"/>
        <v>1.7893144226885591</v>
      </c>
      <c r="BQ92" s="300">
        <f t="shared" si="775"/>
        <v>1.8072075669154448</v>
      </c>
      <c r="BR92" s="300">
        <f t="shared" si="775"/>
        <v>1.8252796425845994</v>
      </c>
      <c r="BS92" s="300">
        <f t="shared" si="775"/>
        <v>1.8435324390104455</v>
      </c>
      <c r="BT92" s="300">
        <f t="shared" si="775"/>
        <v>1.86196776340055</v>
      </c>
      <c r="BU92" s="300">
        <f t="shared" si="775"/>
        <v>1.8805874410345556</v>
      </c>
      <c r="BV92" s="296">
        <f t="shared" si="775"/>
        <v>1.8993933154449012</v>
      </c>
      <c r="BW92" s="301">
        <f t="shared" si="787"/>
        <v>1.7535454158538837</v>
      </c>
      <c r="BX92" s="300">
        <f t="shared" si="788"/>
        <v>1.7710808700124225</v>
      </c>
      <c r="BY92" s="300">
        <f t="shared" si="788"/>
        <v>1.7887916787125471</v>
      </c>
      <c r="BZ92" s="300">
        <f t="shared" si="788"/>
        <v>1.8066795954996726</v>
      </c>
      <c r="CA92" s="300">
        <f t="shared" si="788"/>
        <v>1.8247463914546693</v>
      </c>
      <c r="CB92" s="300">
        <f t="shared" si="788"/>
        <v>1.842993855369216</v>
      </c>
      <c r="CC92" s="300">
        <f t="shared" si="788"/>
        <v>1.8614237939229081</v>
      </c>
      <c r="CD92" s="300">
        <f t="shared" si="788"/>
        <v>1.8800380318621375</v>
      </c>
      <c r="CE92" s="300">
        <f t="shared" si="788"/>
        <v>1.8988384121807589</v>
      </c>
      <c r="CF92" s="300">
        <f t="shared" si="788"/>
        <v>1.9178267963025666</v>
      </c>
      <c r="CG92" s="300">
        <f t="shared" si="788"/>
        <v>1.9370050642655923</v>
      </c>
      <c r="CH92" s="296">
        <f t="shared" si="788"/>
        <v>1.9563751149082482</v>
      </c>
      <c r="CI92" s="301">
        <f t="shared" si="789"/>
        <v>1.8061517783295002</v>
      </c>
      <c r="CJ92" s="300">
        <f t="shared" si="777"/>
        <v>1.8242132961127953</v>
      </c>
      <c r="CK92" s="300">
        <f t="shared" si="777"/>
        <v>1.8424554290739235</v>
      </c>
      <c r="CL92" s="300">
        <f t="shared" si="777"/>
        <v>1.8608799833646628</v>
      </c>
      <c r="CM92" s="300">
        <f t="shared" si="777"/>
        <v>1.8794887831983094</v>
      </c>
      <c r="CN92" s="300">
        <f t="shared" si="777"/>
        <v>1.8982836710302926</v>
      </c>
      <c r="CO92" s="300">
        <f t="shared" si="777"/>
        <v>1.9172665077405955</v>
      </c>
      <c r="CP92" s="300">
        <f t="shared" si="790"/>
        <v>1.9364391728180017</v>
      </c>
      <c r="CQ92" s="300">
        <f t="shared" si="778"/>
        <v>1.9558035645461818</v>
      </c>
      <c r="CR92" s="300">
        <f t="shared" si="779"/>
        <v>1.9753616001916436</v>
      </c>
      <c r="CS92" s="300">
        <f t="shared" si="780"/>
        <v>1.9951152161935601</v>
      </c>
      <c r="CT92" s="296">
        <f t="shared" si="781"/>
        <v>2.0150663683554959</v>
      </c>
    </row>
    <row r="93" spans="1:98" x14ac:dyDescent="0.25">
      <c r="A93" s="4" t="s">
        <v>187</v>
      </c>
      <c r="B93" t="s">
        <v>8</v>
      </c>
      <c r="C93" s="13">
        <f t="shared" si="759"/>
        <v>1.2333333333333334</v>
      </c>
      <c r="D93" s="13">
        <f t="shared" ref="D93:N93" si="809">IFERROR(D81/D57,"")</f>
        <v>1.1333333333333333</v>
      </c>
      <c r="E93" s="13">
        <f t="shared" si="809"/>
        <v>1.1666666666666667</v>
      </c>
      <c r="F93" s="13">
        <f t="shared" si="809"/>
        <v>1.6612903225806452</v>
      </c>
      <c r="G93" s="13">
        <f t="shared" si="809"/>
        <v>1.3176470588235294</v>
      </c>
      <c r="H93" s="13">
        <f t="shared" si="809"/>
        <v>1.1643835616438356</v>
      </c>
      <c r="I93" s="13">
        <f t="shared" si="809"/>
        <v>1.3114754098360655</v>
      </c>
      <c r="J93" s="13">
        <f t="shared" si="809"/>
        <v>1.0877192982456141</v>
      </c>
      <c r="K93" s="13">
        <f t="shared" si="809"/>
        <v>1.1707317073170731</v>
      </c>
      <c r="L93" s="13">
        <f t="shared" si="809"/>
        <v>1.1451612903225807</v>
      </c>
      <c r="M93" s="13">
        <f t="shared" si="809"/>
        <v>1.9074074074074074</v>
      </c>
      <c r="N93" s="98">
        <f t="shared" si="809"/>
        <v>1.9722222222222223</v>
      </c>
      <c r="O93" s="1535">
        <v>1.14772727272727</v>
      </c>
      <c r="P93" s="1535">
        <v>1.13953488372093</v>
      </c>
      <c r="Q93" s="1535">
        <v>1.44767441860465</v>
      </c>
      <c r="R93" s="1535">
        <v>0.97222222222222199</v>
      </c>
      <c r="S93" s="1535">
        <v>1.26506024096386</v>
      </c>
      <c r="T93" s="1535">
        <v>1.390625</v>
      </c>
      <c r="U93" s="1535">
        <v>1.34615384615385</v>
      </c>
      <c r="V93" s="1535">
        <v>1.30666666666667</v>
      </c>
      <c r="W93" s="1535">
        <v>1.5459183673469401</v>
      </c>
      <c r="X93" s="1535">
        <v>1.53913043478261</v>
      </c>
      <c r="Y93" s="1535">
        <v>1.8518518518518501</v>
      </c>
      <c r="Z93" s="1535">
        <v>1.8</v>
      </c>
      <c r="AA93" s="1536">
        <v>1.1857142857142857</v>
      </c>
      <c r="AB93" s="1530">
        <v>1.4166666666666701</v>
      </c>
      <c r="AC93" s="1530">
        <v>1.64719626168224</v>
      </c>
      <c r="AD93" s="1530">
        <v>1.1153846153846201</v>
      </c>
      <c r="AE93" s="1530">
        <v>1.4285714285714299</v>
      </c>
      <c r="AF93" s="1530">
        <v>1.45588235294118</v>
      </c>
      <c r="AG93" s="1530">
        <v>1.81538461538462</v>
      </c>
      <c r="AH93" s="295">
        <f t="shared" si="761"/>
        <v>1.4538057530704624</v>
      </c>
      <c r="AI93" s="295">
        <f t="shared" ref="AI93:AL93" si="810">AVERAGE(AE93:AH93)</f>
        <v>1.5384110374919229</v>
      </c>
      <c r="AJ93" s="295">
        <f t="shared" si="810"/>
        <v>1.5658709397220463</v>
      </c>
      <c r="AK93" s="295">
        <f t="shared" si="810"/>
        <v>1.593368086417263</v>
      </c>
      <c r="AL93" s="295">
        <f t="shared" si="810"/>
        <v>1.5378639541754238</v>
      </c>
      <c r="AM93" s="301">
        <f t="shared" si="793"/>
        <v>1.2331428571428571</v>
      </c>
      <c r="AN93" s="300">
        <f t="shared" si="794"/>
        <v>1.4591666666666703</v>
      </c>
      <c r="AO93" s="300">
        <f t="shared" si="795"/>
        <v>1.6966121495327071</v>
      </c>
      <c r="AP93" s="300">
        <f t="shared" si="796"/>
        <v>1.1488461538461587</v>
      </c>
      <c r="AQ93" s="300">
        <f t="shared" si="797"/>
        <v>1.4714285714285729</v>
      </c>
      <c r="AR93" s="300">
        <f t="shared" si="798"/>
        <v>1.4995588235294155</v>
      </c>
      <c r="AS93" s="300">
        <f t="shared" si="799"/>
        <v>1.9061538461538512</v>
      </c>
      <c r="AT93" s="300">
        <f t="shared" si="800"/>
        <v>1.5264960407239856</v>
      </c>
      <c r="AU93" s="300">
        <f t="shared" si="801"/>
        <v>1.615331589366519</v>
      </c>
      <c r="AV93" s="300">
        <f t="shared" si="802"/>
        <v>1.6754819055025896</v>
      </c>
      <c r="AW93" s="300">
        <f t="shared" si="803"/>
        <v>1.7049038524664715</v>
      </c>
      <c r="AX93" s="296">
        <f t="shared" si="804"/>
        <v>1.6455144309677034</v>
      </c>
      <c r="AY93" s="301">
        <f t="shared" si="785"/>
        <v>1.2948</v>
      </c>
      <c r="AZ93" s="300">
        <f t="shared" si="764"/>
        <v>1.532125000000004</v>
      </c>
      <c r="BA93" s="300">
        <f t="shared" si="765"/>
        <v>1.7814427570093425</v>
      </c>
      <c r="BB93" s="300">
        <f t="shared" si="766"/>
        <v>1.2062884615384668</v>
      </c>
      <c r="BC93" s="300">
        <f t="shared" si="767"/>
        <v>1.5450000000000015</v>
      </c>
      <c r="BD93" s="300">
        <f t="shared" si="768"/>
        <v>1.5745367647058863</v>
      </c>
      <c r="BE93" s="300">
        <f t="shared" si="769"/>
        <v>2.0014615384615437</v>
      </c>
      <c r="BF93" s="300">
        <f t="shared" si="770"/>
        <v>1.6028208427601849</v>
      </c>
      <c r="BG93" s="300">
        <f t="shared" si="771"/>
        <v>1.6960981688348451</v>
      </c>
      <c r="BH93" s="300">
        <f t="shared" si="772"/>
        <v>1.7592560007777192</v>
      </c>
      <c r="BI93" s="300">
        <f t="shared" si="773"/>
        <v>1.7901490450897952</v>
      </c>
      <c r="BJ93" s="296">
        <f t="shared" si="774"/>
        <v>1.7277901525160886</v>
      </c>
      <c r="BK93" s="301">
        <f t="shared" si="786"/>
        <v>1.3206959999999999</v>
      </c>
      <c r="BL93" s="300">
        <f t="shared" si="775"/>
        <v>1.5627675000000041</v>
      </c>
      <c r="BM93" s="300">
        <f t="shared" si="775"/>
        <v>1.8170716121495294</v>
      </c>
      <c r="BN93" s="300">
        <f t="shared" si="775"/>
        <v>1.2304142307692361</v>
      </c>
      <c r="BO93" s="300">
        <f t="shared" si="775"/>
        <v>1.5759000000000016</v>
      </c>
      <c r="BP93" s="300">
        <f t="shared" si="775"/>
        <v>1.6060275000000042</v>
      </c>
      <c r="BQ93" s="300">
        <f t="shared" si="775"/>
        <v>2.0414907692307747</v>
      </c>
      <c r="BR93" s="300">
        <f t="shared" si="775"/>
        <v>1.6348772596153887</v>
      </c>
      <c r="BS93" s="300">
        <f t="shared" si="775"/>
        <v>1.730020132211542</v>
      </c>
      <c r="BT93" s="300">
        <f t="shared" si="775"/>
        <v>1.7944411207932736</v>
      </c>
      <c r="BU93" s="300">
        <f t="shared" si="775"/>
        <v>1.8259520259915911</v>
      </c>
      <c r="BV93" s="296">
        <f t="shared" si="775"/>
        <v>1.7623459555664105</v>
      </c>
      <c r="BW93" s="301">
        <f t="shared" si="787"/>
        <v>1.3603168799999998</v>
      </c>
      <c r="BX93" s="300">
        <f t="shared" si="788"/>
        <v>1.6096505250000042</v>
      </c>
      <c r="BY93" s="300">
        <f t="shared" si="788"/>
        <v>1.8715837605140153</v>
      </c>
      <c r="BZ93" s="300">
        <f t="shared" si="788"/>
        <v>1.2673266576923132</v>
      </c>
      <c r="CA93" s="300">
        <f t="shared" si="788"/>
        <v>1.6231770000000016</v>
      </c>
      <c r="CB93" s="300">
        <f t="shared" si="788"/>
        <v>1.6542083250000044</v>
      </c>
      <c r="CC93" s="300">
        <f t="shared" si="788"/>
        <v>2.1027354923076977</v>
      </c>
      <c r="CD93" s="300">
        <f t="shared" si="788"/>
        <v>1.6839235774038503</v>
      </c>
      <c r="CE93" s="300">
        <f t="shared" si="788"/>
        <v>1.7819207361778884</v>
      </c>
      <c r="CF93" s="300">
        <f t="shared" si="788"/>
        <v>1.8482743544170719</v>
      </c>
      <c r="CG93" s="300">
        <f t="shared" si="788"/>
        <v>1.8807305867713389</v>
      </c>
      <c r="CH93" s="296">
        <f t="shared" si="788"/>
        <v>1.8152163342334029</v>
      </c>
      <c r="CI93" s="301">
        <f t="shared" si="789"/>
        <v>1.4011263863999999</v>
      </c>
      <c r="CJ93" s="300">
        <f t="shared" si="777"/>
        <v>1.6579400407500042</v>
      </c>
      <c r="CK93" s="300">
        <f t="shared" si="777"/>
        <v>1.9277312733294358</v>
      </c>
      <c r="CL93" s="300">
        <f t="shared" si="777"/>
        <v>1.3053464574230826</v>
      </c>
      <c r="CM93" s="300">
        <f t="shared" si="777"/>
        <v>1.6718723100000017</v>
      </c>
      <c r="CN93" s="300">
        <f t="shared" si="777"/>
        <v>1.7038345747500045</v>
      </c>
      <c r="CO93" s="300">
        <f t="shared" si="777"/>
        <v>2.1658175570769287</v>
      </c>
      <c r="CP93" s="300">
        <f t="shared" si="790"/>
        <v>1.7344412847259658</v>
      </c>
      <c r="CQ93" s="300">
        <f t="shared" si="778"/>
        <v>1.835378358263225</v>
      </c>
      <c r="CR93" s="300">
        <f t="shared" si="779"/>
        <v>1.903722585049584</v>
      </c>
      <c r="CS93" s="300">
        <f t="shared" si="780"/>
        <v>1.9371525043744791</v>
      </c>
      <c r="CT93" s="296">
        <f t="shared" si="781"/>
        <v>1.869672824260405</v>
      </c>
    </row>
    <row r="94" spans="1:98" x14ac:dyDescent="0.25">
      <c r="A94" s="4" t="s">
        <v>188</v>
      </c>
      <c r="B94" t="s">
        <v>1</v>
      </c>
      <c r="C94" s="13">
        <f t="shared" si="759"/>
        <v>1.03125</v>
      </c>
      <c r="D94" s="13">
        <f t="shared" ref="D94:N94" si="811">IFERROR(D82/D58,"")</f>
        <v>1.1481481481481481</v>
      </c>
      <c r="E94" s="13">
        <f t="shared" si="811"/>
        <v>1.5714285714285714</v>
      </c>
      <c r="F94" s="13">
        <f t="shared" si="811"/>
        <v>1.4807692307692308</v>
      </c>
      <c r="G94" s="13">
        <f t="shared" si="811"/>
        <v>1.044776119402985</v>
      </c>
      <c r="H94" s="13">
        <f t="shared" si="811"/>
        <v>1.0338983050847457</v>
      </c>
      <c r="I94" s="13">
        <f t="shared" si="811"/>
        <v>1.2666666666666666</v>
      </c>
      <c r="J94" s="13">
        <f t="shared" si="811"/>
        <v>1.1372549019607843</v>
      </c>
      <c r="K94" s="13">
        <f t="shared" si="811"/>
        <v>1.1785714285714286</v>
      </c>
      <c r="L94" s="13">
        <f t="shared" si="811"/>
        <v>1.1935483870967742</v>
      </c>
      <c r="M94" s="13">
        <f t="shared" si="811"/>
        <v>1.903225806451613</v>
      </c>
      <c r="N94" s="98">
        <f t="shared" si="811"/>
        <v>1.5363636363636364</v>
      </c>
      <c r="O94" s="1535">
        <v>1.0370370370370401</v>
      </c>
      <c r="P94" s="1535">
        <v>1.25757575757576</v>
      </c>
      <c r="Q94" s="1535">
        <v>1.62037037037037</v>
      </c>
      <c r="R94" s="1535">
        <v>1.02803738317757</v>
      </c>
      <c r="S94" s="1535">
        <v>1.4615384615384599</v>
      </c>
      <c r="T94" s="1535">
        <v>1.6549295774647901</v>
      </c>
      <c r="U94" s="1535">
        <v>1.13953488372093</v>
      </c>
      <c r="V94" s="1535">
        <v>1.19047619047619</v>
      </c>
      <c r="W94" s="1535">
        <v>1.5584415584415601</v>
      </c>
      <c r="X94" s="1535">
        <v>1.4468085106383</v>
      </c>
      <c r="Y94" s="1535">
        <v>1.80952380952381</v>
      </c>
      <c r="Z94" s="1535">
        <v>2.02941176470588</v>
      </c>
      <c r="AA94" s="1536">
        <v>0.91111111111111109</v>
      </c>
      <c r="AB94" s="1530">
        <v>1.20547945205479</v>
      </c>
      <c r="AC94" s="1530">
        <v>1.3378378378378399</v>
      </c>
      <c r="AD94" s="1530">
        <v>1.40425531914894</v>
      </c>
      <c r="AE94" s="1530">
        <v>1.4923076923076899</v>
      </c>
      <c r="AF94" s="1530">
        <v>1.2338709677419399</v>
      </c>
      <c r="AG94" s="1530">
        <v>1.2321428571428601</v>
      </c>
      <c r="AH94" s="295">
        <f t="shared" si="761"/>
        <v>1.3406442090853574</v>
      </c>
      <c r="AI94" s="295">
        <f t="shared" ref="AI94:AL94" si="812">AVERAGE(AE94:AH94)</f>
        <v>1.3247414315694619</v>
      </c>
      <c r="AJ94" s="295">
        <f t="shared" si="812"/>
        <v>1.2828498663849048</v>
      </c>
      <c r="AK94" s="295">
        <f t="shared" si="812"/>
        <v>1.2950945910456459</v>
      </c>
      <c r="AL94" s="295">
        <f t="shared" si="812"/>
        <v>1.3108325245213426</v>
      </c>
      <c r="AM94" s="307">
        <f>AVERAGE(AA94:AL94)</f>
        <v>1.2809306549959902</v>
      </c>
      <c r="AN94" s="300">
        <f>AM94</f>
        <v>1.2809306549959902</v>
      </c>
      <c r="AO94" s="300">
        <f>AN94*1</f>
        <v>1.2809306549959902</v>
      </c>
      <c r="AP94" s="300">
        <f t="shared" ref="AP94:AV94" si="813">AO94*1.01</f>
        <v>1.2937399615459502</v>
      </c>
      <c r="AQ94" s="300">
        <f t="shared" si="813"/>
        <v>1.3066773611614098</v>
      </c>
      <c r="AR94" s="300">
        <f t="shared" si="813"/>
        <v>1.3197441347730239</v>
      </c>
      <c r="AS94" s="300">
        <f t="shared" si="813"/>
        <v>1.3329415761207541</v>
      </c>
      <c r="AT94" s="300">
        <f t="shared" si="813"/>
        <v>1.3462709918819618</v>
      </c>
      <c r="AU94" s="300">
        <f t="shared" si="813"/>
        <v>1.3597337018007813</v>
      </c>
      <c r="AV94" s="300">
        <f t="shared" si="813"/>
        <v>1.3733310388187892</v>
      </c>
      <c r="AW94" s="300">
        <f>AV94*1</f>
        <v>1.3733310388187892</v>
      </c>
      <c r="AX94" s="300">
        <f>AW94*1</f>
        <v>1.3733310388187892</v>
      </c>
      <c r="AY94" s="301">
        <f t="shared" si="785"/>
        <v>1.3449771877457899</v>
      </c>
      <c r="AZ94" s="300">
        <f t="shared" si="764"/>
        <v>1.3449771877457899</v>
      </c>
      <c r="BA94" s="300">
        <f t="shared" si="765"/>
        <v>1.3449771877457899</v>
      </c>
      <c r="BB94" s="300">
        <f t="shared" si="766"/>
        <v>1.3584269596232477</v>
      </c>
      <c r="BC94" s="300">
        <f t="shared" si="767"/>
        <v>1.3720112292194804</v>
      </c>
      <c r="BD94" s="300">
        <f t="shared" si="768"/>
        <v>1.3857313415116752</v>
      </c>
      <c r="BE94" s="300">
        <f t="shared" si="769"/>
        <v>1.399588654926792</v>
      </c>
      <c r="BF94" s="300">
        <f t="shared" si="770"/>
        <v>1.4135845414760599</v>
      </c>
      <c r="BG94" s="300">
        <f t="shared" si="771"/>
        <v>1.4277203868908204</v>
      </c>
      <c r="BH94" s="300">
        <f t="shared" si="772"/>
        <v>1.4419975907597287</v>
      </c>
      <c r="BI94" s="300">
        <f t="shared" si="773"/>
        <v>1.4419975907597287</v>
      </c>
      <c r="BJ94" s="296">
        <f t="shared" si="774"/>
        <v>1.4419975907597287</v>
      </c>
      <c r="BK94" s="301">
        <f t="shared" si="786"/>
        <v>1.3718767315007057</v>
      </c>
      <c r="BL94" s="300">
        <f t="shared" si="775"/>
        <v>1.3718767315007057</v>
      </c>
      <c r="BM94" s="300">
        <f t="shared" si="775"/>
        <v>1.3718767315007057</v>
      </c>
      <c r="BN94" s="300">
        <f t="shared" si="775"/>
        <v>1.3855954988157126</v>
      </c>
      <c r="BO94" s="300">
        <f t="shared" si="775"/>
        <v>1.39945145380387</v>
      </c>
      <c r="BP94" s="300">
        <f t="shared" si="775"/>
        <v>1.4134459683419087</v>
      </c>
      <c r="BQ94" s="300">
        <f t="shared" si="775"/>
        <v>1.4275804280253279</v>
      </c>
      <c r="BR94" s="300">
        <f t="shared" si="775"/>
        <v>1.4418562323055812</v>
      </c>
      <c r="BS94" s="300">
        <f t="shared" si="775"/>
        <v>1.4562747946286367</v>
      </c>
      <c r="BT94" s="300">
        <f t="shared" si="775"/>
        <v>1.4708375425749232</v>
      </c>
      <c r="BU94" s="300">
        <f t="shared" si="775"/>
        <v>1.4708375425749232</v>
      </c>
      <c r="BV94" s="296">
        <f t="shared" si="775"/>
        <v>1.4708375425749232</v>
      </c>
      <c r="BW94" s="301">
        <f t="shared" si="787"/>
        <v>1.4130330334457268</v>
      </c>
      <c r="BX94" s="300">
        <f t="shared" si="788"/>
        <v>1.4130330334457268</v>
      </c>
      <c r="BY94" s="300">
        <f t="shared" si="788"/>
        <v>1.4130330334457268</v>
      </c>
      <c r="BZ94" s="300">
        <f t="shared" si="788"/>
        <v>1.4271633637801842</v>
      </c>
      <c r="CA94" s="300">
        <f t="shared" si="788"/>
        <v>1.4414349974179861</v>
      </c>
      <c r="CB94" s="300">
        <f t="shared" si="788"/>
        <v>1.4558493473921661</v>
      </c>
      <c r="CC94" s="300">
        <f t="shared" si="788"/>
        <v>1.4704078408660879</v>
      </c>
      <c r="CD94" s="300">
        <f t="shared" si="788"/>
        <v>1.4851119192747486</v>
      </c>
      <c r="CE94" s="300">
        <f t="shared" si="788"/>
        <v>1.4999630384674958</v>
      </c>
      <c r="CF94" s="300">
        <f t="shared" si="788"/>
        <v>1.5149626688521709</v>
      </c>
      <c r="CG94" s="300">
        <f t="shared" si="788"/>
        <v>1.5149626688521709</v>
      </c>
      <c r="CH94" s="296">
        <f t="shared" si="788"/>
        <v>1.5149626688521709</v>
      </c>
      <c r="CI94" s="301">
        <f t="shared" si="789"/>
        <v>1.4554240244490986</v>
      </c>
      <c r="CJ94" s="300">
        <f t="shared" si="777"/>
        <v>1.4554240244490986</v>
      </c>
      <c r="CK94" s="300">
        <f t="shared" si="777"/>
        <v>1.4554240244490986</v>
      </c>
      <c r="CL94" s="300">
        <f t="shared" si="777"/>
        <v>1.4699782646935897</v>
      </c>
      <c r="CM94" s="300">
        <f t="shared" si="777"/>
        <v>1.4846780473405257</v>
      </c>
      <c r="CN94" s="300">
        <f t="shared" si="777"/>
        <v>1.499524827813931</v>
      </c>
      <c r="CO94" s="300">
        <f t="shared" si="777"/>
        <v>1.5145200760920705</v>
      </c>
      <c r="CP94" s="300">
        <f t="shared" si="790"/>
        <v>1.529665276852991</v>
      </c>
      <c r="CQ94" s="300">
        <f t="shared" si="778"/>
        <v>1.5449619296215207</v>
      </c>
      <c r="CR94" s="300">
        <f t="shared" si="779"/>
        <v>1.5604115489177361</v>
      </c>
      <c r="CS94" s="300">
        <f t="shared" si="780"/>
        <v>1.5604115489177361</v>
      </c>
      <c r="CT94" s="296">
        <f t="shared" si="781"/>
        <v>1.5604115489177361</v>
      </c>
    </row>
    <row r="95" spans="1:98" x14ac:dyDescent="0.25">
      <c r="A95" s="4" t="s">
        <v>189</v>
      </c>
      <c r="B95" t="s">
        <v>2</v>
      </c>
      <c r="C95" s="13">
        <f t="shared" si="759"/>
        <v>1</v>
      </c>
      <c r="D95" s="13">
        <f t="shared" ref="D95:N95" si="814">IFERROR(D83/D59,"")</f>
        <v>1.1666666666666667</v>
      </c>
      <c r="E95" s="13">
        <f t="shared" si="814"/>
        <v>1</v>
      </c>
      <c r="F95" s="13">
        <f t="shared" si="814"/>
        <v>1</v>
      </c>
      <c r="G95" s="13">
        <f t="shared" si="814"/>
        <v>1</v>
      </c>
      <c r="H95" s="13">
        <f t="shared" si="814"/>
        <v>1.1538461538461537</v>
      </c>
      <c r="I95" s="13">
        <f t="shared" si="814"/>
        <v>1</v>
      </c>
      <c r="J95" s="13">
        <f t="shared" si="814"/>
        <v>0.86363636363636365</v>
      </c>
      <c r="K95" s="13">
        <f t="shared" si="814"/>
        <v>1.1538461538461537</v>
      </c>
      <c r="L95" s="13">
        <f t="shared" si="814"/>
        <v>0.86538461538461542</v>
      </c>
      <c r="M95" s="13">
        <f t="shared" si="814"/>
        <v>2.2962962962962963</v>
      </c>
      <c r="N95" s="98">
        <f t="shared" si="814"/>
        <v>1.83</v>
      </c>
      <c r="O95" s="1535">
        <v>1.6</v>
      </c>
      <c r="P95" s="1535">
        <v>1.3333333333333299</v>
      </c>
      <c r="Q95" s="1535">
        <v>1.8571428571428601</v>
      </c>
      <c r="R95" s="1535">
        <v>1.38709677419355</v>
      </c>
      <c r="S95" s="1535">
        <v>1.3076923076923099</v>
      </c>
      <c r="T95" s="1535">
        <v>1.6956521739130399</v>
      </c>
      <c r="U95" s="1535">
        <v>1.0943396226415101</v>
      </c>
      <c r="V95" s="1535">
        <v>1.3373493975903601</v>
      </c>
      <c r="W95" s="1535">
        <v>1.8397435897435901</v>
      </c>
      <c r="X95" s="1535">
        <v>1.63736263736264</v>
      </c>
      <c r="Y95" s="1535">
        <v>2.1187499999999999</v>
      </c>
      <c r="Z95" s="1535">
        <v>2.62916666666667</v>
      </c>
      <c r="AA95" s="1536">
        <v>1.3</v>
      </c>
      <c r="AB95" s="1530">
        <v>1.4718309859154901</v>
      </c>
      <c r="AC95" s="1530">
        <v>1.41044776119403</v>
      </c>
      <c r="AD95" s="1530">
        <v>1.9178082191780801</v>
      </c>
      <c r="AE95" s="1530">
        <v>1.8852459016393399</v>
      </c>
      <c r="AF95" s="1530">
        <v>2.0185185185185199</v>
      </c>
      <c r="AG95" s="1530">
        <v>1.57843137254902</v>
      </c>
      <c r="AH95" s="295">
        <f t="shared" si="761"/>
        <v>1.8500010029712401</v>
      </c>
      <c r="AI95" s="295">
        <f t="shared" ref="AI95:AL95" si="815">AVERAGE(AE95:AH95)</f>
        <v>1.8330491989195299</v>
      </c>
      <c r="AJ95" s="295">
        <f t="shared" si="815"/>
        <v>1.8200000232395774</v>
      </c>
      <c r="AK95" s="295">
        <f t="shared" si="815"/>
        <v>1.7703703994198419</v>
      </c>
      <c r="AL95" s="295">
        <f t="shared" si="815"/>
        <v>1.8183551561375473</v>
      </c>
      <c r="AM95" s="307">
        <f>AVERAGE(AA95:AL95)</f>
        <v>1.7228382116401848</v>
      </c>
      <c r="AN95" s="307">
        <f>AM95</f>
        <v>1.7228382116401848</v>
      </c>
      <c r="AO95" s="307">
        <f t="shared" ref="AO95:AX95" si="816">AN95</f>
        <v>1.7228382116401848</v>
      </c>
      <c r="AP95" s="307">
        <f t="shared" si="816"/>
        <v>1.7228382116401848</v>
      </c>
      <c r="AQ95" s="307">
        <f t="shared" si="816"/>
        <v>1.7228382116401848</v>
      </c>
      <c r="AR95" s="307">
        <f t="shared" si="816"/>
        <v>1.7228382116401848</v>
      </c>
      <c r="AS95" s="307">
        <f t="shared" si="816"/>
        <v>1.7228382116401848</v>
      </c>
      <c r="AT95" s="307">
        <f t="shared" si="816"/>
        <v>1.7228382116401848</v>
      </c>
      <c r="AU95" s="307">
        <f t="shared" si="816"/>
        <v>1.7228382116401848</v>
      </c>
      <c r="AV95" s="307">
        <f t="shared" si="816"/>
        <v>1.7228382116401848</v>
      </c>
      <c r="AW95" s="307">
        <f t="shared" si="816"/>
        <v>1.7228382116401848</v>
      </c>
      <c r="AX95" s="307">
        <f t="shared" si="816"/>
        <v>1.7228382116401848</v>
      </c>
      <c r="AY95" s="301">
        <f t="shared" si="785"/>
        <v>1.8089801222221942</v>
      </c>
      <c r="AZ95" s="300">
        <f t="shared" si="764"/>
        <v>1.8089801222221942</v>
      </c>
      <c r="BA95" s="300">
        <f t="shared" si="765"/>
        <v>1.8089801222221942</v>
      </c>
      <c r="BB95" s="300">
        <f t="shared" si="766"/>
        <v>1.8089801222221942</v>
      </c>
      <c r="BC95" s="300">
        <f t="shared" si="767"/>
        <v>1.8089801222221942</v>
      </c>
      <c r="BD95" s="300">
        <f t="shared" si="768"/>
        <v>1.8089801222221942</v>
      </c>
      <c r="BE95" s="300">
        <f t="shared" si="769"/>
        <v>1.8089801222221942</v>
      </c>
      <c r="BF95" s="300">
        <f t="shared" si="770"/>
        <v>1.8089801222221942</v>
      </c>
      <c r="BG95" s="300">
        <f t="shared" si="771"/>
        <v>1.8089801222221942</v>
      </c>
      <c r="BH95" s="300">
        <f t="shared" si="772"/>
        <v>1.8089801222221942</v>
      </c>
      <c r="BI95" s="300">
        <f t="shared" si="773"/>
        <v>1.8089801222221942</v>
      </c>
      <c r="BJ95" s="296">
        <f t="shared" si="774"/>
        <v>1.8089801222221942</v>
      </c>
      <c r="BK95" s="301">
        <f t="shared" si="786"/>
        <v>1.845159724666638</v>
      </c>
      <c r="BL95" s="300">
        <f t="shared" si="775"/>
        <v>1.845159724666638</v>
      </c>
      <c r="BM95" s="300">
        <f t="shared" si="775"/>
        <v>1.845159724666638</v>
      </c>
      <c r="BN95" s="300">
        <f t="shared" si="775"/>
        <v>1.845159724666638</v>
      </c>
      <c r="BO95" s="300">
        <f t="shared" si="775"/>
        <v>1.845159724666638</v>
      </c>
      <c r="BP95" s="300">
        <f t="shared" si="775"/>
        <v>1.845159724666638</v>
      </c>
      <c r="BQ95" s="300">
        <f t="shared" si="775"/>
        <v>1.845159724666638</v>
      </c>
      <c r="BR95" s="300">
        <f t="shared" si="775"/>
        <v>1.845159724666638</v>
      </c>
      <c r="BS95" s="300">
        <f t="shared" si="775"/>
        <v>1.845159724666638</v>
      </c>
      <c r="BT95" s="300">
        <f t="shared" si="775"/>
        <v>1.845159724666638</v>
      </c>
      <c r="BU95" s="300">
        <f t="shared" si="775"/>
        <v>1.845159724666638</v>
      </c>
      <c r="BV95" s="296">
        <f t="shared" si="775"/>
        <v>1.845159724666638</v>
      </c>
      <c r="BW95" s="301">
        <f t="shared" si="787"/>
        <v>1.9005145164066373</v>
      </c>
      <c r="BX95" s="300">
        <f t="shared" si="788"/>
        <v>1.9005145164066373</v>
      </c>
      <c r="BY95" s="300">
        <f t="shared" si="788"/>
        <v>1.9005145164066373</v>
      </c>
      <c r="BZ95" s="300">
        <f t="shared" si="788"/>
        <v>1.9005145164066373</v>
      </c>
      <c r="CA95" s="300">
        <f t="shared" si="788"/>
        <v>1.9005145164066373</v>
      </c>
      <c r="CB95" s="300">
        <f t="shared" si="788"/>
        <v>1.9005145164066373</v>
      </c>
      <c r="CC95" s="300">
        <f t="shared" si="788"/>
        <v>1.9005145164066373</v>
      </c>
      <c r="CD95" s="300">
        <f t="shared" si="788"/>
        <v>1.9005145164066373</v>
      </c>
      <c r="CE95" s="300">
        <f t="shared" si="788"/>
        <v>1.9005145164066373</v>
      </c>
      <c r="CF95" s="300">
        <f t="shared" si="788"/>
        <v>1.9005145164066373</v>
      </c>
      <c r="CG95" s="300">
        <f t="shared" si="788"/>
        <v>1.9005145164066373</v>
      </c>
      <c r="CH95" s="296">
        <f t="shared" si="788"/>
        <v>1.9005145164066373</v>
      </c>
      <c r="CI95" s="301">
        <f t="shared" si="789"/>
        <v>1.9575299518988365</v>
      </c>
      <c r="CJ95" s="300">
        <f t="shared" si="777"/>
        <v>1.9575299518988365</v>
      </c>
      <c r="CK95" s="300">
        <f t="shared" si="777"/>
        <v>1.9575299518988365</v>
      </c>
      <c r="CL95" s="300">
        <f t="shared" si="777"/>
        <v>1.9575299518988365</v>
      </c>
      <c r="CM95" s="300">
        <f t="shared" si="777"/>
        <v>1.9575299518988365</v>
      </c>
      <c r="CN95" s="300">
        <f t="shared" si="777"/>
        <v>1.9575299518988365</v>
      </c>
      <c r="CO95" s="300">
        <f t="shared" si="777"/>
        <v>1.9575299518988365</v>
      </c>
      <c r="CP95" s="300">
        <f t="shared" si="790"/>
        <v>1.9575299518988365</v>
      </c>
      <c r="CQ95" s="300">
        <f t="shared" si="778"/>
        <v>1.9575299518988365</v>
      </c>
      <c r="CR95" s="300">
        <f t="shared" si="779"/>
        <v>1.9575299518988365</v>
      </c>
      <c r="CS95" s="300">
        <f t="shared" si="780"/>
        <v>1.9575299518988365</v>
      </c>
      <c r="CT95" s="296">
        <f t="shared" si="781"/>
        <v>1.9575299518988365</v>
      </c>
    </row>
    <row r="96" spans="1:98" x14ac:dyDescent="0.25">
      <c r="A96" s="4" t="s">
        <v>190</v>
      </c>
      <c r="B96" s="1112" t="s">
        <v>150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98"/>
      <c r="O96" s="1535"/>
      <c r="P96" s="1535"/>
      <c r="Q96" s="1535"/>
      <c r="R96" s="1535"/>
      <c r="S96" s="1535"/>
      <c r="T96" s="1535"/>
      <c r="U96" s="1535"/>
      <c r="V96" s="1535"/>
      <c r="W96" s="1535"/>
      <c r="X96" s="1535"/>
      <c r="Y96" s="1535"/>
      <c r="Z96" s="1535"/>
      <c r="AA96" s="1535"/>
      <c r="AB96" s="1530">
        <v>1.2089552238806001</v>
      </c>
      <c r="AC96" s="1530">
        <v>1.4222222222222201</v>
      </c>
      <c r="AD96" s="1530">
        <v>1.3826086956521699</v>
      </c>
      <c r="AE96" s="1530">
        <v>1.2954545454545501</v>
      </c>
      <c r="AF96" s="1530">
        <v>1.11904761904762</v>
      </c>
      <c r="AG96" s="1530">
        <v>1.53125</v>
      </c>
      <c r="AH96" s="307">
        <f t="shared" si="761"/>
        <v>1.3320902150385852</v>
      </c>
      <c r="AI96" s="307">
        <f t="shared" ref="AI96:AL96" si="817">AVERAGE(AE96:AH96)</f>
        <v>1.3194605948851887</v>
      </c>
      <c r="AJ96" s="307">
        <f t="shared" si="817"/>
        <v>1.3254621072428485</v>
      </c>
      <c r="AK96" s="307">
        <f t="shared" si="817"/>
        <v>1.3770657292916555</v>
      </c>
      <c r="AL96" s="307">
        <f t="shared" si="817"/>
        <v>1.3385196616145694</v>
      </c>
      <c r="AM96" s="307">
        <f>AVERAGE(AA96:AL96)</f>
        <v>1.3320124194845462</v>
      </c>
      <c r="AN96" s="307">
        <f>AM96</f>
        <v>1.3320124194845462</v>
      </c>
      <c r="AO96" s="307">
        <f t="shared" ref="AO96:AX96" si="818">AN96</f>
        <v>1.3320124194845462</v>
      </c>
      <c r="AP96" s="307">
        <f t="shared" si="818"/>
        <v>1.3320124194845462</v>
      </c>
      <c r="AQ96" s="307">
        <f t="shared" si="818"/>
        <v>1.3320124194845462</v>
      </c>
      <c r="AR96" s="307">
        <f t="shared" si="818"/>
        <v>1.3320124194845462</v>
      </c>
      <c r="AS96" s="307">
        <f t="shared" si="818"/>
        <v>1.3320124194845462</v>
      </c>
      <c r="AT96" s="307">
        <f t="shared" si="818"/>
        <v>1.3320124194845462</v>
      </c>
      <c r="AU96" s="307">
        <f t="shared" si="818"/>
        <v>1.3320124194845462</v>
      </c>
      <c r="AV96" s="307">
        <f t="shared" si="818"/>
        <v>1.3320124194845462</v>
      </c>
      <c r="AW96" s="307">
        <f t="shared" si="818"/>
        <v>1.3320124194845462</v>
      </c>
      <c r="AX96" s="307">
        <f t="shared" si="818"/>
        <v>1.3320124194845462</v>
      </c>
      <c r="AY96" s="307">
        <f>AVERAGE(AM96:AX96)*1.01</f>
        <v>1.3453325436793915</v>
      </c>
      <c r="AZ96" s="307">
        <f>AY96</f>
        <v>1.3453325436793915</v>
      </c>
      <c r="BA96" s="307">
        <f t="shared" ref="BA96:BJ96" si="819">AZ96</f>
        <v>1.3453325436793915</v>
      </c>
      <c r="BB96" s="307">
        <f t="shared" si="819"/>
        <v>1.3453325436793915</v>
      </c>
      <c r="BC96" s="307">
        <f t="shared" si="819"/>
        <v>1.3453325436793915</v>
      </c>
      <c r="BD96" s="307">
        <f t="shared" si="819"/>
        <v>1.3453325436793915</v>
      </c>
      <c r="BE96" s="307">
        <f t="shared" si="819"/>
        <v>1.3453325436793915</v>
      </c>
      <c r="BF96" s="307">
        <f t="shared" si="819"/>
        <v>1.3453325436793915</v>
      </c>
      <c r="BG96" s="307">
        <f t="shared" si="819"/>
        <v>1.3453325436793915</v>
      </c>
      <c r="BH96" s="307">
        <f t="shared" si="819"/>
        <v>1.3453325436793915</v>
      </c>
      <c r="BI96" s="307">
        <f t="shared" si="819"/>
        <v>1.3453325436793915</v>
      </c>
      <c r="BJ96" s="307">
        <f t="shared" si="819"/>
        <v>1.3453325436793915</v>
      </c>
      <c r="BK96" s="307">
        <f t="shared" ref="BK96" si="820">AVERAGE(BG96:BJ96)</f>
        <v>1.3453325436793915</v>
      </c>
      <c r="BL96" s="307">
        <f t="shared" ref="BL96" si="821">AVERAGE(BH96:BK96)</f>
        <v>1.3453325436793915</v>
      </c>
      <c r="BM96" s="307">
        <f t="shared" ref="BM96" si="822">AVERAGE(BI96:BL96)</f>
        <v>1.3453325436793915</v>
      </c>
      <c r="BN96" s="307">
        <f t="shared" ref="BN96" si="823">AVERAGE(BJ96:BM96)</f>
        <v>1.3453325436793915</v>
      </c>
      <c r="BO96" s="307">
        <f t="shared" ref="BO96" si="824">AVERAGE(BK96:BN96)</f>
        <v>1.3453325436793915</v>
      </c>
      <c r="BP96" s="307">
        <f t="shared" ref="BP96" si="825">AVERAGE(BL96:BO96)</f>
        <v>1.3453325436793915</v>
      </c>
      <c r="BQ96" s="307">
        <f t="shared" ref="BQ96" si="826">AVERAGE(BM96:BP96)</f>
        <v>1.3453325436793915</v>
      </c>
      <c r="BR96" s="307">
        <f t="shared" ref="BR96" si="827">AVERAGE(BN96:BQ96)</f>
        <v>1.3453325436793915</v>
      </c>
      <c r="BS96" s="307">
        <f t="shared" ref="BS96" si="828">AVERAGE(BO96:BR96)</f>
        <v>1.3453325436793915</v>
      </c>
      <c r="BT96" s="307">
        <f t="shared" ref="BT96" si="829">AVERAGE(BP96:BS96)</f>
        <v>1.3453325436793915</v>
      </c>
      <c r="BU96" s="307">
        <f t="shared" ref="BU96" si="830">AVERAGE(BQ96:BT96)</f>
        <v>1.3453325436793915</v>
      </c>
      <c r="BV96" s="307">
        <f t="shared" ref="BV96" si="831">AVERAGE(BR96:BU96)</f>
        <v>1.3453325436793915</v>
      </c>
      <c r="BW96" s="307">
        <f t="shared" ref="BW96" si="832">AVERAGE(BS96:BV96)</f>
        <v>1.3453325436793915</v>
      </c>
      <c r="BX96" s="307">
        <f t="shared" ref="BX96" si="833">AVERAGE(BT96:BW96)</f>
        <v>1.3453325436793915</v>
      </c>
      <c r="BY96" s="307">
        <f t="shared" ref="BY96" si="834">AVERAGE(BU96:BX96)</f>
        <v>1.3453325436793915</v>
      </c>
      <c r="BZ96" s="307">
        <f t="shared" ref="BZ96" si="835">AVERAGE(BV96:BY96)</f>
        <v>1.3453325436793915</v>
      </c>
      <c r="CA96" s="307">
        <f t="shared" ref="CA96" si="836">AVERAGE(BW96:BZ96)</f>
        <v>1.3453325436793915</v>
      </c>
      <c r="CB96" s="307">
        <f t="shared" ref="CB96" si="837">AVERAGE(BX96:CA96)</f>
        <v>1.3453325436793915</v>
      </c>
      <c r="CC96" s="307">
        <f t="shared" ref="CC96" si="838">AVERAGE(BY96:CB96)</f>
        <v>1.3453325436793915</v>
      </c>
      <c r="CD96" s="307">
        <f t="shared" ref="CD96" si="839">AVERAGE(BZ96:CC96)</f>
        <v>1.3453325436793915</v>
      </c>
      <c r="CE96" s="307">
        <f t="shared" ref="CE96" si="840">AVERAGE(CA96:CD96)</f>
        <v>1.3453325436793915</v>
      </c>
      <c r="CF96" s="307">
        <f t="shared" ref="CF96" si="841">AVERAGE(CB96:CE96)</f>
        <v>1.3453325436793915</v>
      </c>
      <c r="CG96" s="307">
        <f t="shared" ref="CG96" si="842">AVERAGE(CC96:CF96)</f>
        <v>1.3453325436793915</v>
      </c>
      <c r="CH96" s="307">
        <f t="shared" ref="CH96" si="843">AVERAGE(CD96:CG96)</f>
        <v>1.3453325436793915</v>
      </c>
      <c r="CI96" s="307">
        <f t="shared" ref="CI96" si="844">AVERAGE(CE96:CH96)</f>
        <v>1.3453325436793915</v>
      </c>
      <c r="CJ96" s="307">
        <f t="shared" ref="CJ96" si="845">AVERAGE(CF96:CI96)</f>
        <v>1.3453325436793915</v>
      </c>
      <c r="CK96" s="307">
        <f t="shared" ref="CK96" si="846">AVERAGE(CG96:CJ96)</f>
        <v>1.3453325436793915</v>
      </c>
      <c r="CL96" s="307">
        <f t="shared" ref="CL96" si="847">AVERAGE(CH96:CK96)</f>
        <v>1.3453325436793915</v>
      </c>
      <c r="CM96" s="307">
        <f t="shared" ref="CM96" si="848">AVERAGE(CI96:CL96)</f>
        <v>1.3453325436793915</v>
      </c>
      <c r="CN96" s="307">
        <f t="shared" ref="CN96" si="849">AVERAGE(CJ96:CM96)</f>
        <v>1.3453325436793915</v>
      </c>
      <c r="CO96" s="307">
        <f t="shared" ref="CO96" si="850">AVERAGE(CK96:CN96)</f>
        <v>1.3453325436793915</v>
      </c>
      <c r="CP96" s="307">
        <f t="shared" ref="CP96" si="851">AVERAGE(CL96:CO96)</f>
        <v>1.3453325436793915</v>
      </c>
      <c r="CQ96" s="307">
        <f t="shared" ref="CQ96" si="852">AVERAGE(CM96:CP96)</f>
        <v>1.3453325436793915</v>
      </c>
      <c r="CR96" s="307">
        <f t="shared" ref="CR96" si="853">AVERAGE(CN96:CQ96)</f>
        <v>1.3453325436793915</v>
      </c>
      <c r="CS96" s="307">
        <f t="shared" ref="CS96" si="854">AVERAGE(CO96:CR96)</f>
        <v>1.3453325436793915</v>
      </c>
      <c r="CT96" s="307">
        <f t="shared" ref="CT96" si="855">AVERAGE(CP96:CS96)</f>
        <v>1.3453325436793915</v>
      </c>
    </row>
    <row r="97" spans="1:98" s="5" customFormat="1" x14ac:dyDescent="0.25">
      <c r="B97" s="1" t="s">
        <v>3</v>
      </c>
      <c r="C97" s="14">
        <f t="shared" ref="C97:AA97" si="856">IFERROR(C85/C61,"")</f>
        <v>1.3053435114503817</v>
      </c>
      <c r="D97" s="14">
        <f t="shared" si="856"/>
        <v>1.1848739495798319</v>
      </c>
      <c r="E97" s="14">
        <f t="shared" si="856"/>
        <v>1.4464285714285714</v>
      </c>
      <c r="F97" s="14">
        <f t="shared" si="856"/>
        <v>1.430232558139535</v>
      </c>
      <c r="G97" s="14">
        <f t="shared" si="856"/>
        <v>1.2506024096385542</v>
      </c>
      <c r="H97" s="14">
        <f t="shared" si="856"/>
        <v>1.2759381898454747</v>
      </c>
      <c r="I97" s="14">
        <f t="shared" si="856"/>
        <v>1.454183266932271</v>
      </c>
      <c r="J97" s="14">
        <f t="shared" si="856"/>
        <v>1.1751824817518248</v>
      </c>
      <c r="K97" s="14">
        <f t="shared" si="856"/>
        <v>1.4457516339869281</v>
      </c>
      <c r="L97" s="14">
        <f t="shared" si="856"/>
        <v>1.2845911949685536</v>
      </c>
      <c r="M97" s="14">
        <f t="shared" si="856"/>
        <v>1.9006622516556291</v>
      </c>
      <c r="N97" s="99">
        <f t="shared" si="856"/>
        <v>1.7685643564356435</v>
      </c>
      <c r="O97" s="165">
        <f t="shared" si="856"/>
        <v>1.1878172588832487</v>
      </c>
      <c r="P97" s="165">
        <f t="shared" si="856"/>
        <v>1.248062015503876</v>
      </c>
      <c r="Q97" s="165">
        <f t="shared" si="856"/>
        <v>1.6473282442748092</v>
      </c>
      <c r="R97" s="165">
        <f t="shared" si="856"/>
        <v>1.2585895117540686</v>
      </c>
      <c r="S97" s="165">
        <f t="shared" si="856"/>
        <v>1.4434389140271493</v>
      </c>
      <c r="T97" s="165">
        <f t="shared" si="856"/>
        <v>1.6525821596244132</v>
      </c>
      <c r="U97" s="166">
        <f t="shared" si="856"/>
        <v>1.3068592057761732</v>
      </c>
      <c r="V97" s="166">
        <f t="shared" si="856"/>
        <v>1.3817991631799162</v>
      </c>
      <c r="W97" s="166">
        <f t="shared" si="856"/>
        <v>1.6891105569409808</v>
      </c>
      <c r="X97" s="166">
        <f t="shared" si="856"/>
        <v>1.4686868686868686</v>
      </c>
      <c r="Y97" s="166">
        <f t="shared" si="856"/>
        <v>1.6953367875647669</v>
      </c>
      <c r="Z97" s="167">
        <f t="shared" si="856"/>
        <v>1.8898704358068317</v>
      </c>
      <c r="AA97" s="5">
        <f t="shared" si="856"/>
        <v>1.3797276853252647</v>
      </c>
      <c r="AB97" s="5">
        <f t="shared" ref="AB97:CM97" si="857">IFERROR(AB85/AB61,"")</f>
        <v>1.4235055724417427</v>
      </c>
      <c r="AC97" s="5">
        <f t="shared" si="857"/>
        <v>1.6227730441518202</v>
      </c>
      <c r="AD97" s="5">
        <f t="shared" si="857"/>
        <v>1.5457543281121187</v>
      </c>
      <c r="AE97" s="5">
        <f t="shared" si="857"/>
        <v>1.644273127753304</v>
      </c>
      <c r="AF97" s="5">
        <f t="shared" si="857"/>
        <v>1.4976340694006309</v>
      </c>
      <c r="AG97" s="5">
        <f t="shared" si="857"/>
        <v>1.6218851570964248</v>
      </c>
      <c r="AH97" s="5">
        <f>IFERROR(AH85/AH61,"")</f>
        <v>1.5755909763584894</v>
      </c>
      <c r="AI97" s="5">
        <f t="shared" si="857"/>
        <v>1.6011014912411949</v>
      </c>
      <c r="AJ97" s="5">
        <f t="shared" si="857"/>
        <v>1.6018239228296591</v>
      </c>
      <c r="AK97" s="5">
        <f t="shared" si="857"/>
        <v>1.6395215256062234</v>
      </c>
      <c r="AL97" s="107">
        <f t="shared" si="857"/>
        <v>1.6436372077849044</v>
      </c>
      <c r="AM97" s="5">
        <f t="shared" si="857"/>
        <v>1.5873593571765663</v>
      </c>
      <c r="AN97" s="5">
        <f t="shared" si="857"/>
        <v>1.6269112922811644</v>
      </c>
      <c r="AO97" s="5">
        <f t="shared" si="857"/>
        <v>1.6624737268021943</v>
      </c>
      <c r="AP97" s="5">
        <f t="shared" si="857"/>
        <v>1.5914143988015303</v>
      </c>
      <c r="AQ97" s="5">
        <f>IFERROR(AQ85/AQ61,"")</f>
        <v>1.6301682165722435</v>
      </c>
      <c r="AR97" s="5">
        <f t="shared" si="857"/>
        <v>1.6302227118250994</v>
      </c>
      <c r="AS97" s="5">
        <f t="shared" si="857"/>
        <v>1.6678565402089385</v>
      </c>
      <c r="AT97" s="5">
        <f t="shared" si="857"/>
        <v>1.6418338117446649</v>
      </c>
      <c r="AU97" s="5">
        <f t="shared" si="857"/>
        <v>1.6449414756798442</v>
      </c>
      <c r="AV97" s="5">
        <f t="shared" si="857"/>
        <v>1.6574598665753393</v>
      </c>
      <c r="AW97" s="5">
        <f t="shared" si="857"/>
        <v>1.6600208150832858</v>
      </c>
      <c r="AX97" s="107">
        <f t="shared" si="857"/>
        <v>1.6501038542244653</v>
      </c>
      <c r="AY97" s="5">
        <f t="shared" si="857"/>
        <v>1.6437774817789446</v>
      </c>
      <c r="AZ97" s="5">
        <f t="shared" si="857"/>
        <v>1.6758642951897658</v>
      </c>
      <c r="BA97" s="5">
        <f>IFERROR(BA85/BA61,"")</f>
        <v>1.6925840710704034</v>
      </c>
      <c r="BB97" s="5">
        <f t="shared" si="857"/>
        <v>1.6451714573942213</v>
      </c>
      <c r="BC97" s="5">
        <f t="shared" si="857"/>
        <v>1.6977564688714295</v>
      </c>
      <c r="BD97" s="5">
        <f t="shared" si="857"/>
        <v>1.7050605738496392</v>
      </c>
      <c r="BE97" s="5">
        <f t="shared" si="857"/>
        <v>1.7596689998562498</v>
      </c>
      <c r="BF97" s="5">
        <f t="shared" si="857"/>
        <v>1.7208829511106252</v>
      </c>
      <c r="BG97" s="5">
        <f t="shared" si="857"/>
        <v>1.7352026042100046</v>
      </c>
      <c r="BH97" s="5">
        <f t="shared" si="857"/>
        <v>1.7465491805030153</v>
      </c>
      <c r="BI97" s="5">
        <f t="shared" si="857"/>
        <v>1.7537724531349408</v>
      </c>
      <c r="BJ97" s="107">
        <f t="shared" si="857"/>
        <v>1.7529695866128365</v>
      </c>
      <c r="BK97" s="5">
        <f t="shared" si="857"/>
        <v>1.6667521508635572</v>
      </c>
      <c r="BL97" s="5">
        <f t="shared" si="857"/>
        <v>1.7145648418952346</v>
      </c>
      <c r="BM97" s="5">
        <f t="shared" si="857"/>
        <v>1.7209949970922556</v>
      </c>
      <c r="BN97" s="5">
        <f t="shared" si="857"/>
        <v>1.6694602325205026</v>
      </c>
      <c r="BO97" s="5">
        <f t="shared" si="857"/>
        <v>1.7215226714857397</v>
      </c>
      <c r="BP97" s="5">
        <f t="shared" si="857"/>
        <v>1.7327121569281054</v>
      </c>
      <c r="BQ97" s="5">
        <f t="shared" si="857"/>
        <v>1.7747538349679182</v>
      </c>
      <c r="BR97" s="5">
        <f t="shared" si="857"/>
        <v>1.7468546944033618</v>
      </c>
      <c r="BS97" s="5">
        <f t="shared" si="857"/>
        <v>1.7617816926250245</v>
      </c>
      <c r="BT97" s="5">
        <f t="shared" si="857"/>
        <v>1.7735747550787697</v>
      </c>
      <c r="BU97" s="5">
        <f t="shared" si="857"/>
        <v>1.780866653958632</v>
      </c>
      <c r="BV97" s="107">
        <f t="shared" si="857"/>
        <v>1.7784482376208901</v>
      </c>
      <c r="BW97" s="5">
        <f t="shared" si="857"/>
        <v>1.696446504283518</v>
      </c>
      <c r="BX97" s="5">
        <f t="shared" si="857"/>
        <v>1.7478153255247089</v>
      </c>
      <c r="BY97" s="5">
        <f t="shared" si="857"/>
        <v>1.7549260471982702</v>
      </c>
      <c r="BZ97" s="5">
        <f t="shared" si="857"/>
        <v>1.6972761866164181</v>
      </c>
      <c r="CA97" s="5">
        <f t="shared" si="857"/>
        <v>1.7582196957772989</v>
      </c>
      <c r="CB97" s="5">
        <f t="shared" si="857"/>
        <v>1.7705302302919019</v>
      </c>
      <c r="CC97" s="5">
        <f t="shared" si="857"/>
        <v>1.8114092516123681</v>
      </c>
      <c r="CD97" s="5">
        <f t="shared" si="857"/>
        <v>1.7889808714498985</v>
      </c>
      <c r="CE97" s="5">
        <f t="shared" si="857"/>
        <v>1.8043351948673052</v>
      </c>
      <c r="CF97" s="5">
        <f t="shared" si="857"/>
        <v>1.8158433625244748</v>
      </c>
      <c r="CG97" s="5">
        <f t="shared" si="857"/>
        <v>1.8238216459032386</v>
      </c>
      <c r="CH97" s="107">
        <f t="shared" si="857"/>
        <v>1.8223670029926482</v>
      </c>
      <c r="CI97" s="5">
        <f t="shared" si="857"/>
        <v>1.7353746063270203</v>
      </c>
      <c r="CJ97" s="5">
        <f t="shared" si="857"/>
        <v>1.7870799871781167</v>
      </c>
      <c r="CK97" s="5">
        <f t="shared" si="857"/>
        <v>1.7982572003113892</v>
      </c>
      <c r="CL97" s="5">
        <f t="shared" si="857"/>
        <v>1.7372187095696618</v>
      </c>
      <c r="CM97" s="5">
        <f t="shared" si="857"/>
        <v>1.8002974721914298</v>
      </c>
      <c r="CN97" s="5">
        <f t="shared" ref="CN97:CT97" si="858">IFERROR(CN85/CN61,"")</f>
        <v>1.8125542630445255</v>
      </c>
      <c r="CO97" s="5">
        <f t="shared" si="858"/>
        <v>1.8552976483302572</v>
      </c>
      <c r="CP97" s="5">
        <f t="shared" si="858"/>
        <v>1.8322271496449545</v>
      </c>
      <c r="CQ97" s="5">
        <f t="shared" si="858"/>
        <v>1.8488662741029696</v>
      </c>
      <c r="CR97" s="5">
        <f t="shared" si="858"/>
        <v>1.8613503927794006</v>
      </c>
      <c r="CS97" s="5">
        <f t="shared" si="858"/>
        <v>1.8698946379606669</v>
      </c>
      <c r="CT97" s="107">
        <f t="shared" si="858"/>
        <v>1.8685686436275635</v>
      </c>
    </row>
    <row r="98" spans="1:98" x14ac:dyDescent="0.25">
      <c r="AB98" s="17"/>
    </row>
    <row r="99" spans="1:98" s="113" customFormat="1" x14ac:dyDescent="0.25">
      <c r="B99" s="61"/>
      <c r="C99" s="6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2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2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2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2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2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2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2"/>
    </row>
    <row r="100" spans="1:98" s="102" customFormat="1" x14ac:dyDescent="0.25">
      <c r="B100" s="102" t="s">
        <v>14</v>
      </c>
      <c r="C100" s="102">
        <f t="shared" ref="C100:BN100" si="859">C33</f>
        <v>42005</v>
      </c>
      <c r="D100" s="102">
        <f t="shared" si="859"/>
        <v>42036</v>
      </c>
      <c r="E100" s="102">
        <f t="shared" si="859"/>
        <v>42064</v>
      </c>
      <c r="F100" s="102">
        <f t="shared" si="859"/>
        <v>42095</v>
      </c>
      <c r="G100" s="102">
        <f t="shared" si="859"/>
        <v>42125</v>
      </c>
      <c r="H100" s="102">
        <f t="shared" si="859"/>
        <v>42156</v>
      </c>
      <c r="I100" s="102">
        <f t="shared" si="859"/>
        <v>42186</v>
      </c>
      <c r="J100" s="102">
        <f t="shared" si="859"/>
        <v>42217</v>
      </c>
      <c r="K100" s="102">
        <f t="shared" si="859"/>
        <v>42248</v>
      </c>
      <c r="L100" s="102">
        <f t="shared" si="859"/>
        <v>42278</v>
      </c>
      <c r="M100" s="102">
        <f t="shared" si="859"/>
        <v>42309</v>
      </c>
      <c r="N100" s="103">
        <f t="shared" si="859"/>
        <v>42339</v>
      </c>
      <c r="O100" s="140">
        <f t="shared" si="859"/>
        <v>42370</v>
      </c>
      <c r="P100" s="140">
        <f t="shared" si="859"/>
        <v>42401</v>
      </c>
      <c r="Q100" s="140">
        <f t="shared" si="859"/>
        <v>42430</v>
      </c>
      <c r="R100" s="140">
        <f t="shared" si="859"/>
        <v>42461</v>
      </c>
      <c r="S100" s="140">
        <f t="shared" si="859"/>
        <v>42491</v>
      </c>
      <c r="T100" s="140">
        <f t="shared" si="859"/>
        <v>42522</v>
      </c>
      <c r="U100" s="102">
        <f t="shared" si="859"/>
        <v>42552</v>
      </c>
      <c r="V100" s="102">
        <f t="shared" si="859"/>
        <v>42583</v>
      </c>
      <c r="W100" s="102">
        <f t="shared" si="859"/>
        <v>42614</v>
      </c>
      <c r="X100" s="102">
        <f t="shared" si="859"/>
        <v>42644</v>
      </c>
      <c r="Y100" s="102">
        <f t="shared" si="859"/>
        <v>42675</v>
      </c>
      <c r="Z100" s="103">
        <f t="shared" si="859"/>
        <v>42705</v>
      </c>
      <c r="AA100" s="102">
        <f t="shared" si="859"/>
        <v>42752</v>
      </c>
      <c r="AB100" s="102">
        <f t="shared" si="859"/>
        <v>42783</v>
      </c>
      <c r="AC100" s="102">
        <f t="shared" si="859"/>
        <v>42811</v>
      </c>
      <c r="AD100" s="102">
        <f t="shared" si="859"/>
        <v>42842</v>
      </c>
      <c r="AE100" s="102">
        <f t="shared" si="859"/>
        <v>42872</v>
      </c>
      <c r="AF100" s="102">
        <f t="shared" si="859"/>
        <v>42903</v>
      </c>
      <c r="AG100" s="102">
        <f t="shared" si="859"/>
        <v>42933</v>
      </c>
      <c r="AH100" s="102">
        <f t="shared" si="859"/>
        <v>42964</v>
      </c>
      <c r="AI100" s="102">
        <f t="shared" si="859"/>
        <v>42995</v>
      </c>
      <c r="AJ100" s="102">
        <f t="shared" si="859"/>
        <v>43025</v>
      </c>
      <c r="AK100" s="102">
        <f t="shared" si="859"/>
        <v>43056</v>
      </c>
      <c r="AL100" s="103">
        <f t="shared" si="859"/>
        <v>43086</v>
      </c>
      <c r="AM100" s="102">
        <f t="shared" si="859"/>
        <v>43118</v>
      </c>
      <c r="AN100" s="102">
        <f t="shared" si="859"/>
        <v>43149</v>
      </c>
      <c r="AO100" s="102">
        <f t="shared" si="859"/>
        <v>43177</v>
      </c>
      <c r="AP100" s="102">
        <f t="shared" si="859"/>
        <v>43208</v>
      </c>
      <c r="AQ100" s="102">
        <f t="shared" si="859"/>
        <v>43238</v>
      </c>
      <c r="AR100" s="102">
        <f t="shared" si="859"/>
        <v>43269</v>
      </c>
      <c r="AS100" s="102">
        <f t="shared" si="859"/>
        <v>43299</v>
      </c>
      <c r="AT100" s="102">
        <f t="shared" si="859"/>
        <v>43330</v>
      </c>
      <c r="AU100" s="102">
        <f t="shared" si="859"/>
        <v>43361</v>
      </c>
      <c r="AV100" s="102">
        <f t="shared" si="859"/>
        <v>43391</v>
      </c>
      <c r="AW100" s="102">
        <f t="shared" si="859"/>
        <v>43422</v>
      </c>
      <c r="AX100" s="103">
        <f t="shared" si="859"/>
        <v>43452</v>
      </c>
      <c r="AY100" s="102">
        <f t="shared" si="859"/>
        <v>43483</v>
      </c>
      <c r="AZ100" s="102">
        <f t="shared" si="859"/>
        <v>43514</v>
      </c>
      <c r="BA100" s="102">
        <f t="shared" si="859"/>
        <v>43542</v>
      </c>
      <c r="BB100" s="102">
        <f t="shared" si="859"/>
        <v>43573</v>
      </c>
      <c r="BC100" s="102">
        <f t="shared" si="859"/>
        <v>43603</v>
      </c>
      <c r="BD100" s="102">
        <f t="shared" si="859"/>
        <v>43634</v>
      </c>
      <c r="BE100" s="102">
        <f t="shared" si="859"/>
        <v>43664</v>
      </c>
      <c r="BF100" s="102">
        <f t="shared" si="859"/>
        <v>43695</v>
      </c>
      <c r="BG100" s="102">
        <f t="shared" si="859"/>
        <v>43726</v>
      </c>
      <c r="BH100" s="102">
        <f t="shared" si="859"/>
        <v>43756</v>
      </c>
      <c r="BI100" s="102">
        <f t="shared" si="859"/>
        <v>43787</v>
      </c>
      <c r="BJ100" s="103">
        <f t="shared" si="859"/>
        <v>43817</v>
      </c>
      <c r="BK100" s="102">
        <f t="shared" si="859"/>
        <v>43848</v>
      </c>
      <c r="BL100" s="102">
        <f t="shared" si="859"/>
        <v>43879</v>
      </c>
      <c r="BM100" s="102">
        <f t="shared" si="859"/>
        <v>43908</v>
      </c>
      <c r="BN100" s="102">
        <f t="shared" si="859"/>
        <v>43939</v>
      </c>
      <c r="BO100" s="102">
        <f t="shared" ref="BO100:CT100" si="860">BO33</f>
        <v>43969</v>
      </c>
      <c r="BP100" s="102">
        <f t="shared" si="860"/>
        <v>44000</v>
      </c>
      <c r="BQ100" s="102">
        <f t="shared" si="860"/>
        <v>44030</v>
      </c>
      <c r="BR100" s="102">
        <f t="shared" si="860"/>
        <v>44061</v>
      </c>
      <c r="BS100" s="102">
        <f t="shared" si="860"/>
        <v>44092</v>
      </c>
      <c r="BT100" s="102">
        <f t="shared" si="860"/>
        <v>44122</v>
      </c>
      <c r="BU100" s="102">
        <f t="shared" si="860"/>
        <v>44153</v>
      </c>
      <c r="BV100" s="103">
        <f t="shared" si="860"/>
        <v>44183</v>
      </c>
      <c r="BW100" s="102">
        <f t="shared" si="860"/>
        <v>44214</v>
      </c>
      <c r="BX100" s="102">
        <f t="shared" si="860"/>
        <v>44245</v>
      </c>
      <c r="BY100" s="102">
        <f t="shared" si="860"/>
        <v>44273</v>
      </c>
      <c r="BZ100" s="102">
        <f t="shared" si="860"/>
        <v>44304</v>
      </c>
      <c r="CA100" s="102">
        <f t="shared" si="860"/>
        <v>44334</v>
      </c>
      <c r="CB100" s="102">
        <f t="shared" si="860"/>
        <v>44365</v>
      </c>
      <c r="CC100" s="102">
        <f t="shared" si="860"/>
        <v>44395</v>
      </c>
      <c r="CD100" s="102">
        <f t="shared" si="860"/>
        <v>44426</v>
      </c>
      <c r="CE100" s="102">
        <f t="shared" si="860"/>
        <v>44457</v>
      </c>
      <c r="CF100" s="102">
        <f t="shared" si="860"/>
        <v>44487</v>
      </c>
      <c r="CG100" s="102">
        <f t="shared" si="860"/>
        <v>44518</v>
      </c>
      <c r="CH100" s="103">
        <f t="shared" si="860"/>
        <v>44548</v>
      </c>
      <c r="CI100" s="102">
        <f t="shared" si="860"/>
        <v>44579</v>
      </c>
      <c r="CJ100" s="102">
        <f t="shared" si="860"/>
        <v>44610</v>
      </c>
      <c r="CK100" s="102">
        <f t="shared" si="860"/>
        <v>44638</v>
      </c>
      <c r="CL100" s="102">
        <f t="shared" si="860"/>
        <v>44669</v>
      </c>
      <c r="CM100" s="102">
        <f t="shared" si="860"/>
        <v>44699</v>
      </c>
      <c r="CN100" s="102">
        <f t="shared" si="860"/>
        <v>44730</v>
      </c>
      <c r="CO100" s="102">
        <f t="shared" si="860"/>
        <v>44760</v>
      </c>
      <c r="CP100" s="102">
        <f t="shared" si="860"/>
        <v>44791</v>
      </c>
      <c r="CQ100" s="102">
        <f t="shared" si="860"/>
        <v>44822</v>
      </c>
      <c r="CR100" s="102">
        <f t="shared" si="860"/>
        <v>44852</v>
      </c>
      <c r="CS100" s="102">
        <f t="shared" si="860"/>
        <v>44883</v>
      </c>
      <c r="CT100" s="103">
        <f t="shared" si="860"/>
        <v>44913</v>
      </c>
    </row>
    <row r="101" spans="1:98" s="13" customFormat="1" x14ac:dyDescent="0.25">
      <c r="A101" s="13" t="s">
        <v>191</v>
      </c>
      <c r="B101" s="13" t="s">
        <v>142</v>
      </c>
      <c r="C101" s="13">
        <f>IFERROR(C22/C77,"")</f>
        <v>26.30713636363636</v>
      </c>
      <c r="D101" s="13">
        <f t="shared" ref="D101:N101" si="861">IFERROR(D22/D77,"")</f>
        <v>28.190874999999998</v>
      </c>
      <c r="E101" s="13">
        <f t="shared" si="861"/>
        <v>47.249829268292679</v>
      </c>
      <c r="F101" s="13">
        <f t="shared" si="861"/>
        <v>44.29642105263158</v>
      </c>
      <c r="G101" s="13">
        <f t="shared" si="861"/>
        <v>31.103526315789473</v>
      </c>
      <c r="H101" s="13">
        <f t="shared" si="861"/>
        <v>19.682884615384616</v>
      </c>
      <c r="I101" s="13">
        <f t="shared" si="861"/>
        <v>58.362652173913041</v>
      </c>
      <c r="J101" s="13">
        <f t="shared" si="861"/>
        <v>22.092565217391304</v>
      </c>
      <c r="K101" s="13">
        <f t="shared" si="861"/>
        <v>25.36646153846154</v>
      </c>
      <c r="L101" s="13">
        <f t="shared" si="861"/>
        <v>21.27864705882353</v>
      </c>
      <c r="M101" s="13">
        <f t="shared" si="861"/>
        <v>24.353574074074075</v>
      </c>
      <c r="N101" s="98">
        <f t="shared" si="861"/>
        <v>31.791135000000001</v>
      </c>
      <c r="O101" s="690">
        <v>39.548705882352898</v>
      </c>
      <c r="P101" s="691">
        <v>36.599166666666697</v>
      </c>
      <c r="Q101" s="692">
        <v>17.2880681818182</v>
      </c>
      <c r="R101" s="693">
        <v>45.611800000000002</v>
      </c>
      <c r="S101" s="694">
        <v>45.190708333333298</v>
      </c>
      <c r="T101" s="695">
        <v>39.544058823529397</v>
      </c>
      <c r="U101" s="696">
        <v>30.750441176470598</v>
      </c>
      <c r="V101" s="697">
        <v>22.620833333333302</v>
      </c>
      <c r="W101" s="698">
        <v>27.8671111111111</v>
      </c>
      <c r="X101" s="699">
        <v>20.943280000000001</v>
      </c>
      <c r="Y101" s="700">
        <v>32.650750000000002</v>
      </c>
      <c r="Z101" s="701">
        <v>37.708366336633702</v>
      </c>
      <c r="AA101" s="1296">
        <v>21.312368932038833</v>
      </c>
      <c r="AB101" s="1297">
        <v>22.8813783783784</v>
      </c>
      <c r="AC101" s="1298">
        <v>20.6361951219512</v>
      </c>
      <c r="AD101" s="1299">
        <v>15.0447289156627</v>
      </c>
      <c r="AE101" s="1300">
        <v>15.8680082987552</v>
      </c>
      <c r="AF101" s="1301">
        <v>19.978019169329102</v>
      </c>
      <c r="AG101" s="1302">
        <v>16.254143646408799</v>
      </c>
      <c r="AH101" s="289">
        <f>AVERAGE(AD101:AG101)</f>
        <v>16.786225007538953</v>
      </c>
      <c r="AI101" s="289">
        <f>AH101*1.02</f>
        <v>17.121949507689731</v>
      </c>
      <c r="AJ101" s="289">
        <f t="shared" ref="AJ101:AK101" si="862">AI101*1.02</f>
        <v>17.464388497843526</v>
      </c>
      <c r="AK101" s="289">
        <f t="shared" si="862"/>
        <v>17.813676267800396</v>
      </c>
      <c r="AL101" s="289">
        <f>AK101*1.04</f>
        <v>18.526223318512411</v>
      </c>
      <c r="AM101" s="304">
        <f t="shared" ref="AM101:AM107" si="863">AVERAGE(AA101:AL101)*1</f>
        <v>18.307275421825768</v>
      </c>
      <c r="AN101" s="302">
        <f>AM101</f>
        <v>18.307275421825768</v>
      </c>
      <c r="AO101" s="302">
        <f t="shared" ref="AO101:AX101" si="864">AN101</f>
        <v>18.307275421825768</v>
      </c>
      <c r="AP101" s="302">
        <f t="shared" si="864"/>
        <v>18.307275421825768</v>
      </c>
      <c r="AQ101" s="302">
        <f t="shared" si="864"/>
        <v>18.307275421825768</v>
      </c>
      <c r="AR101" s="302">
        <f t="shared" si="864"/>
        <v>18.307275421825768</v>
      </c>
      <c r="AS101" s="302">
        <f t="shared" si="864"/>
        <v>18.307275421825768</v>
      </c>
      <c r="AT101" s="302">
        <f t="shared" si="864"/>
        <v>18.307275421825768</v>
      </c>
      <c r="AU101" s="302">
        <f t="shared" si="864"/>
        <v>18.307275421825768</v>
      </c>
      <c r="AV101" s="302">
        <f t="shared" si="864"/>
        <v>18.307275421825768</v>
      </c>
      <c r="AW101" s="302">
        <f t="shared" si="864"/>
        <v>18.307275421825768</v>
      </c>
      <c r="AX101" s="302">
        <f t="shared" si="864"/>
        <v>18.307275421825768</v>
      </c>
      <c r="AY101" s="304">
        <f>AVERAGE(AM101:AX101)*1.07</f>
        <v>19.588784701353578</v>
      </c>
      <c r="AZ101" s="302">
        <f>AY101</f>
        <v>19.588784701353578</v>
      </c>
      <c r="BA101" s="302">
        <f t="shared" ref="BA101:BJ101" si="865">AZ101</f>
        <v>19.588784701353578</v>
      </c>
      <c r="BB101" s="302">
        <f t="shared" si="865"/>
        <v>19.588784701353578</v>
      </c>
      <c r="BC101" s="302">
        <f t="shared" si="865"/>
        <v>19.588784701353578</v>
      </c>
      <c r="BD101" s="302">
        <f t="shared" si="865"/>
        <v>19.588784701353578</v>
      </c>
      <c r="BE101" s="302">
        <f t="shared" si="865"/>
        <v>19.588784701353578</v>
      </c>
      <c r="BF101" s="302">
        <f t="shared" si="865"/>
        <v>19.588784701353578</v>
      </c>
      <c r="BG101" s="302">
        <f t="shared" si="865"/>
        <v>19.588784701353578</v>
      </c>
      <c r="BH101" s="302">
        <f t="shared" si="865"/>
        <v>19.588784701353578</v>
      </c>
      <c r="BI101" s="302">
        <f t="shared" si="865"/>
        <v>19.588784701353578</v>
      </c>
      <c r="BJ101" s="303">
        <f t="shared" si="865"/>
        <v>19.588784701353578</v>
      </c>
      <c r="BK101" s="304">
        <f>AVERAGE(AY101:BJ101)*1.06</f>
        <v>20.764111783434792</v>
      </c>
      <c r="BL101" s="302">
        <f>BK101</f>
        <v>20.764111783434792</v>
      </c>
      <c r="BM101" s="302">
        <f t="shared" ref="BM101:BV101" si="866">BL101</f>
        <v>20.764111783434792</v>
      </c>
      <c r="BN101" s="302">
        <f t="shared" si="866"/>
        <v>20.764111783434792</v>
      </c>
      <c r="BO101" s="302">
        <f t="shared" si="866"/>
        <v>20.764111783434792</v>
      </c>
      <c r="BP101" s="302">
        <f t="shared" si="866"/>
        <v>20.764111783434792</v>
      </c>
      <c r="BQ101" s="302">
        <f t="shared" si="866"/>
        <v>20.764111783434792</v>
      </c>
      <c r="BR101" s="302">
        <f t="shared" si="866"/>
        <v>20.764111783434792</v>
      </c>
      <c r="BS101" s="302">
        <f t="shared" si="866"/>
        <v>20.764111783434792</v>
      </c>
      <c r="BT101" s="302">
        <f t="shared" si="866"/>
        <v>20.764111783434792</v>
      </c>
      <c r="BU101" s="302">
        <f t="shared" si="866"/>
        <v>20.764111783434792</v>
      </c>
      <c r="BV101" s="303">
        <f t="shared" si="866"/>
        <v>20.764111783434792</v>
      </c>
      <c r="BW101" s="304">
        <f>AVERAGE(BK101:BV101)*1.08</f>
        <v>22.425240726109582</v>
      </c>
      <c r="BX101" s="302">
        <f>BW101</f>
        <v>22.425240726109582</v>
      </c>
      <c r="BY101" s="302">
        <f t="shared" ref="BY101:CH101" si="867">BX101</f>
        <v>22.425240726109582</v>
      </c>
      <c r="BZ101" s="302">
        <f t="shared" si="867"/>
        <v>22.425240726109582</v>
      </c>
      <c r="CA101" s="302">
        <f t="shared" si="867"/>
        <v>22.425240726109582</v>
      </c>
      <c r="CB101" s="302">
        <f t="shared" si="867"/>
        <v>22.425240726109582</v>
      </c>
      <c r="CC101" s="302">
        <f t="shared" si="867"/>
        <v>22.425240726109582</v>
      </c>
      <c r="CD101" s="302">
        <f t="shared" si="867"/>
        <v>22.425240726109582</v>
      </c>
      <c r="CE101" s="302">
        <f t="shared" si="867"/>
        <v>22.425240726109582</v>
      </c>
      <c r="CF101" s="302">
        <f t="shared" si="867"/>
        <v>22.425240726109582</v>
      </c>
      <c r="CG101" s="302">
        <f t="shared" si="867"/>
        <v>22.425240726109582</v>
      </c>
      <c r="CH101" s="303">
        <f t="shared" si="867"/>
        <v>22.425240726109582</v>
      </c>
      <c r="CI101" s="304">
        <f t="shared" ref="CI101:CI107" si="868">AVERAGE(BW101:CH101)*1</f>
        <v>22.425240726109589</v>
      </c>
      <c r="CJ101" s="302">
        <f>CI101</f>
        <v>22.425240726109589</v>
      </c>
      <c r="CK101" s="302">
        <f t="shared" ref="CK101:CT101" si="869">CJ101</f>
        <v>22.425240726109589</v>
      </c>
      <c r="CL101" s="302">
        <f t="shared" si="869"/>
        <v>22.425240726109589</v>
      </c>
      <c r="CM101" s="302">
        <f t="shared" si="869"/>
        <v>22.425240726109589</v>
      </c>
      <c r="CN101" s="302">
        <f t="shared" si="869"/>
        <v>22.425240726109589</v>
      </c>
      <c r="CO101" s="302">
        <f t="shared" si="869"/>
        <v>22.425240726109589</v>
      </c>
      <c r="CP101" s="302">
        <f t="shared" si="869"/>
        <v>22.425240726109589</v>
      </c>
      <c r="CQ101" s="302">
        <f t="shared" si="869"/>
        <v>22.425240726109589</v>
      </c>
      <c r="CR101" s="302">
        <f t="shared" si="869"/>
        <v>22.425240726109589</v>
      </c>
      <c r="CS101" s="302">
        <f t="shared" si="869"/>
        <v>22.425240726109589</v>
      </c>
      <c r="CT101" s="303">
        <f t="shared" si="869"/>
        <v>22.425240726109589</v>
      </c>
    </row>
    <row r="102" spans="1:98" s="13" customFormat="1" x14ac:dyDescent="0.25">
      <c r="A102" s="13" t="s">
        <v>192</v>
      </c>
      <c r="B102" s="13" t="s">
        <v>5</v>
      </c>
      <c r="C102" s="13">
        <f t="shared" ref="C102:N102" si="870">IFERROR(C23/C78,"")</f>
        <v>14.291</v>
      </c>
      <c r="D102" s="13">
        <f t="shared" si="870"/>
        <v>12.264639344262296</v>
      </c>
      <c r="E102" s="13">
        <f t="shared" si="870"/>
        <v>13.721019607843138</v>
      </c>
      <c r="F102" s="13">
        <f t="shared" si="870"/>
        <v>18.990310606060607</v>
      </c>
      <c r="G102" s="13">
        <f t="shared" si="870"/>
        <v>16.552014084507043</v>
      </c>
      <c r="H102" s="13">
        <f t="shared" si="870"/>
        <v>13.411503759398496</v>
      </c>
      <c r="I102" s="13">
        <f t="shared" si="870"/>
        <v>12.273387850467291</v>
      </c>
      <c r="J102" s="13">
        <f t="shared" si="870"/>
        <v>12.617048</v>
      </c>
      <c r="K102" s="13">
        <f t="shared" si="870"/>
        <v>15.188284210526316</v>
      </c>
      <c r="L102" s="13">
        <f t="shared" si="870"/>
        <v>13.283150289017343</v>
      </c>
      <c r="M102" s="13">
        <f t="shared" si="870"/>
        <v>13.998921113689164</v>
      </c>
      <c r="N102" s="98">
        <f t="shared" si="870"/>
        <v>12.906109311740892</v>
      </c>
      <c r="O102" s="702">
        <v>16.773777777777799</v>
      </c>
      <c r="P102" s="703">
        <v>12.8626382978723</v>
      </c>
      <c r="Q102" s="704">
        <v>14.5143127035831</v>
      </c>
      <c r="R102" s="705">
        <v>22.127795744680899</v>
      </c>
      <c r="S102" s="706">
        <v>14.617838815789501</v>
      </c>
      <c r="T102" s="707">
        <v>12.9157350993378</v>
      </c>
      <c r="U102" s="708">
        <v>12.430647519582299</v>
      </c>
      <c r="V102" s="709">
        <v>12.8955613636364</v>
      </c>
      <c r="W102" s="710">
        <v>13.7266717281273</v>
      </c>
      <c r="X102" s="711">
        <v>13.1045788944724</v>
      </c>
      <c r="Y102" s="712">
        <v>14.3001988742965</v>
      </c>
      <c r="Z102" s="713">
        <v>13.6267635135136</v>
      </c>
      <c r="AA102" s="1303">
        <v>14.136574358974359</v>
      </c>
      <c r="AB102" s="1304">
        <v>13.929567164179099</v>
      </c>
      <c r="AC102" s="1305">
        <v>13.825523415977999</v>
      </c>
      <c r="AD102" s="1306">
        <v>14.331085106383</v>
      </c>
      <c r="AE102" s="1307">
        <v>14.003493449781701</v>
      </c>
      <c r="AF102" s="1308">
        <v>13.448803418803401</v>
      </c>
      <c r="AG102" s="1309">
        <v>13.5943485915493</v>
      </c>
      <c r="AH102" s="289">
        <f t="shared" ref="AH102:AH108" si="871">AG102*1.01</f>
        <v>13.730292077464794</v>
      </c>
      <c r="AI102" s="289">
        <f t="shared" ref="AI102:AK108" si="872">AH102*1.02</f>
        <v>14.004897919014089</v>
      </c>
      <c r="AJ102" s="289">
        <f t="shared" si="872"/>
        <v>14.284995877394371</v>
      </c>
      <c r="AK102" s="289">
        <f t="shared" si="872"/>
        <v>14.570695794942258</v>
      </c>
      <c r="AL102" s="289">
        <f t="shared" ref="AL102:AL108" si="873">AK102*1.04</f>
        <v>15.153523626739949</v>
      </c>
      <c r="AM102" s="304">
        <f t="shared" si="863"/>
        <v>14.08448340010036</v>
      </c>
      <c r="AN102" s="305">
        <f t="shared" ref="AN102:AX107" si="874">AM102</f>
        <v>14.08448340010036</v>
      </c>
      <c r="AO102" s="305">
        <f t="shared" si="874"/>
        <v>14.08448340010036</v>
      </c>
      <c r="AP102" s="305">
        <f t="shared" si="874"/>
        <v>14.08448340010036</v>
      </c>
      <c r="AQ102" s="305">
        <f t="shared" si="874"/>
        <v>14.08448340010036</v>
      </c>
      <c r="AR102" s="305">
        <f t="shared" si="874"/>
        <v>14.08448340010036</v>
      </c>
      <c r="AS102" s="305">
        <f t="shared" si="874"/>
        <v>14.08448340010036</v>
      </c>
      <c r="AT102" s="305">
        <f t="shared" si="874"/>
        <v>14.08448340010036</v>
      </c>
      <c r="AU102" s="305">
        <f t="shared" si="874"/>
        <v>14.08448340010036</v>
      </c>
      <c r="AV102" s="305">
        <f t="shared" si="874"/>
        <v>14.08448340010036</v>
      </c>
      <c r="AW102" s="305">
        <f t="shared" si="874"/>
        <v>14.08448340010036</v>
      </c>
      <c r="AX102" s="306">
        <f t="shared" si="874"/>
        <v>14.08448340010036</v>
      </c>
      <c r="AY102" s="304">
        <f>AVERAGE(AM102:AX102)*1.07</f>
        <v>15.070397238107393</v>
      </c>
      <c r="AZ102" s="305">
        <f t="shared" ref="AZ102:BJ102" si="875">AY102</f>
        <v>15.070397238107393</v>
      </c>
      <c r="BA102" s="305">
        <f t="shared" si="875"/>
        <v>15.070397238107393</v>
      </c>
      <c r="BB102" s="305">
        <f t="shared" si="875"/>
        <v>15.070397238107393</v>
      </c>
      <c r="BC102" s="305">
        <f t="shared" si="875"/>
        <v>15.070397238107393</v>
      </c>
      <c r="BD102" s="305">
        <f t="shared" si="875"/>
        <v>15.070397238107393</v>
      </c>
      <c r="BE102" s="305">
        <f t="shared" si="875"/>
        <v>15.070397238107393</v>
      </c>
      <c r="BF102" s="305">
        <f t="shared" si="875"/>
        <v>15.070397238107393</v>
      </c>
      <c r="BG102" s="305">
        <f t="shared" si="875"/>
        <v>15.070397238107393</v>
      </c>
      <c r="BH102" s="305">
        <f t="shared" si="875"/>
        <v>15.070397238107393</v>
      </c>
      <c r="BI102" s="305">
        <f t="shared" si="875"/>
        <v>15.070397238107393</v>
      </c>
      <c r="BJ102" s="306">
        <f t="shared" si="875"/>
        <v>15.070397238107393</v>
      </c>
      <c r="BK102" s="304">
        <f t="shared" ref="BK102:BK107" si="876">AVERAGE(AY102:BJ102)*1.06</f>
        <v>15.974621072393839</v>
      </c>
      <c r="BL102" s="305">
        <f t="shared" ref="BL102:BV102" si="877">BK102</f>
        <v>15.974621072393839</v>
      </c>
      <c r="BM102" s="305">
        <f t="shared" si="877"/>
        <v>15.974621072393839</v>
      </c>
      <c r="BN102" s="305">
        <f t="shared" si="877"/>
        <v>15.974621072393839</v>
      </c>
      <c r="BO102" s="305">
        <f t="shared" si="877"/>
        <v>15.974621072393839</v>
      </c>
      <c r="BP102" s="305">
        <f t="shared" si="877"/>
        <v>15.974621072393839</v>
      </c>
      <c r="BQ102" s="305">
        <f t="shared" si="877"/>
        <v>15.974621072393839</v>
      </c>
      <c r="BR102" s="305">
        <f t="shared" si="877"/>
        <v>15.974621072393839</v>
      </c>
      <c r="BS102" s="305">
        <f t="shared" si="877"/>
        <v>15.974621072393839</v>
      </c>
      <c r="BT102" s="305">
        <f t="shared" si="877"/>
        <v>15.974621072393839</v>
      </c>
      <c r="BU102" s="305">
        <f t="shared" si="877"/>
        <v>15.974621072393839</v>
      </c>
      <c r="BV102" s="306">
        <f t="shared" si="877"/>
        <v>15.974621072393839</v>
      </c>
      <c r="BW102" s="304">
        <f t="shared" ref="BW102:BW107" si="878">AVERAGE(BK102:BV102)*1.08</f>
        <v>17.252590758185345</v>
      </c>
      <c r="BX102" s="305">
        <f t="shared" ref="BX102:CH102" si="879">BW102</f>
        <v>17.252590758185345</v>
      </c>
      <c r="BY102" s="305">
        <f t="shared" si="879"/>
        <v>17.252590758185345</v>
      </c>
      <c r="BZ102" s="305">
        <f t="shared" si="879"/>
        <v>17.252590758185345</v>
      </c>
      <c r="CA102" s="305">
        <f t="shared" si="879"/>
        <v>17.252590758185345</v>
      </c>
      <c r="CB102" s="305">
        <f t="shared" si="879"/>
        <v>17.252590758185345</v>
      </c>
      <c r="CC102" s="305">
        <f t="shared" si="879"/>
        <v>17.252590758185345</v>
      </c>
      <c r="CD102" s="305">
        <f t="shared" si="879"/>
        <v>17.252590758185345</v>
      </c>
      <c r="CE102" s="305">
        <f t="shared" si="879"/>
        <v>17.252590758185345</v>
      </c>
      <c r="CF102" s="305">
        <f t="shared" si="879"/>
        <v>17.252590758185345</v>
      </c>
      <c r="CG102" s="305">
        <f t="shared" si="879"/>
        <v>17.252590758185345</v>
      </c>
      <c r="CH102" s="306">
        <f t="shared" si="879"/>
        <v>17.252590758185345</v>
      </c>
      <c r="CI102" s="304">
        <f t="shared" si="868"/>
        <v>17.252590758185342</v>
      </c>
      <c r="CJ102" s="305">
        <f t="shared" ref="CJ102:CT102" si="880">CI102</f>
        <v>17.252590758185342</v>
      </c>
      <c r="CK102" s="305">
        <f t="shared" si="880"/>
        <v>17.252590758185342</v>
      </c>
      <c r="CL102" s="305">
        <f t="shared" si="880"/>
        <v>17.252590758185342</v>
      </c>
      <c r="CM102" s="305">
        <f t="shared" si="880"/>
        <v>17.252590758185342</v>
      </c>
      <c r="CN102" s="305">
        <f t="shared" si="880"/>
        <v>17.252590758185342</v>
      </c>
      <c r="CO102" s="305">
        <f t="shared" si="880"/>
        <v>17.252590758185342</v>
      </c>
      <c r="CP102" s="305">
        <f t="shared" si="880"/>
        <v>17.252590758185342</v>
      </c>
      <c r="CQ102" s="305">
        <f t="shared" si="880"/>
        <v>17.252590758185342</v>
      </c>
      <c r="CR102" s="305">
        <f t="shared" si="880"/>
        <v>17.252590758185342</v>
      </c>
      <c r="CS102" s="305">
        <f t="shared" si="880"/>
        <v>17.252590758185342</v>
      </c>
      <c r="CT102" s="306">
        <f t="shared" si="880"/>
        <v>17.252590758185342</v>
      </c>
    </row>
    <row r="103" spans="1:98" s="13" customFormat="1" x14ac:dyDescent="0.25">
      <c r="A103" s="13" t="s">
        <v>193</v>
      </c>
      <c r="B103" s="13" t="s">
        <v>6</v>
      </c>
      <c r="C103" s="13">
        <f t="shared" ref="C103:N103" si="881">IFERROR(C24/C79,"")</f>
        <v>13.443238805970148</v>
      </c>
      <c r="D103" s="13">
        <f t="shared" si="881"/>
        <v>12.978</v>
      </c>
      <c r="E103" s="13">
        <f t="shared" si="881"/>
        <v>14.086987500000001</v>
      </c>
      <c r="F103" s="13">
        <f t="shared" si="881"/>
        <v>13.371373493975904</v>
      </c>
      <c r="G103" s="13">
        <f t="shared" si="881"/>
        <v>13.507051063829788</v>
      </c>
      <c r="H103" s="13">
        <f t="shared" si="881"/>
        <v>15.468089108910892</v>
      </c>
      <c r="I103" s="13">
        <f t="shared" si="881"/>
        <v>14.562409090909091</v>
      </c>
      <c r="J103" s="13">
        <f t="shared" si="881"/>
        <v>13.340843137254902</v>
      </c>
      <c r="K103" s="13">
        <f t="shared" si="881"/>
        <v>13.446340425531913</v>
      </c>
      <c r="L103" s="13">
        <f t="shared" si="881"/>
        <v>14.598518134715027</v>
      </c>
      <c r="M103" s="13">
        <f t="shared" si="881"/>
        <v>12.332295454545456</v>
      </c>
      <c r="N103" s="98">
        <f t="shared" si="881"/>
        <v>14.40502793296095</v>
      </c>
      <c r="O103" s="714">
        <v>12.6821780821918</v>
      </c>
      <c r="P103" s="715">
        <v>12.4004426229508</v>
      </c>
      <c r="Q103" s="716">
        <v>12.884282051282099</v>
      </c>
      <c r="R103" s="717">
        <v>14.84295</v>
      </c>
      <c r="S103" s="718">
        <v>11.007173076923101</v>
      </c>
      <c r="T103" s="719">
        <v>14.1370199335548</v>
      </c>
      <c r="U103" s="720">
        <v>12.947330827067701</v>
      </c>
      <c r="V103" s="721">
        <v>11.4765247933884</v>
      </c>
      <c r="W103" s="722">
        <v>13.722053921568699</v>
      </c>
      <c r="X103" s="723">
        <v>14.185758812615999</v>
      </c>
      <c r="Y103" s="724">
        <v>13.054851063829799</v>
      </c>
      <c r="Z103" s="725">
        <v>14.0679508700103</v>
      </c>
      <c r="AA103" s="1310">
        <v>12.063328042328042</v>
      </c>
      <c r="AB103" s="1311">
        <v>13.648775862069</v>
      </c>
      <c r="AC103" s="1312">
        <v>13.3702491103203</v>
      </c>
      <c r="AD103" s="1313">
        <v>13.084897260273999</v>
      </c>
      <c r="AE103" s="1314">
        <v>13.0430150753769</v>
      </c>
      <c r="AF103" s="1315">
        <v>13.7234951456311</v>
      </c>
      <c r="AG103" s="1316">
        <v>14.1602192982456</v>
      </c>
      <c r="AH103" s="289">
        <f t="shared" si="871"/>
        <v>14.301821491228056</v>
      </c>
      <c r="AI103" s="289">
        <f t="shared" si="872"/>
        <v>14.587857921052617</v>
      </c>
      <c r="AJ103" s="289">
        <f t="shared" si="872"/>
        <v>14.87961507947367</v>
      </c>
      <c r="AK103" s="289">
        <f t="shared" si="872"/>
        <v>15.177207381063143</v>
      </c>
      <c r="AL103" s="289">
        <f t="shared" si="873"/>
        <v>15.784295676305669</v>
      </c>
      <c r="AM103" s="304">
        <f t="shared" si="863"/>
        <v>13.985398111947342</v>
      </c>
      <c r="AN103" s="305">
        <f t="shared" si="874"/>
        <v>13.985398111947342</v>
      </c>
      <c r="AO103" s="305">
        <f t="shared" si="874"/>
        <v>13.985398111947342</v>
      </c>
      <c r="AP103" s="305">
        <f t="shared" si="874"/>
        <v>13.985398111947342</v>
      </c>
      <c r="AQ103" s="305">
        <f t="shared" si="874"/>
        <v>13.985398111947342</v>
      </c>
      <c r="AR103" s="305">
        <f t="shared" si="874"/>
        <v>13.985398111947342</v>
      </c>
      <c r="AS103" s="305">
        <f t="shared" si="874"/>
        <v>13.985398111947342</v>
      </c>
      <c r="AT103" s="305">
        <f t="shared" si="874"/>
        <v>13.985398111947342</v>
      </c>
      <c r="AU103" s="305">
        <f t="shared" si="874"/>
        <v>13.985398111947342</v>
      </c>
      <c r="AV103" s="305">
        <f t="shared" si="874"/>
        <v>13.985398111947342</v>
      </c>
      <c r="AW103" s="305">
        <f t="shared" si="874"/>
        <v>13.985398111947342</v>
      </c>
      <c r="AX103" s="306">
        <f t="shared" si="874"/>
        <v>13.985398111947342</v>
      </c>
      <c r="AY103" s="304">
        <f>AVERAGE(AM103:AX103)*1.07</f>
        <v>14.964375979783661</v>
      </c>
      <c r="AZ103" s="305">
        <f t="shared" ref="AZ103:BJ103" si="882">AY103</f>
        <v>14.964375979783661</v>
      </c>
      <c r="BA103" s="305">
        <f t="shared" si="882"/>
        <v>14.964375979783661</v>
      </c>
      <c r="BB103" s="305">
        <f t="shared" si="882"/>
        <v>14.964375979783661</v>
      </c>
      <c r="BC103" s="305">
        <f t="shared" si="882"/>
        <v>14.964375979783661</v>
      </c>
      <c r="BD103" s="305">
        <f t="shared" si="882"/>
        <v>14.964375979783661</v>
      </c>
      <c r="BE103" s="305">
        <f t="shared" si="882"/>
        <v>14.964375979783661</v>
      </c>
      <c r="BF103" s="305">
        <f t="shared" si="882"/>
        <v>14.964375979783661</v>
      </c>
      <c r="BG103" s="305">
        <f t="shared" si="882"/>
        <v>14.964375979783661</v>
      </c>
      <c r="BH103" s="305">
        <f t="shared" si="882"/>
        <v>14.964375979783661</v>
      </c>
      <c r="BI103" s="305">
        <f t="shared" si="882"/>
        <v>14.964375979783661</v>
      </c>
      <c r="BJ103" s="306">
        <f t="shared" si="882"/>
        <v>14.964375979783661</v>
      </c>
      <c r="BK103" s="304">
        <f t="shared" si="876"/>
        <v>15.862238538570676</v>
      </c>
      <c r="BL103" s="305">
        <f t="shared" ref="BL103:BV103" si="883">BK103</f>
        <v>15.862238538570676</v>
      </c>
      <c r="BM103" s="305">
        <f t="shared" si="883"/>
        <v>15.862238538570676</v>
      </c>
      <c r="BN103" s="305">
        <f t="shared" si="883"/>
        <v>15.862238538570676</v>
      </c>
      <c r="BO103" s="305">
        <f t="shared" si="883"/>
        <v>15.862238538570676</v>
      </c>
      <c r="BP103" s="305">
        <f t="shared" si="883"/>
        <v>15.862238538570676</v>
      </c>
      <c r="BQ103" s="305">
        <f t="shared" si="883"/>
        <v>15.862238538570676</v>
      </c>
      <c r="BR103" s="305">
        <f t="shared" si="883"/>
        <v>15.862238538570676</v>
      </c>
      <c r="BS103" s="305">
        <f t="shared" si="883"/>
        <v>15.862238538570676</v>
      </c>
      <c r="BT103" s="305">
        <f t="shared" si="883"/>
        <v>15.862238538570676</v>
      </c>
      <c r="BU103" s="305">
        <f t="shared" si="883"/>
        <v>15.862238538570676</v>
      </c>
      <c r="BV103" s="306">
        <f t="shared" si="883"/>
        <v>15.862238538570676</v>
      </c>
      <c r="BW103" s="304">
        <f t="shared" si="878"/>
        <v>17.131217621656329</v>
      </c>
      <c r="BX103" s="305">
        <f t="shared" ref="BX103:CH103" si="884">BW103</f>
        <v>17.131217621656329</v>
      </c>
      <c r="BY103" s="305">
        <f t="shared" si="884"/>
        <v>17.131217621656329</v>
      </c>
      <c r="BZ103" s="305">
        <f t="shared" si="884"/>
        <v>17.131217621656329</v>
      </c>
      <c r="CA103" s="305">
        <f t="shared" si="884"/>
        <v>17.131217621656329</v>
      </c>
      <c r="CB103" s="305">
        <f t="shared" si="884"/>
        <v>17.131217621656329</v>
      </c>
      <c r="CC103" s="305">
        <f t="shared" si="884"/>
        <v>17.131217621656329</v>
      </c>
      <c r="CD103" s="305">
        <f t="shared" si="884"/>
        <v>17.131217621656329</v>
      </c>
      <c r="CE103" s="305">
        <f t="shared" si="884"/>
        <v>17.131217621656329</v>
      </c>
      <c r="CF103" s="305">
        <f t="shared" si="884"/>
        <v>17.131217621656329</v>
      </c>
      <c r="CG103" s="305">
        <f t="shared" si="884"/>
        <v>17.131217621656329</v>
      </c>
      <c r="CH103" s="306">
        <f t="shared" si="884"/>
        <v>17.131217621656329</v>
      </c>
      <c r="CI103" s="304">
        <f t="shared" si="868"/>
        <v>17.131217621656329</v>
      </c>
      <c r="CJ103" s="305">
        <f t="shared" ref="CJ103:CT103" si="885">CI103</f>
        <v>17.131217621656329</v>
      </c>
      <c r="CK103" s="305">
        <f t="shared" si="885"/>
        <v>17.131217621656329</v>
      </c>
      <c r="CL103" s="305">
        <f t="shared" si="885"/>
        <v>17.131217621656329</v>
      </c>
      <c r="CM103" s="305">
        <f t="shared" si="885"/>
        <v>17.131217621656329</v>
      </c>
      <c r="CN103" s="305">
        <f t="shared" si="885"/>
        <v>17.131217621656329</v>
      </c>
      <c r="CO103" s="305">
        <f t="shared" si="885"/>
        <v>17.131217621656329</v>
      </c>
      <c r="CP103" s="305">
        <f t="shared" si="885"/>
        <v>17.131217621656329</v>
      </c>
      <c r="CQ103" s="305">
        <f t="shared" si="885"/>
        <v>17.131217621656329</v>
      </c>
      <c r="CR103" s="305">
        <f t="shared" si="885"/>
        <v>17.131217621656329</v>
      </c>
      <c r="CS103" s="305">
        <f t="shared" si="885"/>
        <v>17.131217621656329</v>
      </c>
      <c r="CT103" s="306">
        <f t="shared" si="885"/>
        <v>17.131217621656329</v>
      </c>
    </row>
    <row r="104" spans="1:98" s="13" customFormat="1" x14ac:dyDescent="0.25">
      <c r="A104" s="13" t="s">
        <v>194</v>
      </c>
      <c r="B104" s="13" t="s">
        <v>7</v>
      </c>
      <c r="C104" s="13">
        <f t="shared" ref="C104:N104" si="886">IFERROR(C25/C80,"")</f>
        <v>14.0415375</v>
      </c>
      <c r="D104" s="13">
        <f t="shared" si="886"/>
        <v>13.919492307692309</v>
      </c>
      <c r="E104" s="13">
        <f t="shared" si="886"/>
        <v>13.928612068965517</v>
      </c>
      <c r="F104" s="13">
        <f t="shared" si="886"/>
        <v>13.356906666666667</v>
      </c>
      <c r="G104" s="13">
        <f t="shared" si="886"/>
        <v>12.324620253164557</v>
      </c>
      <c r="H104" s="13">
        <f t="shared" si="886"/>
        <v>13.983312101910828</v>
      </c>
      <c r="I104" s="13">
        <f t="shared" si="886"/>
        <v>13.493135802469135</v>
      </c>
      <c r="J104" s="13">
        <f t="shared" si="886"/>
        <v>12.78872340425532</v>
      </c>
      <c r="K104" s="13">
        <f t="shared" si="886"/>
        <v>13.802342857142857</v>
      </c>
      <c r="L104" s="13">
        <f t="shared" si="886"/>
        <v>14.327853107344634</v>
      </c>
      <c r="M104" s="13">
        <f t="shared" si="886"/>
        <v>13.960453376205788</v>
      </c>
      <c r="N104" s="98">
        <f t="shared" si="886"/>
        <v>15.715616766467067</v>
      </c>
      <c r="O104" s="726">
        <v>11.609454545454501</v>
      </c>
      <c r="P104" s="727">
        <v>12.460513333333299</v>
      </c>
      <c r="Q104" s="728">
        <v>15.9324712643678</v>
      </c>
      <c r="R104" s="729">
        <v>16.215705128205101</v>
      </c>
      <c r="S104" s="730">
        <v>13.5933255813953</v>
      </c>
      <c r="T104" s="731">
        <v>13.730288209607</v>
      </c>
      <c r="U104" s="732">
        <v>15.101141242937899</v>
      </c>
      <c r="V104" s="733">
        <v>11.5962153846154</v>
      </c>
      <c r="W104" s="734">
        <v>13.4550199161426</v>
      </c>
      <c r="X104" s="735">
        <v>13.6999067164179</v>
      </c>
      <c r="Y104" s="736">
        <v>13.496574829931999</v>
      </c>
      <c r="Z104" s="737">
        <v>13.665561767358</v>
      </c>
      <c r="AA104" s="1317">
        <v>13.190883089770354</v>
      </c>
      <c r="AB104" s="1318">
        <v>13.008937649880099</v>
      </c>
      <c r="AC104" s="1319">
        <v>13.217147239263801</v>
      </c>
      <c r="AD104" s="1320">
        <v>13.5339512195122</v>
      </c>
      <c r="AE104" s="1321">
        <v>13.6423008849558</v>
      </c>
      <c r="AF104" s="1322">
        <v>13.526584766584801</v>
      </c>
      <c r="AG104" s="1323">
        <v>15.391105651105701</v>
      </c>
      <c r="AH104" s="289">
        <f t="shared" si="871"/>
        <v>15.545016707616758</v>
      </c>
      <c r="AI104" s="289">
        <f t="shared" si="872"/>
        <v>15.855917041769095</v>
      </c>
      <c r="AJ104" s="289">
        <f t="shared" si="872"/>
        <v>16.173035382604478</v>
      </c>
      <c r="AK104" s="289">
        <f t="shared" si="872"/>
        <v>16.496496090256567</v>
      </c>
      <c r="AL104" s="289">
        <f t="shared" si="873"/>
        <v>17.156355933866831</v>
      </c>
      <c r="AM104" s="304">
        <f t="shared" si="863"/>
        <v>14.728144304765538</v>
      </c>
      <c r="AN104" s="305">
        <f t="shared" si="874"/>
        <v>14.728144304765538</v>
      </c>
      <c r="AO104" s="305">
        <f t="shared" si="874"/>
        <v>14.728144304765538</v>
      </c>
      <c r="AP104" s="305">
        <f t="shared" si="874"/>
        <v>14.728144304765538</v>
      </c>
      <c r="AQ104" s="305">
        <f t="shared" si="874"/>
        <v>14.728144304765538</v>
      </c>
      <c r="AR104" s="305">
        <f t="shared" si="874"/>
        <v>14.728144304765538</v>
      </c>
      <c r="AS104" s="305">
        <f t="shared" si="874"/>
        <v>14.728144304765538</v>
      </c>
      <c r="AT104" s="305">
        <f t="shared" si="874"/>
        <v>14.728144304765538</v>
      </c>
      <c r="AU104" s="305">
        <f t="shared" si="874"/>
        <v>14.728144304765538</v>
      </c>
      <c r="AV104" s="305">
        <f t="shared" si="874"/>
        <v>14.728144304765538</v>
      </c>
      <c r="AW104" s="305">
        <f t="shared" si="874"/>
        <v>14.728144304765538</v>
      </c>
      <c r="AX104" s="306">
        <f t="shared" si="874"/>
        <v>14.728144304765538</v>
      </c>
      <c r="AY104" s="304">
        <f>AVERAGE(AM104:AX104)*1.07</f>
        <v>15.75911440609913</v>
      </c>
      <c r="AZ104" s="305">
        <f t="shared" ref="AZ104:BJ104" si="887">AY104</f>
        <v>15.75911440609913</v>
      </c>
      <c r="BA104" s="305">
        <f t="shared" si="887"/>
        <v>15.75911440609913</v>
      </c>
      <c r="BB104" s="305">
        <f t="shared" si="887"/>
        <v>15.75911440609913</v>
      </c>
      <c r="BC104" s="305">
        <f t="shared" si="887"/>
        <v>15.75911440609913</v>
      </c>
      <c r="BD104" s="305">
        <f t="shared" si="887"/>
        <v>15.75911440609913</v>
      </c>
      <c r="BE104" s="305">
        <f t="shared" si="887"/>
        <v>15.75911440609913</v>
      </c>
      <c r="BF104" s="305">
        <f t="shared" si="887"/>
        <v>15.75911440609913</v>
      </c>
      <c r="BG104" s="305">
        <f t="shared" si="887"/>
        <v>15.75911440609913</v>
      </c>
      <c r="BH104" s="305">
        <f t="shared" si="887"/>
        <v>15.75911440609913</v>
      </c>
      <c r="BI104" s="305">
        <f t="shared" si="887"/>
        <v>15.75911440609913</v>
      </c>
      <c r="BJ104" s="306">
        <f t="shared" si="887"/>
        <v>15.75911440609913</v>
      </c>
      <c r="BK104" s="304">
        <f t="shared" si="876"/>
        <v>16.704661270465074</v>
      </c>
      <c r="BL104" s="305">
        <f t="shared" ref="BL104:BV104" si="888">BK104</f>
        <v>16.704661270465074</v>
      </c>
      <c r="BM104" s="305">
        <f t="shared" si="888"/>
        <v>16.704661270465074</v>
      </c>
      <c r="BN104" s="305">
        <f t="shared" si="888"/>
        <v>16.704661270465074</v>
      </c>
      <c r="BO104" s="305">
        <f t="shared" si="888"/>
        <v>16.704661270465074</v>
      </c>
      <c r="BP104" s="305">
        <f t="shared" si="888"/>
        <v>16.704661270465074</v>
      </c>
      <c r="BQ104" s="305">
        <f t="shared" si="888"/>
        <v>16.704661270465074</v>
      </c>
      <c r="BR104" s="305">
        <f t="shared" si="888"/>
        <v>16.704661270465074</v>
      </c>
      <c r="BS104" s="305">
        <f t="shared" si="888"/>
        <v>16.704661270465074</v>
      </c>
      <c r="BT104" s="305">
        <f t="shared" si="888"/>
        <v>16.704661270465074</v>
      </c>
      <c r="BU104" s="305">
        <f t="shared" si="888"/>
        <v>16.704661270465074</v>
      </c>
      <c r="BV104" s="306">
        <f t="shared" si="888"/>
        <v>16.704661270465074</v>
      </c>
      <c r="BW104" s="304">
        <f t="shared" si="878"/>
        <v>18.041034172102279</v>
      </c>
      <c r="BX104" s="305">
        <f t="shared" ref="BX104:CH104" si="889">BW104</f>
        <v>18.041034172102279</v>
      </c>
      <c r="BY104" s="305">
        <f t="shared" si="889"/>
        <v>18.041034172102279</v>
      </c>
      <c r="BZ104" s="305">
        <f t="shared" si="889"/>
        <v>18.041034172102279</v>
      </c>
      <c r="CA104" s="305">
        <f t="shared" si="889"/>
        <v>18.041034172102279</v>
      </c>
      <c r="CB104" s="305">
        <f t="shared" si="889"/>
        <v>18.041034172102279</v>
      </c>
      <c r="CC104" s="305">
        <f t="shared" si="889"/>
        <v>18.041034172102279</v>
      </c>
      <c r="CD104" s="305">
        <f t="shared" si="889"/>
        <v>18.041034172102279</v>
      </c>
      <c r="CE104" s="305">
        <f t="shared" si="889"/>
        <v>18.041034172102279</v>
      </c>
      <c r="CF104" s="305">
        <f t="shared" si="889"/>
        <v>18.041034172102279</v>
      </c>
      <c r="CG104" s="305">
        <f t="shared" si="889"/>
        <v>18.041034172102279</v>
      </c>
      <c r="CH104" s="306">
        <f t="shared" si="889"/>
        <v>18.041034172102279</v>
      </c>
      <c r="CI104" s="304">
        <f t="shared" si="868"/>
        <v>18.041034172102282</v>
      </c>
      <c r="CJ104" s="305">
        <f t="shared" ref="CJ104:CT104" si="890">CI104</f>
        <v>18.041034172102282</v>
      </c>
      <c r="CK104" s="305">
        <f t="shared" si="890"/>
        <v>18.041034172102282</v>
      </c>
      <c r="CL104" s="305">
        <f t="shared" si="890"/>
        <v>18.041034172102282</v>
      </c>
      <c r="CM104" s="305">
        <f t="shared" si="890"/>
        <v>18.041034172102282</v>
      </c>
      <c r="CN104" s="305">
        <f t="shared" si="890"/>
        <v>18.041034172102282</v>
      </c>
      <c r="CO104" s="305">
        <f t="shared" si="890"/>
        <v>18.041034172102282</v>
      </c>
      <c r="CP104" s="305">
        <f t="shared" si="890"/>
        <v>18.041034172102282</v>
      </c>
      <c r="CQ104" s="305">
        <f t="shared" si="890"/>
        <v>18.041034172102282</v>
      </c>
      <c r="CR104" s="305">
        <f t="shared" si="890"/>
        <v>18.041034172102282</v>
      </c>
      <c r="CS104" s="305">
        <f t="shared" si="890"/>
        <v>18.041034172102282</v>
      </c>
      <c r="CT104" s="306">
        <f t="shared" si="890"/>
        <v>18.041034172102282</v>
      </c>
    </row>
    <row r="105" spans="1:98" s="13" customFormat="1" x14ac:dyDescent="0.25">
      <c r="A105" s="13" t="s">
        <v>195</v>
      </c>
      <c r="B105" s="13" t="s">
        <v>8</v>
      </c>
      <c r="C105" s="13">
        <f t="shared" ref="C105:N105" si="891">IFERROR(C26/C81,"")</f>
        <v>14.326594594594592</v>
      </c>
      <c r="D105" s="13">
        <f t="shared" si="891"/>
        <v>13.277911764705882</v>
      </c>
      <c r="E105" s="13">
        <f t="shared" si="891"/>
        <v>12.615961038961039</v>
      </c>
      <c r="F105" s="13">
        <f t="shared" si="891"/>
        <v>23.001364077669901</v>
      </c>
      <c r="G105" s="13">
        <f t="shared" si="891"/>
        <v>12.360366071428572</v>
      </c>
      <c r="H105" s="13">
        <f t="shared" si="891"/>
        <v>13.583870588235293</v>
      </c>
      <c r="I105" s="13">
        <f t="shared" si="891"/>
        <v>17.750412499999999</v>
      </c>
      <c r="J105" s="13">
        <f t="shared" si="891"/>
        <v>13.863290322580646</v>
      </c>
      <c r="K105" s="13">
        <f t="shared" si="891"/>
        <v>14.494885416666667</v>
      </c>
      <c r="L105" s="13">
        <f t="shared" si="891"/>
        <v>13.429901408450704</v>
      </c>
      <c r="M105" s="13">
        <f t="shared" si="891"/>
        <v>14.589820388349516</v>
      </c>
      <c r="N105" s="98">
        <f t="shared" si="891"/>
        <v>16.079436619718312</v>
      </c>
      <c r="O105" s="738">
        <v>13.1766633663366</v>
      </c>
      <c r="P105" s="739">
        <v>12.2363571428571</v>
      </c>
      <c r="Q105" s="740">
        <v>13.167722891566299</v>
      </c>
      <c r="R105" s="741">
        <v>11.816342857142899</v>
      </c>
      <c r="S105" s="742">
        <v>13.432971428571401</v>
      </c>
      <c r="T105" s="743">
        <v>13.4030112359551</v>
      </c>
      <c r="U105" s="744">
        <v>15.6501571428571</v>
      </c>
      <c r="V105" s="745">
        <v>14.438734693877599</v>
      </c>
      <c r="W105" s="746">
        <v>14.3956204620462</v>
      </c>
      <c r="X105" s="747">
        <v>16.863966101694899</v>
      </c>
      <c r="Y105" s="748">
        <v>13.090885</v>
      </c>
      <c r="Z105" s="749">
        <v>16.220231884057998</v>
      </c>
      <c r="AA105" s="1324">
        <v>13.818108433734938</v>
      </c>
      <c r="AB105" s="1325">
        <v>12.7752647058824</v>
      </c>
      <c r="AC105" s="1326">
        <v>13.8036879432624</v>
      </c>
      <c r="AD105" s="1327">
        <v>14.128</v>
      </c>
      <c r="AE105" s="1328">
        <v>16.579000000000001</v>
      </c>
      <c r="AF105" s="1329">
        <v>14.8786868686869</v>
      </c>
      <c r="AG105" s="1330">
        <v>14.430593220339</v>
      </c>
      <c r="AH105" s="289">
        <f t="shared" si="871"/>
        <v>14.57489915254239</v>
      </c>
      <c r="AI105" s="289">
        <f t="shared" si="872"/>
        <v>14.866397135593237</v>
      </c>
      <c r="AJ105" s="289">
        <f t="shared" si="872"/>
        <v>15.163725078305102</v>
      </c>
      <c r="AK105" s="289">
        <f t="shared" si="872"/>
        <v>15.466999579871205</v>
      </c>
      <c r="AL105" s="289">
        <f t="shared" si="873"/>
        <v>16.085679563066055</v>
      </c>
      <c r="AM105" s="304">
        <f t="shared" si="863"/>
        <v>14.714253473440303</v>
      </c>
      <c r="AN105" s="305">
        <f t="shared" si="874"/>
        <v>14.714253473440303</v>
      </c>
      <c r="AO105" s="305">
        <f t="shared" si="874"/>
        <v>14.714253473440303</v>
      </c>
      <c r="AP105" s="305">
        <f t="shared" si="874"/>
        <v>14.714253473440303</v>
      </c>
      <c r="AQ105" s="305">
        <f t="shared" si="874"/>
        <v>14.714253473440303</v>
      </c>
      <c r="AR105" s="305">
        <f t="shared" si="874"/>
        <v>14.714253473440303</v>
      </c>
      <c r="AS105" s="305">
        <f t="shared" si="874"/>
        <v>14.714253473440303</v>
      </c>
      <c r="AT105" s="305">
        <f t="shared" si="874"/>
        <v>14.714253473440303</v>
      </c>
      <c r="AU105" s="305">
        <f t="shared" si="874"/>
        <v>14.714253473440303</v>
      </c>
      <c r="AV105" s="305">
        <f t="shared" si="874"/>
        <v>14.714253473440303</v>
      </c>
      <c r="AW105" s="305">
        <f t="shared" si="874"/>
        <v>14.714253473440303</v>
      </c>
      <c r="AX105" s="306">
        <f t="shared" si="874"/>
        <v>14.714253473440303</v>
      </c>
      <c r="AY105" s="304">
        <f>AVERAGE(AM105:AX105)*1.07</f>
        <v>15.744251216581123</v>
      </c>
      <c r="AZ105" s="305">
        <f t="shared" ref="AZ105:BJ105" si="892">AY105</f>
        <v>15.744251216581123</v>
      </c>
      <c r="BA105" s="305">
        <f t="shared" si="892"/>
        <v>15.744251216581123</v>
      </c>
      <c r="BB105" s="305">
        <f t="shared" si="892"/>
        <v>15.744251216581123</v>
      </c>
      <c r="BC105" s="305">
        <f t="shared" si="892"/>
        <v>15.744251216581123</v>
      </c>
      <c r="BD105" s="305">
        <f t="shared" si="892"/>
        <v>15.744251216581123</v>
      </c>
      <c r="BE105" s="305">
        <f t="shared" si="892"/>
        <v>15.744251216581123</v>
      </c>
      <c r="BF105" s="305">
        <f t="shared" si="892"/>
        <v>15.744251216581123</v>
      </c>
      <c r="BG105" s="305">
        <f t="shared" si="892"/>
        <v>15.744251216581123</v>
      </c>
      <c r="BH105" s="305">
        <f t="shared" si="892"/>
        <v>15.744251216581123</v>
      </c>
      <c r="BI105" s="305">
        <f t="shared" si="892"/>
        <v>15.744251216581123</v>
      </c>
      <c r="BJ105" s="306">
        <f t="shared" si="892"/>
        <v>15.744251216581123</v>
      </c>
      <c r="BK105" s="304">
        <f t="shared" si="876"/>
        <v>16.688906289575989</v>
      </c>
      <c r="BL105" s="305">
        <f t="shared" ref="BL105:BV105" si="893">BK105</f>
        <v>16.688906289575989</v>
      </c>
      <c r="BM105" s="305">
        <f t="shared" si="893"/>
        <v>16.688906289575989</v>
      </c>
      <c r="BN105" s="305">
        <f t="shared" si="893"/>
        <v>16.688906289575989</v>
      </c>
      <c r="BO105" s="305">
        <f t="shared" si="893"/>
        <v>16.688906289575989</v>
      </c>
      <c r="BP105" s="305">
        <f t="shared" si="893"/>
        <v>16.688906289575989</v>
      </c>
      <c r="BQ105" s="305">
        <f t="shared" si="893"/>
        <v>16.688906289575989</v>
      </c>
      <c r="BR105" s="305">
        <f t="shared" si="893"/>
        <v>16.688906289575989</v>
      </c>
      <c r="BS105" s="305">
        <f t="shared" si="893"/>
        <v>16.688906289575989</v>
      </c>
      <c r="BT105" s="305">
        <f t="shared" si="893"/>
        <v>16.688906289575989</v>
      </c>
      <c r="BU105" s="305">
        <f t="shared" si="893"/>
        <v>16.688906289575989</v>
      </c>
      <c r="BV105" s="306">
        <f t="shared" si="893"/>
        <v>16.688906289575989</v>
      </c>
      <c r="BW105" s="304">
        <f t="shared" si="878"/>
        <v>18.024018792742066</v>
      </c>
      <c r="BX105" s="305">
        <f t="shared" ref="BX105:CH105" si="894">BW105</f>
        <v>18.024018792742066</v>
      </c>
      <c r="BY105" s="305">
        <f t="shared" si="894"/>
        <v>18.024018792742066</v>
      </c>
      <c r="BZ105" s="305">
        <f t="shared" si="894"/>
        <v>18.024018792742066</v>
      </c>
      <c r="CA105" s="305">
        <f t="shared" si="894"/>
        <v>18.024018792742066</v>
      </c>
      <c r="CB105" s="305">
        <f t="shared" si="894"/>
        <v>18.024018792742066</v>
      </c>
      <c r="CC105" s="305">
        <f t="shared" si="894"/>
        <v>18.024018792742066</v>
      </c>
      <c r="CD105" s="305">
        <f t="shared" si="894"/>
        <v>18.024018792742066</v>
      </c>
      <c r="CE105" s="305">
        <f t="shared" si="894"/>
        <v>18.024018792742066</v>
      </c>
      <c r="CF105" s="305">
        <f t="shared" si="894"/>
        <v>18.024018792742066</v>
      </c>
      <c r="CG105" s="305">
        <f t="shared" si="894"/>
        <v>18.024018792742066</v>
      </c>
      <c r="CH105" s="306">
        <f t="shared" si="894"/>
        <v>18.024018792742066</v>
      </c>
      <c r="CI105" s="304">
        <f t="shared" si="868"/>
        <v>18.024018792742062</v>
      </c>
      <c r="CJ105" s="305">
        <f t="shared" ref="CJ105:CT105" si="895">CI105</f>
        <v>18.024018792742062</v>
      </c>
      <c r="CK105" s="305">
        <f t="shared" si="895"/>
        <v>18.024018792742062</v>
      </c>
      <c r="CL105" s="305">
        <f t="shared" si="895"/>
        <v>18.024018792742062</v>
      </c>
      <c r="CM105" s="305">
        <f t="shared" si="895"/>
        <v>18.024018792742062</v>
      </c>
      <c r="CN105" s="305">
        <f t="shared" si="895"/>
        <v>18.024018792742062</v>
      </c>
      <c r="CO105" s="305">
        <f t="shared" si="895"/>
        <v>18.024018792742062</v>
      </c>
      <c r="CP105" s="305">
        <f t="shared" si="895"/>
        <v>18.024018792742062</v>
      </c>
      <c r="CQ105" s="305">
        <f t="shared" si="895"/>
        <v>18.024018792742062</v>
      </c>
      <c r="CR105" s="305">
        <f t="shared" si="895"/>
        <v>18.024018792742062</v>
      </c>
      <c r="CS105" s="305">
        <f t="shared" si="895"/>
        <v>18.024018792742062</v>
      </c>
      <c r="CT105" s="306">
        <f t="shared" si="895"/>
        <v>18.024018792742062</v>
      </c>
    </row>
    <row r="106" spans="1:98" s="13" customFormat="1" x14ac:dyDescent="0.25">
      <c r="A106" s="13" t="s">
        <v>196</v>
      </c>
      <c r="B106" s="13" t="s">
        <v>1</v>
      </c>
      <c r="C106" s="13">
        <f t="shared" ref="C106:N106" si="896">IFERROR(C27/C82,"")</f>
        <v>17.450212121212122</v>
      </c>
      <c r="D106" s="13">
        <f t="shared" si="896"/>
        <v>21.493322580645163</v>
      </c>
      <c r="E106" s="13">
        <f t="shared" si="896"/>
        <v>14.916863636363637</v>
      </c>
      <c r="F106" s="13">
        <f t="shared" si="896"/>
        <v>25.259331168831167</v>
      </c>
      <c r="G106" s="13">
        <f t="shared" si="896"/>
        <v>13.783142857142858</v>
      </c>
      <c r="H106" s="13">
        <f t="shared" si="896"/>
        <v>14.781901639344262</v>
      </c>
      <c r="I106" s="13">
        <f t="shared" si="896"/>
        <v>18.225328947368421</v>
      </c>
      <c r="J106" s="13">
        <f t="shared" si="896"/>
        <v>14.662344827586208</v>
      </c>
      <c r="K106" s="13">
        <f t="shared" si="896"/>
        <v>13.745799242424242</v>
      </c>
      <c r="L106" s="13">
        <f t="shared" si="896"/>
        <v>15.212297297297297</v>
      </c>
      <c r="M106" s="13">
        <f t="shared" si="896"/>
        <v>15.120005649717514</v>
      </c>
      <c r="N106" s="98">
        <f t="shared" si="896"/>
        <v>17.680094674556212</v>
      </c>
      <c r="O106" s="750">
        <v>12.8526785714286</v>
      </c>
      <c r="P106" s="751">
        <v>15.0465903614458</v>
      </c>
      <c r="Q106" s="752">
        <v>16.188942857142901</v>
      </c>
      <c r="R106" s="753">
        <v>16.416063636363599</v>
      </c>
      <c r="S106" s="754">
        <v>16.652473684210499</v>
      </c>
      <c r="T106" s="755">
        <v>13.8626936170213</v>
      </c>
      <c r="U106" s="756">
        <v>20.470346938775499</v>
      </c>
      <c r="V106" s="757">
        <v>16.6449866666667</v>
      </c>
      <c r="W106" s="758">
        <v>14.62595</v>
      </c>
      <c r="X106" s="759">
        <v>15.4765</v>
      </c>
      <c r="Y106" s="760">
        <v>19.315999999999999</v>
      </c>
      <c r="Z106" s="761">
        <v>24.1601123188406</v>
      </c>
      <c r="AA106" s="1331">
        <v>12.350317073170732</v>
      </c>
      <c r="AB106" s="1332">
        <v>13.227147727272699</v>
      </c>
      <c r="AC106" s="1333">
        <v>14.2864646464646</v>
      </c>
      <c r="AD106" s="1334">
        <v>14.338712121212099</v>
      </c>
      <c r="AE106" s="1335">
        <v>14.6422680412371</v>
      </c>
      <c r="AF106" s="1336">
        <v>13.3316339869281</v>
      </c>
      <c r="AG106" s="1337">
        <v>14.265942028985499</v>
      </c>
      <c r="AH106" s="289">
        <f t="shared" si="871"/>
        <v>14.408601449275354</v>
      </c>
      <c r="AI106" s="289">
        <f t="shared" si="872"/>
        <v>14.696773478260861</v>
      </c>
      <c r="AJ106" s="289">
        <f t="shared" si="872"/>
        <v>14.990708947826079</v>
      </c>
      <c r="AK106" s="289">
        <f t="shared" si="872"/>
        <v>15.290523126782601</v>
      </c>
      <c r="AL106" s="289">
        <f t="shared" si="873"/>
        <v>15.902144051853906</v>
      </c>
      <c r="AM106" s="304">
        <f t="shared" si="863"/>
        <v>14.310936389939135</v>
      </c>
      <c r="AN106" s="305">
        <f t="shared" si="874"/>
        <v>14.310936389939135</v>
      </c>
      <c r="AO106" s="305">
        <f t="shared" si="874"/>
        <v>14.310936389939135</v>
      </c>
      <c r="AP106" s="305">
        <f t="shared" si="874"/>
        <v>14.310936389939135</v>
      </c>
      <c r="AQ106" s="305">
        <f t="shared" si="874"/>
        <v>14.310936389939135</v>
      </c>
      <c r="AR106" s="305">
        <f t="shared" si="874"/>
        <v>14.310936389939135</v>
      </c>
      <c r="AS106" s="305">
        <f t="shared" si="874"/>
        <v>14.310936389939135</v>
      </c>
      <c r="AT106" s="305">
        <f t="shared" si="874"/>
        <v>14.310936389939135</v>
      </c>
      <c r="AU106" s="305">
        <f t="shared" si="874"/>
        <v>14.310936389939135</v>
      </c>
      <c r="AV106" s="305">
        <f t="shared" si="874"/>
        <v>14.310936389939135</v>
      </c>
      <c r="AW106" s="305">
        <f t="shared" si="874"/>
        <v>14.310936389939135</v>
      </c>
      <c r="AX106" s="306">
        <f t="shared" si="874"/>
        <v>14.310936389939135</v>
      </c>
      <c r="AY106" s="304">
        <f t="shared" ref="AY106:AY107" si="897">AVERAGE(AM106:AX106)*1.05</f>
        <v>15.026483209436094</v>
      </c>
      <c r="AZ106" s="305">
        <f t="shared" ref="AZ106:BJ106" si="898">AY106</f>
        <v>15.026483209436094</v>
      </c>
      <c r="BA106" s="305">
        <f t="shared" si="898"/>
        <v>15.026483209436094</v>
      </c>
      <c r="BB106" s="305">
        <f t="shared" si="898"/>
        <v>15.026483209436094</v>
      </c>
      <c r="BC106" s="305">
        <f t="shared" si="898"/>
        <v>15.026483209436094</v>
      </c>
      <c r="BD106" s="305">
        <f t="shared" si="898"/>
        <v>15.026483209436094</v>
      </c>
      <c r="BE106" s="305">
        <f t="shared" si="898"/>
        <v>15.026483209436094</v>
      </c>
      <c r="BF106" s="305">
        <f t="shared" si="898"/>
        <v>15.026483209436094</v>
      </c>
      <c r="BG106" s="305">
        <f t="shared" si="898"/>
        <v>15.026483209436094</v>
      </c>
      <c r="BH106" s="305">
        <f t="shared" si="898"/>
        <v>15.026483209436094</v>
      </c>
      <c r="BI106" s="305">
        <f t="shared" si="898"/>
        <v>15.026483209436094</v>
      </c>
      <c r="BJ106" s="306">
        <f t="shared" si="898"/>
        <v>15.026483209436094</v>
      </c>
      <c r="BK106" s="304">
        <f t="shared" si="876"/>
        <v>15.92807220200226</v>
      </c>
      <c r="BL106" s="305">
        <f t="shared" ref="BL106:BV106" si="899">BK106</f>
        <v>15.92807220200226</v>
      </c>
      <c r="BM106" s="305">
        <f t="shared" si="899"/>
        <v>15.92807220200226</v>
      </c>
      <c r="BN106" s="305">
        <f t="shared" si="899"/>
        <v>15.92807220200226</v>
      </c>
      <c r="BO106" s="305">
        <f t="shared" si="899"/>
        <v>15.92807220200226</v>
      </c>
      <c r="BP106" s="305">
        <f t="shared" si="899"/>
        <v>15.92807220200226</v>
      </c>
      <c r="BQ106" s="305">
        <f t="shared" si="899"/>
        <v>15.92807220200226</v>
      </c>
      <c r="BR106" s="305">
        <f t="shared" si="899"/>
        <v>15.92807220200226</v>
      </c>
      <c r="BS106" s="305">
        <f t="shared" si="899"/>
        <v>15.92807220200226</v>
      </c>
      <c r="BT106" s="305">
        <f t="shared" si="899"/>
        <v>15.92807220200226</v>
      </c>
      <c r="BU106" s="305">
        <f t="shared" si="899"/>
        <v>15.92807220200226</v>
      </c>
      <c r="BV106" s="306">
        <f t="shared" si="899"/>
        <v>15.92807220200226</v>
      </c>
      <c r="BW106" s="304">
        <f t="shared" si="878"/>
        <v>17.202317978162437</v>
      </c>
      <c r="BX106" s="305">
        <f t="shared" ref="BX106:CH106" si="900">BW106</f>
        <v>17.202317978162437</v>
      </c>
      <c r="BY106" s="305">
        <f t="shared" si="900"/>
        <v>17.202317978162437</v>
      </c>
      <c r="BZ106" s="305">
        <f t="shared" si="900"/>
        <v>17.202317978162437</v>
      </c>
      <c r="CA106" s="305">
        <f t="shared" si="900"/>
        <v>17.202317978162437</v>
      </c>
      <c r="CB106" s="305">
        <f t="shared" si="900"/>
        <v>17.202317978162437</v>
      </c>
      <c r="CC106" s="305">
        <f t="shared" si="900"/>
        <v>17.202317978162437</v>
      </c>
      <c r="CD106" s="305">
        <f t="shared" si="900"/>
        <v>17.202317978162437</v>
      </c>
      <c r="CE106" s="305">
        <f t="shared" si="900"/>
        <v>17.202317978162437</v>
      </c>
      <c r="CF106" s="305">
        <f t="shared" si="900"/>
        <v>17.202317978162437</v>
      </c>
      <c r="CG106" s="305">
        <f t="shared" si="900"/>
        <v>17.202317978162437</v>
      </c>
      <c r="CH106" s="306">
        <f t="shared" si="900"/>
        <v>17.202317978162437</v>
      </c>
      <c r="CI106" s="304">
        <f t="shared" si="868"/>
        <v>17.202317978162434</v>
      </c>
      <c r="CJ106" s="305">
        <f t="shared" ref="CJ106:CT106" si="901">CI106</f>
        <v>17.202317978162434</v>
      </c>
      <c r="CK106" s="305">
        <f t="shared" si="901"/>
        <v>17.202317978162434</v>
      </c>
      <c r="CL106" s="305">
        <f t="shared" si="901"/>
        <v>17.202317978162434</v>
      </c>
      <c r="CM106" s="305">
        <f t="shared" si="901"/>
        <v>17.202317978162434</v>
      </c>
      <c r="CN106" s="305">
        <f t="shared" si="901"/>
        <v>17.202317978162434</v>
      </c>
      <c r="CO106" s="305">
        <f t="shared" si="901"/>
        <v>17.202317978162434</v>
      </c>
      <c r="CP106" s="305">
        <f t="shared" si="901"/>
        <v>17.202317978162434</v>
      </c>
      <c r="CQ106" s="305">
        <f t="shared" si="901"/>
        <v>17.202317978162434</v>
      </c>
      <c r="CR106" s="305">
        <f t="shared" si="901"/>
        <v>17.202317978162434</v>
      </c>
      <c r="CS106" s="305">
        <f t="shared" si="901"/>
        <v>17.202317978162434</v>
      </c>
      <c r="CT106" s="306">
        <f t="shared" si="901"/>
        <v>17.202317978162434</v>
      </c>
    </row>
    <row r="107" spans="1:98" s="13" customFormat="1" x14ac:dyDescent="0.25">
      <c r="A107" s="13" t="s">
        <v>197</v>
      </c>
      <c r="B107" s="13" t="s">
        <v>2</v>
      </c>
      <c r="C107" s="13">
        <f t="shared" ref="C107:N107" si="902">IFERROR(C28/C83,"")</f>
        <v>18.035</v>
      </c>
      <c r="D107" s="13">
        <f t="shared" si="902"/>
        <v>16.153142857142857</v>
      </c>
      <c r="E107" s="13">
        <f t="shared" si="902"/>
        <v>25.133749999999999</v>
      </c>
      <c r="F107" s="13">
        <f t="shared" si="902"/>
        <v>15.746666666666668</v>
      </c>
      <c r="G107" s="13">
        <f t="shared" si="902"/>
        <v>-2.3321333333333332</v>
      </c>
      <c r="H107" s="13">
        <f t="shared" si="902"/>
        <v>22.924933333333335</v>
      </c>
      <c r="I107" s="13">
        <f t="shared" si="902"/>
        <v>19.643999999999998</v>
      </c>
      <c r="J107" s="13">
        <f t="shared" si="902"/>
        <v>20.519526315789474</v>
      </c>
      <c r="K107" s="13">
        <f t="shared" si="902"/>
        <v>24.327249999999999</v>
      </c>
      <c r="L107" s="13">
        <f t="shared" si="902"/>
        <v>19.109044444444446</v>
      </c>
      <c r="M107" s="13">
        <f t="shared" si="902"/>
        <v>17.160306451612904</v>
      </c>
      <c r="N107" s="98">
        <f t="shared" si="902"/>
        <v>23.862016393442623</v>
      </c>
      <c r="O107" s="762">
        <v>16.526125</v>
      </c>
      <c r="P107" s="763">
        <v>26.7690625</v>
      </c>
      <c r="Q107" s="764">
        <v>19.275043956044001</v>
      </c>
      <c r="R107" s="765">
        <v>9.7587441860465098</v>
      </c>
      <c r="S107" s="766">
        <v>17.981029411764698</v>
      </c>
      <c r="T107" s="767">
        <v>14.970957264957301</v>
      </c>
      <c r="U107" s="768">
        <v>14.0956896551724</v>
      </c>
      <c r="V107" s="769">
        <v>20.1928378378378</v>
      </c>
      <c r="W107" s="770">
        <v>15.7462543554007</v>
      </c>
      <c r="X107" s="771">
        <v>21.3565503355705</v>
      </c>
      <c r="Y107" s="772">
        <v>13.8158761061947</v>
      </c>
      <c r="Z107" s="773">
        <v>20.3987543581617</v>
      </c>
      <c r="AA107" s="1338">
        <v>18.74718881118881</v>
      </c>
      <c r="AB107" s="1339">
        <v>17.770990430622</v>
      </c>
      <c r="AC107" s="1340">
        <v>18.805608465608501</v>
      </c>
      <c r="AD107" s="1341">
        <v>16.3995</v>
      </c>
      <c r="AE107" s="1342">
        <v>17.9574782608696</v>
      </c>
      <c r="AF107" s="1343">
        <v>18.829082568807301</v>
      </c>
      <c r="AG107" s="1344">
        <v>22.202484472049701</v>
      </c>
      <c r="AH107" s="289">
        <f t="shared" si="871"/>
        <v>22.424509316770198</v>
      </c>
      <c r="AI107" s="289">
        <f t="shared" si="872"/>
        <v>22.872999503105603</v>
      </c>
      <c r="AJ107" s="289">
        <f t="shared" si="872"/>
        <v>23.330459493167716</v>
      </c>
      <c r="AK107" s="289">
        <f t="shared" si="872"/>
        <v>23.797068683031071</v>
      </c>
      <c r="AL107" s="289">
        <f t="shared" si="873"/>
        <v>24.748951430352314</v>
      </c>
      <c r="AM107" s="304">
        <f t="shared" si="863"/>
        <v>20.657193452964403</v>
      </c>
      <c r="AN107" s="305">
        <f t="shared" si="874"/>
        <v>20.657193452964403</v>
      </c>
      <c r="AO107" s="305">
        <f t="shared" si="874"/>
        <v>20.657193452964403</v>
      </c>
      <c r="AP107" s="305">
        <f t="shared" si="874"/>
        <v>20.657193452964403</v>
      </c>
      <c r="AQ107" s="305">
        <f t="shared" si="874"/>
        <v>20.657193452964403</v>
      </c>
      <c r="AR107" s="305">
        <f t="shared" si="874"/>
        <v>20.657193452964403</v>
      </c>
      <c r="AS107" s="305">
        <f t="shared" si="874"/>
        <v>20.657193452964403</v>
      </c>
      <c r="AT107" s="305">
        <f t="shared" si="874"/>
        <v>20.657193452964403</v>
      </c>
      <c r="AU107" s="305">
        <f t="shared" si="874"/>
        <v>20.657193452964403</v>
      </c>
      <c r="AV107" s="305">
        <f t="shared" si="874"/>
        <v>20.657193452964403</v>
      </c>
      <c r="AW107" s="305">
        <f t="shared" si="874"/>
        <v>20.657193452964403</v>
      </c>
      <c r="AX107" s="306">
        <f t="shared" si="874"/>
        <v>20.657193452964403</v>
      </c>
      <c r="AY107" s="304">
        <f t="shared" si="897"/>
        <v>21.690053125612625</v>
      </c>
      <c r="AZ107" s="305">
        <f t="shared" ref="AZ107:BJ107" si="903">AY107</f>
        <v>21.690053125612625</v>
      </c>
      <c r="BA107" s="305">
        <f t="shared" si="903"/>
        <v>21.690053125612625</v>
      </c>
      <c r="BB107" s="305">
        <f t="shared" si="903"/>
        <v>21.690053125612625</v>
      </c>
      <c r="BC107" s="305">
        <f t="shared" si="903"/>
        <v>21.690053125612625</v>
      </c>
      <c r="BD107" s="305">
        <f t="shared" si="903"/>
        <v>21.690053125612625</v>
      </c>
      <c r="BE107" s="305">
        <f t="shared" si="903"/>
        <v>21.690053125612625</v>
      </c>
      <c r="BF107" s="305">
        <f t="shared" si="903"/>
        <v>21.690053125612625</v>
      </c>
      <c r="BG107" s="305">
        <f t="shared" si="903"/>
        <v>21.690053125612625</v>
      </c>
      <c r="BH107" s="305">
        <f t="shared" si="903"/>
        <v>21.690053125612625</v>
      </c>
      <c r="BI107" s="305">
        <f t="shared" si="903"/>
        <v>21.690053125612625</v>
      </c>
      <c r="BJ107" s="306">
        <f t="shared" si="903"/>
        <v>21.690053125612625</v>
      </c>
      <c r="BK107" s="304">
        <f t="shared" si="876"/>
        <v>22.991456313149385</v>
      </c>
      <c r="BL107" s="305">
        <f t="shared" ref="BL107:BV107" si="904">BK107</f>
        <v>22.991456313149385</v>
      </c>
      <c r="BM107" s="305">
        <f t="shared" si="904"/>
        <v>22.991456313149385</v>
      </c>
      <c r="BN107" s="305">
        <f t="shared" si="904"/>
        <v>22.991456313149385</v>
      </c>
      <c r="BO107" s="305">
        <f t="shared" si="904"/>
        <v>22.991456313149385</v>
      </c>
      <c r="BP107" s="305">
        <f t="shared" si="904"/>
        <v>22.991456313149385</v>
      </c>
      <c r="BQ107" s="305">
        <f t="shared" si="904"/>
        <v>22.991456313149385</v>
      </c>
      <c r="BR107" s="305">
        <f t="shared" si="904"/>
        <v>22.991456313149385</v>
      </c>
      <c r="BS107" s="305">
        <f t="shared" si="904"/>
        <v>22.991456313149385</v>
      </c>
      <c r="BT107" s="305">
        <f t="shared" si="904"/>
        <v>22.991456313149385</v>
      </c>
      <c r="BU107" s="305">
        <f t="shared" si="904"/>
        <v>22.991456313149385</v>
      </c>
      <c r="BV107" s="306">
        <f t="shared" si="904"/>
        <v>22.991456313149385</v>
      </c>
      <c r="BW107" s="304">
        <f t="shared" si="878"/>
        <v>24.830772818201343</v>
      </c>
      <c r="BX107" s="305">
        <f t="shared" ref="BX107:CH107" si="905">BW107</f>
        <v>24.830772818201343</v>
      </c>
      <c r="BY107" s="305">
        <f t="shared" si="905"/>
        <v>24.830772818201343</v>
      </c>
      <c r="BZ107" s="305">
        <f t="shared" si="905"/>
        <v>24.830772818201343</v>
      </c>
      <c r="CA107" s="305">
        <f t="shared" si="905"/>
        <v>24.830772818201343</v>
      </c>
      <c r="CB107" s="305">
        <f t="shared" si="905"/>
        <v>24.830772818201343</v>
      </c>
      <c r="CC107" s="305">
        <f t="shared" si="905"/>
        <v>24.830772818201343</v>
      </c>
      <c r="CD107" s="305">
        <f t="shared" si="905"/>
        <v>24.830772818201343</v>
      </c>
      <c r="CE107" s="305">
        <f t="shared" si="905"/>
        <v>24.830772818201343</v>
      </c>
      <c r="CF107" s="305">
        <f t="shared" si="905"/>
        <v>24.830772818201343</v>
      </c>
      <c r="CG107" s="305">
        <f t="shared" si="905"/>
        <v>24.830772818201343</v>
      </c>
      <c r="CH107" s="306">
        <f t="shared" si="905"/>
        <v>24.830772818201343</v>
      </c>
      <c r="CI107" s="304">
        <f t="shared" si="868"/>
        <v>24.83077281820135</v>
      </c>
      <c r="CJ107" s="305">
        <f t="shared" ref="CJ107:CT107" si="906">CI107</f>
        <v>24.83077281820135</v>
      </c>
      <c r="CK107" s="305">
        <f t="shared" si="906"/>
        <v>24.83077281820135</v>
      </c>
      <c r="CL107" s="305">
        <f t="shared" si="906"/>
        <v>24.83077281820135</v>
      </c>
      <c r="CM107" s="305">
        <f t="shared" si="906"/>
        <v>24.83077281820135</v>
      </c>
      <c r="CN107" s="305">
        <f t="shared" si="906"/>
        <v>24.83077281820135</v>
      </c>
      <c r="CO107" s="305">
        <f t="shared" si="906"/>
        <v>24.83077281820135</v>
      </c>
      <c r="CP107" s="305">
        <f t="shared" si="906"/>
        <v>24.83077281820135</v>
      </c>
      <c r="CQ107" s="305">
        <f t="shared" si="906"/>
        <v>24.83077281820135</v>
      </c>
      <c r="CR107" s="305">
        <f t="shared" si="906"/>
        <v>24.83077281820135</v>
      </c>
      <c r="CS107" s="305">
        <f t="shared" si="906"/>
        <v>24.83077281820135</v>
      </c>
      <c r="CT107" s="306">
        <f t="shared" si="906"/>
        <v>24.83077281820135</v>
      </c>
    </row>
    <row r="108" spans="1:98" s="13" customFormat="1" x14ac:dyDescent="0.25">
      <c r="A108" s="13" t="s">
        <v>198</v>
      </c>
      <c r="B108" s="13" t="s">
        <v>150</v>
      </c>
      <c r="N108" s="98"/>
      <c r="O108" s="774"/>
      <c r="P108" s="774"/>
      <c r="Q108" s="774"/>
      <c r="R108" s="774"/>
      <c r="S108" s="774"/>
      <c r="T108" s="774"/>
      <c r="U108" s="774"/>
      <c r="V108" s="774"/>
      <c r="W108" s="774"/>
      <c r="X108" s="774"/>
      <c r="Y108" s="774"/>
      <c r="Z108" s="774"/>
      <c r="AA108" s="774"/>
      <c r="AB108" s="1345">
        <v>13.266456790123501</v>
      </c>
      <c r="AC108" s="1346">
        <v>12.5153125</v>
      </c>
      <c r="AD108" s="1347">
        <v>13.7087421383648</v>
      </c>
      <c r="AE108" s="1348">
        <v>15.695263157894701</v>
      </c>
      <c r="AF108" s="1349">
        <v>13.931914893617</v>
      </c>
      <c r="AG108" s="1350">
        <v>15.3577551020408</v>
      </c>
      <c r="AH108" s="289">
        <f t="shared" si="871"/>
        <v>15.511332653061208</v>
      </c>
      <c r="AI108" s="289">
        <f t="shared" si="872"/>
        <v>15.821559306122433</v>
      </c>
      <c r="AJ108" s="289">
        <f t="shared" si="872"/>
        <v>16.137990492244882</v>
      </c>
      <c r="AK108" s="289">
        <f t="shared" si="872"/>
        <v>16.460750302089778</v>
      </c>
      <c r="AL108" s="289">
        <f t="shared" si="873"/>
        <v>17.11918031417337</v>
      </c>
      <c r="AM108" s="305">
        <f t="shared" ref="AM108:AX108" si="907">AVERAGE(AI108:AL108)</f>
        <v>16.384870103657615</v>
      </c>
      <c r="AN108" s="305">
        <f t="shared" si="907"/>
        <v>16.52569780304141</v>
      </c>
      <c r="AO108" s="305">
        <f t="shared" si="907"/>
        <v>16.622624630740543</v>
      </c>
      <c r="AP108" s="305">
        <f t="shared" si="907"/>
        <v>16.663093212903235</v>
      </c>
      <c r="AQ108" s="305">
        <f t="shared" si="907"/>
        <v>16.549071437585702</v>
      </c>
      <c r="AR108" s="305">
        <f t="shared" si="907"/>
        <v>16.590121771067722</v>
      </c>
      <c r="AS108" s="305">
        <f t="shared" si="907"/>
        <v>16.606227763074301</v>
      </c>
      <c r="AT108" s="305">
        <f t="shared" si="907"/>
        <v>16.60212854615774</v>
      </c>
      <c r="AU108" s="305">
        <f t="shared" si="907"/>
        <v>16.586887379471367</v>
      </c>
      <c r="AV108" s="305">
        <f t="shared" si="907"/>
        <v>16.596341364942781</v>
      </c>
      <c r="AW108" s="305">
        <f t="shared" si="907"/>
        <v>16.597896263411549</v>
      </c>
      <c r="AX108" s="305">
        <f t="shared" si="907"/>
        <v>16.595813388495859</v>
      </c>
      <c r="AY108" s="305">
        <f t="shared" ref="AY108" si="908">AVERAGE(AU108:AX108)</f>
        <v>16.594234599080391</v>
      </c>
      <c r="AZ108" s="305">
        <f t="shared" ref="AZ108" si="909">AVERAGE(AV108:AY108)</f>
        <v>16.596071403982645</v>
      </c>
      <c r="BA108" s="305">
        <f t="shared" ref="BA108" si="910">AVERAGE(AW108:AZ108)</f>
        <v>16.596003913742614</v>
      </c>
      <c r="BB108" s="305">
        <f t="shared" ref="BB108" si="911">AVERAGE(AX108:BA108)</f>
        <v>16.59553082632538</v>
      </c>
      <c r="BC108" s="305">
        <f t="shared" ref="BC108" si="912">AVERAGE(AY108:BB108)</f>
        <v>16.595460185782756</v>
      </c>
      <c r="BD108" s="305">
        <f t="shared" ref="BD108" si="913">AVERAGE(AZ108:BC108)</f>
        <v>16.595766582458346</v>
      </c>
      <c r="BE108" s="305">
        <f t="shared" ref="BE108" si="914">AVERAGE(BA108:BD108)</f>
        <v>16.595690377077275</v>
      </c>
      <c r="BF108" s="305">
        <f t="shared" ref="BF108" si="915">AVERAGE(BB108:BE108)</f>
        <v>16.595611992910939</v>
      </c>
      <c r="BG108" s="305">
        <f t="shared" ref="BG108" si="916">AVERAGE(BC108:BF108)</f>
        <v>16.595632284557329</v>
      </c>
      <c r="BH108" s="305">
        <f t="shared" ref="BH108" si="917">AVERAGE(BD108:BG108)</f>
        <v>16.595675309250971</v>
      </c>
      <c r="BI108" s="305">
        <f t="shared" ref="BI108" si="918">AVERAGE(BE108:BH108)</f>
        <v>16.595652490949128</v>
      </c>
      <c r="BJ108" s="305">
        <f t="shared" ref="BJ108" si="919">AVERAGE(BF108:BI108)</f>
        <v>16.595643019417093</v>
      </c>
      <c r="BK108" s="305">
        <f t="shared" ref="BK108" si="920">AVERAGE(BG108:BJ108)</f>
        <v>16.59565077604363</v>
      </c>
      <c r="BL108" s="305">
        <f t="shared" ref="BL108" si="921">AVERAGE(BH108:BK108)</f>
        <v>16.595655398915206</v>
      </c>
      <c r="BM108" s="305">
        <f t="shared" ref="BM108" si="922">AVERAGE(BI108:BL108)</f>
        <v>16.595650421331264</v>
      </c>
      <c r="BN108" s="305">
        <f t="shared" ref="BN108" si="923">AVERAGE(BJ108:BM108)</f>
        <v>16.595649903926798</v>
      </c>
      <c r="BO108" s="305">
        <f t="shared" ref="BO108" si="924">AVERAGE(BK108:BN108)</f>
        <v>16.595651625054224</v>
      </c>
      <c r="BP108" s="305">
        <f t="shared" ref="BP108" si="925">AVERAGE(BL108:BO108)</f>
        <v>16.595651837306875</v>
      </c>
      <c r="BQ108" s="305">
        <f t="shared" ref="BQ108" si="926">AVERAGE(BM108:BP108)</f>
        <v>16.59565094690479</v>
      </c>
      <c r="BR108" s="305">
        <f t="shared" ref="BR108" si="927">AVERAGE(BN108:BQ108)</f>
        <v>16.595651078298172</v>
      </c>
      <c r="BS108" s="305">
        <f t="shared" ref="BS108" si="928">AVERAGE(BO108:BR108)</f>
        <v>16.595651371891016</v>
      </c>
      <c r="BT108" s="305">
        <f t="shared" ref="BT108" si="929">AVERAGE(BP108:BS108)</f>
        <v>16.59565130860021</v>
      </c>
      <c r="BU108" s="305">
        <f t="shared" ref="BU108" si="930">AVERAGE(BQ108:BT108)</f>
        <v>16.595651176423544</v>
      </c>
      <c r="BV108" s="305">
        <f t="shared" ref="BV108" si="931">AVERAGE(BR108:BU108)</f>
        <v>16.595651233803235</v>
      </c>
      <c r="BW108" s="305">
        <f t="shared" ref="BW108" si="932">AVERAGE(BS108:BV108)</f>
        <v>16.5956512726795</v>
      </c>
      <c r="BX108" s="305">
        <f t="shared" ref="BX108" si="933">AVERAGE(BT108:BW108)</f>
        <v>16.595651247876624</v>
      </c>
      <c r="BY108" s="305">
        <f t="shared" ref="BY108" si="934">AVERAGE(BU108:BX108)</f>
        <v>16.59565123269573</v>
      </c>
      <c r="BZ108" s="305">
        <f t="shared" ref="BZ108" si="935">AVERAGE(BV108:BY108)</f>
        <v>16.595651246763772</v>
      </c>
      <c r="CA108" s="305">
        <f t="shared" ref="CA108" si="936">AVERAGE(BW108:BZ108)</f>
        <v>16.595651250003904</v>
      </c>
      <c r="CB108" s="305">
        <f t="shared" ref="CB108" si="937">AVERAGE(BX108:CA108)</f>
        <v>16.595651244335009</v>
      </c>
      <c r="CC108" s="305">
        <f t="shared" ref="CC108" si="938">AVERAGE(BY108:CB108)</f>
        <v>16.595651243449602</v>
      </c>
      <c r="CD108" s="305">
        <f t="shared" ref="CD108" si="939">AVERAGE(BZ108:CC108)</f>
        <v>16.595651246138072</v>
      </c>
      <c r="CE108" s="305">
        <f t="shared" ref="CE108" si="940">AVERAGE(CA108:CD108)</f>
        <v>16.595651245981646</v>
      </c>
      <c r="CF108" s="305">
        <f t="shared" ref="CF108" si="941">AVERAGE(CB108:CE108)</f>
        <v>16.595651244976082</v>
      </c>
      <c r="CG108" s="305">
        <f t="shared" ref="CG108" si="942">AVERAGE(CC108:CF108)</f>
        <v>16.595651245136349</v>
      </c>
      <c r="CH108" s="305">
        <f t="shared" ref="CH108" si="943">AVERAGE(CD108:CG108)</f>
        <v>16.595651245558038</v>
      </c>
      <c r="CI108" s="305">
        <f>AVERAGE(CE108:CH108)</f>
        <v>16.59565124541303</v>
      </c>
      <c r="CJ108" s="305">
        <f t="shared" ref="CJ108" si="944">AVERAGE(CF108:CI108)</f>
        <v>16.595651245270876</v>
      </c>
      <c r="CK108" s="305">
        <f t="shared" ref="CK108" si="945">AVERAGE(CG108:CJ108)</f>
        <v>16.595651245344573</v>
      </c>
      <c r="CL108" s="305">
        <f t="shared" ref="CL108" si="946">AVERAGE(CH108:CK108)</f>
        <v>16.595651245396628</v>
      </c>
      <c r="CM108" s="305">
        <f t="shared" ref="CM108" si="947">AVERAGE(CI108:CL108)</f>
        <v>16.595651245356276</v>
      </c>
      <c r="CN108" s="305">
        <f t="shared" ref="CN108" si="948">AVERAGE(CJ108:CM108)</f>
        <v>16.59565124534209</v>
      </c>
      <c r="CO108" s="305">
        <f t="shared" ref="CO108" si="949">AVERAGE(CK108:CN108)</f>
        <v>16.595651245359889</v>
      </c>
      <c r="CP108" s="305">
        <f t="shared" ref="CP108" si="950">AVERAGE(CL108:CO108)</f>
        <v>16.595651245363719</v>
      </c>
      <c r="CQ108" s="305">
        <f t="shared" ref="CQ108" si="951">AVERAGE(CM108:CP108)</f>
        <v>16.595651245355491</v>
      </c>
      <c r="CR108" s="305">
        <f t="shared" ref="CR108" si="952">AVERAGE(CN108:CQ108)</f>
        <v>16.595651245355299</v>
      </c>
      <c r="CS108" s="305">
        <f t="shared" ref="CS108" si="953">AVERAGE(CO108:CR108)</f>
        <v>16.595651245358599</v>
      </c>
      <c r="CT108" s="305">
        <f>AVERAGE(CP108:CS108)</f>
        <v>16.595651245358276</v>
      </c>
    </row>
    <row r="109" spans="1:98" s="14" customFormat="1" x14ac:dyDescent="0.25">
      <c r="B109" s="14" t="s">
        <v>3</v>
      </c>
      <c r="C109" s="14">
        <f t="shared" ref="C109:BN109" si="954">IFERROR(C30/C85,"")</f>
        <v>15.170114035087719</v>
      </c>
      <c r="D109" s="14">
        <f t="shared" si="954"/>
        <v>14.523329787234045</v>
      </c>
      <c r="E109" s="14">
        <f t="shared" si="954"/>
        <v>16.740621399176955</v>
      </c>
      <c r="F109" s="14">
        <f t="shared" si="954"/>
        <v>19.961979674796748</v>
      </c>
      <c r="G109" s="14">
        <f t="shared" si="954"/>
        <v>13.928090558766858</v>
      </c>
      <c r="H109" s="14">
        <f t="shared" si="954"/>
        <v>14.625157439446367</v>
      </c>
      <c r="I109" s="14">
        <f t="shared" si="954"/>
        <v>17.284042465753423</v>
      </c>
      <c r="J109" s="14">
        <f t="shared" si="954"/>
        <v>13.970966873706006</v>
      </c>
      <c r="K109" s="14">
        <f t="shared" si="954"/>
        <v>15.297058770343583</v>
      </c>
      <c r="L109" s="14">
        <f t="shared" si="954"/>
        <v>14.594621787025705</v>
      </c>
      <c r="M109" s="14">
        <f t="shared" si="954"/>
        <v>14.723215331010474</v>
      </c>
      <c r="N109" s="99">
        <f t="shared" si="954"/>
        <v>16.834790062981121</v>
      </c>
      <c r="O109" s="14">
        <f t="shared" si="954"/>
        <v>14.478123931623928</v>
      </c>
      <c r="P109" s="14">
        <f t="shared" si="954"/>
        <v>14.438670807453416</v>
      </c>
      <c r="Q109" s="14">
        <f t="shared" si="954"/>
        <v>15.159557924003707</v>
      </c>
      <c r="R109" s="14">
        <f t="shared" si="954"/>
        <v>18.039591954023006</v>
      </c>
      <c r="S109" s="14">
        <f t="shared" si="954"/>
        <v>15.130410658307209</v>
      </c>
      <c r="T109" s="14">
        <f t="shared" si="954"/>
        <v>14.032704545454584</v>
      </c>
      <c r="U109" s="150">
        <f t="shared" si="954"/>
        <v>14.587937384898721</v>
      </c>
      <c r="V109" s="150">
        <f t="shared" si="954"/>
        <v>13.477317183951573</v>
      </c>
      <c r="W109" s="150">
        <f t="shared" si="954"/>
        <v>14.189415354330745</v>
      </c>
      <c r="X109" s="150">
        <f t="shared" si="954"/>
        <v>14.963684319119682</v>
      </c>
      <c r="Y109" s="150">
        <f t="shared" si="954"/>
        <v>14.299060513447465</v>
      </c>
      <c r="Z109" s="151">
        <f t="shared" si="954"/>
        <v>15.985946400747963</v>
      </c>
      <c r="AA109" s="14">
        <f t="shared" si="954"/>
        <v>14.10147587719298</v>
      </c>
      <c r="AB109" s="14">
        <f t="shared" si="954"/>
        <v>14.230455516014249</v>
      </c>
      <c r="AC109" s="14">
        <f>IFERROR(AC30/AC85,"")</f>
        <v>14.216620525059668</v>
      </c>
      <c r="AD109" s="14">
        <f t="shared" si="954"/>
        <v>14.26272</v>
      </c>
      <c r="AE109" s="14">
        <f t="shared" si="954"/>
        <v>14.704922973878098</v>
      </c>
      <c r="AF109" s="14">
        <f t="shared" si="954"/>
        <v>14.408172722485519</v>
      </c>
      <c r="AG109" s="14">
        <f t="shared" si="954"/>
        <v>14.86386105544422</v>
      </c>
      <c r="AH109" s="14">
        <f t="shared" si="954"/>
        <v>15.604723437798789</v>
      </c>
      <c r="AI109" s="14">
        <f>IFERROR(AI30/AI85,"")</f>
        <v>15.857170027998293</v>
      </c>
      <c r="AJ109" s="14">
        <f t="shared" si="954"/>
        <v>16.146974332238425</v>
      </c>
      <c r="AK109" s="14">
        <f t="shared" si="954"/>
        <v>16.549360654415299</v>
      </c>
      <c r="AL109" s="99">
        <f t="shared" si="954"/>
        <v>17.304029084451379</v>
      </c>
      <c r="AM109" s="14">
        <f t="shared" si="954"/>
        <v>15.913615096288712</v>
      </c>
      <c r="AN109" s="14">
        <f t="shared" si="954"/>
        <v>15.833647381296043</v>
      </c>
      <c r="AO109" s="14">
        <f t="shared" si="954"/>
        <v>15.604054330502235</v>
      </c>
      <c r="AP109" s="14">
        <f t="shared" si="954"/>
        <v>15.848372448496955</v>
      </c>
      <c r="AQ109" s="14">
        <f t="shared" si="954"/>
        <v>15.827941272836727</v>
      </c>
      <c r="AR109" s="14">
        <f t="shared" si="954"/>
        <v>15.621241259036825</v>
      </c>
      <c r="AS109" s="14">
        <f t="shared" si="954"/>
        <v>15.48938586404954</v>
      </c>
      <c r="AT109" s="14">
        <f t="shared" si="954"/>
        <v>15.625232793347051</v>
      </c>
      <c r="AU109" s="14">
        <f t="shared" si="954"/>
        <v>15.560814055893497</v>
      </c>
      <c r="AV109" s="14">
        <f t="shared" si="954"/>
        <v>15.506555803662403</v>
      </c>
      <c r="AW109" s="14">
        <f t="shared" si="954"/>
        <v>15.48538103763962</v>
      </c>
      <c r="AX109" s="99">
        <f t="shared" si="954"/>
        <v>15.489955420122044</v>
      </c>
      <c r="AY109" s="14">
        <f t="shared" si="954"/>
        <v>16.426136835149933</v>
      </c>
      <c r="AZ109" s="14">
        <f t="shared" si="954"/>
        <v>16.415349326867023</v>
      </c>
      <c r="BA109" s="14">
        <f t="shared" si="954"/>
        <v>16.528661903618058</v>
      </c>
      <c r="BB109" s="14">
        <f t="shared" si="954"/>
        <v>16.643619392049509</v>
      </c>
      <c r="BC109" s="14">
        <f t="shared" si="954"/>
        <v>16.531616181801077</v>
      </c>
      <c r="BD109" s="14">
        <f t="shared" si="954"/>
        <v>16.48387699012445</v>
      </c>
      <c r="BE109" s="14">
        <f t="shared" si="954"/>
        <v>16.394732097558361</v>
      </c>
      <c r="BF109" s="14">
        <f t="shared" si="954"/>
        <v>16.572698659899324</v>
      </c>
      <c r="BG109" s="14">
        <f t="shared" si="954"/>
        <v>16.535140252339541</v>
      </c>
      <c r="BH109" s="14">
        <f t="shared" si="954"/>
        <v>16.506963028795685</v>
      </c>
      <c r="BI109" s="14">
        <f t="shared" si="954"/>
        <v>16.506348349863778</v>
      </c>
      <c r="BJ109" s="99">
        <f t="shared" si="954"/>
        <v>16.545936220463737</v>
      </c>
      <c r="BK109" s="14">
        <f t="shared" si="954"/>
        <v>17.259242258202761</v>
      </c>
      <c r="BL109" s="14">
        <f t="shared" si="954"/>
        <v>17.356838484221573</v>
      </c>
      <c r="BM109" s="14">
        <f t="shared" si="954"/>
        <v>17.278298787306635</v>
      </c>
      <c r="BN109" s="14">
        <f t="shared" si="954"/>
        <v>17.317582631084672</v>
      </c>
      <c r="BO109" s="14">
        <f t="shared" ref="BO109:CT109" si="955">IFERROR(BO30/BO85,"")</f>
        <v>17.186727019754375</v>
      </c>
      <c r="BP109" s="14">
        <f t="shared" si="955"/>
        <v>17.08896877458125</v>
      </c>
      <c r="BQ109" s="14">
        <f t="shared" si="955"/>
        <v>16.993706897750823</v>
      </c>
      <c r="BR109" s="14">
        <f t="shared" si="955"/>
        <v>17.157709026960127</v>
      </c>
      <c r="BS109" s="14">
        <f t="shared" si="955"/>
        <v>17.100597539615865</v>
      </c>
      <c r="BT109" s="14">
        <f t="shared" si="955"/>
        <v>17.067274104053951</v>
      </c>
      <c r="BU109" s="14">
        <f t="shared" si="955"/>
        <v>17.056587192117277</v>
      </c>
      <c r="BV109" s="99">
        <f t="shared" si="955"/>
        <v>17.076219935838402</v>
      </c>
      <c r="BW109" s="14">
        <f t="shared" si="955"/>
        <v>18.500658235592812</v>
      </c>
      <c r="BX109" s="14">
        <f t="shared" si="955"/>
        <v>18.577028529717456</v>
      </c>
      <c r="BY109" s="14">
        <f t="shared" si="955"/>
        <v>18.514577189774091</v>
      </c>
      <c r="BZ109" s="14">
        <f t="shared" si="955"/>
        <v>18.590605397491906</v>
      </c>
      <c r="CA109" s="14">
        <f t="shared" si="955"/>
        <v>18.490491553203924</v>
      </c>
      <c r="CB109" s="14">
        <f t="shared" si="955"/>
        <v>18.409243795147475</v>
      </c>
      <c r="CC109" s="14">
        <f t="shared" si="955"/>
        <v>18.333079545639777</v>
      </c>
      <c r="CD109" s="14">
        <f t="shared" si="955"/>
        <v>18.581199773650258</v>
      </c>
      <c r="CE109" s="14">
        <f t="shared" si="955"/>
        <v>18.558419421174371</v>
      </c>
      <c r="CF109" s="14">
        <f t="shared" si="955"/>
        <v>18.50820276377927</v>
      </c>
      <c r="CG109" s="14">
        <f t="shared" si="955"/>
        <v>18.496879360030974</v>
      </c>
      <c r="CH109" s="99">
        <f t="shared" si="955"/>
        <v>18.514087770294356</v>
      </c>
      <c r="CI109" s="14">
        <f>IFERROR(CI30/CI85,"")</f>
        <v>18.531278482683494</v>
      </c>
      <c r="CJ109" s="14">
        <f t="shared" si="955"/>
        <v>18.597837475485125</v>
      </c>
      <c r="CK109" s="14">
        <f t="shared" si="955"/>
        <v>18.529962448957839</v>
      </c>
      <c r="CL109" s="14">
        <f t="shared" si="955"/>
        <v>18.595513751035949</v>
      </c>
      <c r="CM109" s="14">
        <f t="shared" si="955"/>
        <v>18.473978230250601</v>
      </c>
      <c r="CN109" s="14">
        <f t="shared" si="955"/>
        <v>18.377352354907782</v>
      </c>
      <c r="CO109" s="14">
        <f t="shared" si="955"/>
        <v>18.289111693422498</v>
      </c>
      <c r="CP109" s="14">
        <f t="shared" si="955"/>
        <v>18.550571647855275</v>
      </c>
      <c r="CQ109" s="14">
        <f t="shared" si="955"/>
        <v>18.533961036124971</v>
      </c>
      <c r="CR109" s="14">
        <f t="shared" si="955"/>
        <v>18.49224718736626</v>
      </c>
      <c r="CS109" s="14">
        <f t="shared" si="955"/>
        <v>18.484528148373325</v>
      </c>
      <c r="CT109" s="99">
        <f t="shared" si="955"/>
        <v>18.505345425279241</v>
      </c>
    </row>
    <row r="111" spans="1:98" s="113" customFormat="1" x14ac:dyDescent="0.25">
      <c r="B111" s="61"/>
      <c r="C111" s="6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2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2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2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2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2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2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2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2"/>
    </row>
    <row r="112" spans="1:98" s="102" customFormat="1" x14ac:dyDescent="0.25">
      <c r="B112" s="102" t="s">
        <v>15</v>
      </c>
      <c r="C112" s="102">
        <f t="shared" ref="C112:BN112" si="956">C52</f>
        <v>42005</v>
      </c>
      <c r="D112" s="102">
        <f t="shared" si="956"/>
        <v>42036</v>
      </c>
      <c r="E112" s="102">
        <f t="shared" si="956"/>
        <v>42064</v>
      </c>
      <c r="F112" s="102">
        <f t="shared" si="956"/>
        <v>42095</v>
      </c>
      <c r="G112" s="102">
        <f t="shared" si="956"/>
        <v>42125</v>
      </c>
      <c r="H112" s="102">
        <f t="shared" si="956"/>
        <v>42156</v>
      </c>
      <c r="I112" s="102">
        <f t="shared" si="956"/>
        <v>42186</v>
      </c>
      <c r="J112" s="102">
        <f t="shared" si="956"/>
        <v>42217</v>
      </c>
      <c r="K112" s="102">
        <f t="shared" si="956"/>
        <v>42248</v>
      </c>
      <c r="L112" s="102">
        <f t="shared" si="956"/>
        <v>42278</v>
      </c>
      <c r="M112" s="102">
        <f t="shared" si="956"/>
        <v>42309</v>
      </c>
      <c r="N112" s="103">
        <f t="shared" si="956"/>
        <v>42339</v>
      </c>
      <c r="O112" s="140">
        <f t="shared" si="956"/>
        <v>42370</v>
      </c>
      <c r="P112" s="140">
        <f t="shared" si="956"/>
        <v>42401</v>
      </c>
      <c r="Q112" s="140">
        <f t="shared" si="956"/>
        <v>42430</v>
      </c>
      <c r="R112" s="140">
        <f t="shared" si="956"/>
        <v>42461</v>
      </c>
      <c r="S112" s="140">
        <f t="shared" si="956"/>
        <v>42491</v>
      </c>
      <c r="T112" s="140">
        <f t="shared" si="956"/>
        <v>42522</v>
      </c>
      <c r="U112" s="102">
        <f t="shared" si="956"/>
        <v>42552</v>
      </c>
      <c r="V112" s="102">
        <f t="shared" si="956"/>
        <v>42583</v>
      </c>
      <c r="W112" s="102">
        <f t="shared" si="956"/>
        <v>42614</v>
      </c>
      <c r="X112" s="102">
        <f t="shared" si="956"/>
        <v>42644</v>
      </c>
      <c r="Y112" s="102">
        <f t="shared" si="956"/>
        <v>42675</v>
      </c>
      <c r="Z112" s="103">
        <f t="shared" si="956"/>
        <v>42705</v>
      </c>
      <c r="AA112" s="102">
        <f t="shared" si="956"/>
        <v>42752</v>
      </c>
      <c r="AB112" s="102">
        <f t="shared" si="956"/>
        <v>42783</v>
      </c>
      <c r="AC112" s="102">
        <f t="shared" si="956"/>
        <v>42811</v>
      </c>
      <c r="AD112" s="102">
        <f t="shared" si="956"/>
        <v>42842</v>
      </c>
      <c r="AE112" s="102">
        <f t="shared" si="956"/>
        <v>42872</v>
      </c>
      <c r="AF112" s="102">
        <f t="shared" si="956"/>
        <v>42903</v>
      </c>
      <c r="AG112" s="102">
        <f t="shared" si="956"/>
        <v>42933</v>
      </c>
      <c r="AH112" s="102">
        <f t="shared" si="956"/>
        <v>42964</v>
      </c>
      <c r="AI112" s="102">
        <f t="shared" si="956"/>
        <v>42995</v>
      </c>
      <c r="AJ112" s="102">
        <f t="shared" si="956"/>
        <v>43025</v>
      </c>
      <c r="AK112" s="102">
        <f t="shared" si="956"/>
        <v>43056</v>
      </c>
      <c r="AL112" s="103">
        <f t="shared" si="956"/>
        <v>43086</v>
      </c>
      <c r="AM112" s="102">
        <f t="shared" si="956"/>
        <v>43118</v>
      </c>
      <c r="AN112" s="102">
        <f t="shared" si="956"/>
        <v>43149</v>
      </c>
      <c r="AO112" s="102">
        <f t="shared" si="956"/>
        <v>43177</v>
      </c>
      <c r="AP112" s="102">
        <f t="shared" si="956"/>
        <v>43208</v>
      </c>
      <c r="AQ112" s="102">
        <f t="shared" si="956"/>
        <v>43238</v>
      </c>
      <c r="AR112" s="102">
        <f t="shared" si="956"/>
        <v>43269</v>
      </c>
      <c r="AS112" s="102">
        <f t="shared" si="956"/>
        <v>43299</v>
      </c>
      <c r="AT112" s="102">
        <f t="shared" si="956"/>
        <v>43330</v>
      </c>
      <c r="AU112" s="102">
        <f t="shared" si="956"/>
        <v>43361</v>
      </c>
      <c r="AV112" s="102">
        <f t="shared" si="956"/>
        <v>43391</v>
      </c>
      <c r="AW112" s="102">
        <f t="shared" si="956"/>
        <v>43422</v>
      </c>
      <c r="AX112" s="103">
        <f t="shared" si="956"/>
        <v>43452</v>
      </c>
      <c r="AY112" s="102">
        <f t="shared" si="956"/>
        <v>43483</v>
      </c>
      <c r="AZ112" s="102">
        <f t="shared" si="956"/>
        <v>43514</v>
      </c>
      <c r="BA112" s="102">
        <f t="shared" si="956"/>
        <v>43542</v>
      </c>
      <c r="BB112" s="102">
        <f t="shared" si="956"/>
        <v>43573</v>
      </c>
      <c r="BC112" s="102">
        <f t="shared" si="956"/>
        <v>43603</v>
      </c>
      <c r="BD112" s="102">
        <f t="shared" si="956"/>
        <v>43634</v>
      </c>
      <c r="BE112" s="102">
        <f t="shared" si="956"/>
        <v>43664</v>
      </c>
      <c r="BF112" s="102">
        <f t="shared" si="956"/>
        <v>43695</v>
      </c>
      <c r="BG112" s="102">
        <f t="shared" si="956"/>
        <v>43726</v>
      </c>
      <c r="BH112" s="102">
        <f t="shared" si="956"/>
        <v>43756</v>
      </c>
      <c r="BI112" s="102">
        <f t="shared" si="956"/>
        <v>43787</v>
      </c>
      <c r="BJ112" s="103">
        <f t="shared" si="956"/>
        <v>43817</v>
      </c>
      <c r="BK112" s="102">
        <f t="shared" si="956"/>
        <v>43848</v>
      </c>
      <c r="BL112" s="102">
        <f t="shared" si="956"/>
        <v>43879</v>
      </c>
      <c r="BM112" s="102">
        <f t="shared" si="956"/>
        <v>43908</v>
      </c>
      <c r="BN112" s="102">
        <f t="shared" si="956"/>
        <v>43939</v>
      </c>
      <c r="BO112" s="102">
        <f t="shared" ref="BO112:CT112" si="957">BO52</f>
        <v>43969</v>
      </c>
      <c r="BP112" s="102">
        <f t="shared" si="957"/>
        <v>44000</v>
      </c>
      <c r="BQ112" s="102">
        <f t="shared" si="957"/>
        <v>44030</v>
      </c>
      <c r="BR112" s="102">
        <f t="shared" si="957"/>
        <v>44061</v>
      </c>
      <c r="BS112" s="102">
        <f t="shared" si="957"/>
        <v>44092</v>
      </c>
      <c r="BT112" s="102">
        <f t="shared" si="957"/>
        <v>44122</v>
      </c>
      <c r="BU112" s="102">
        <f t="shared" si="957"/>
        <v>44153</v>
      </c>
      <c r="BV112" s="103">
        <f t="shared" si="957"/>
        <v>44183</v>
      </c>
      <c r="BW112" s="102">
        <f t="shared" si="957"/>
        <v>44214</v>
      </c>
      <c r="BX112" s="102">
        <f t="shared" si="957"/>
        <v>44245</v>
      </c>
      <c r="BY112" s="102">
        <f t="shared" si="957"/>
        <v>44273</v>
      </c>
      <c r="BZ112" s="102">
        <f t="shared" si="957"/>
        <v>44304</v>
      </c>
      <c r="CA112" s="102">
        <f t="shared" si="957"/>
        <v>44334</v>
      </c>
      <c r="CB112" s="102">
        <f t="shared" si="957"/>
        <v>44365</v>
      </c>
      <c r="CC112" s="102">
        <f t="shared" si="957"/>
        <v>44395</v>
      </c>
      <c r="CD112" s="102">
        <f t="shared" si="957"/>
        <v>44426</v>
      </c>
      <c r="CE112" s="102">
        <f t="shared" si="957"/>
        <v>44457</v>
      </c>
      <c r="CF112" s="102">
        <f t="shared" si="957"/>
        <v>44487</v>
      </c>
      <c r="CG112" s="102">
        <f t="shared" si="957"/>
        <v>44518</v>
      </c>
      <c r="CH112" s="103">
        <f t="shared" si="957"/>
        <v>44548</v>
      </c>
      <c r="CI112" s="102">
        <f t="shared" si="957"/>
        <v>44579</v>
      </c>
      <c r="CJ112" s="102">
        <f t="shared" si="957"/>
        <v>44610</v>
      </c>
      <c r="CK112" s="102">
        <f t="shared" si="957"/>
        <v>44638</v>
      </c>
      <c r="CL112" s="102">
        <f t="shared" si="957"/>
        <v>44669</v>
      </c>
      <c r="CM112" s="102">
        <f t="shared" si="957"/>
        <v>44699</v>
      </c>
      <c r="CN112" s="102">
        <f t="shared" si="957"/>
        <v>44730</v>
      </c>
      <c r="CO112" s="102">
        <f t="shared" si="957"/>
        <v>44760</v>
      </c>
      <c r="CP112" s="102">
        <f t="shared" si="957"/>
        <v>44791</v>
      </c>
      <c r="CQ112" s="102">
        <f t="shared" si="957"/>
        <v>44822</v>
      </c>
      <c r="CR112" s="102">
        <f t="shared" si="957"/>
        <v>44852</v>
      </c>
      <c r="CS112" s="102">
        <f t="shared" si="957"/>
        <v>44883</v>
      </c>
      <c r="CT112" s="103">
        <f t="shared" si="957"/>
        <v>44913</v>
      </c>
    </row>
    <row r="113" spans="2:98" x14ac:dyDescent="0.25">
      <c r="B113" t="s">
        <v>142</v>
      </c>
      <c r="C113" s="6">
        <f t="shared" ref="C113:S113" si="958">IFERROR(C22/C53,"")</f>
        <v>52.61427272727272</v>
      </c>
      <c r="D113" s="6">
        <f t="shared" si="958"/>
        <v>45.105399999999996</v>
      </c>
      <c r="E113" s="6">
        <f t="shared" si="958"/>
        <v>176.113</v>
      </c>
      <c r="F113" s="6">
        <f t="shared" si="958"/>
        <v>76.512</v>
      </c>
      <c r="G113" s="6">
        <f t="shared" si="958"/>
        <v>36.935437499999999</v>
      </c>
      <c r="H113" s="6">
        <f t="shared" si="958"/>
        <v>39.365769230769232</v>
      </c>
      <c r="I113" s="6">
        <f t="shared" si="958"/>
        <v>191.76299999999998</v>
      </c>
      <c r="J113" s="6">
        <f t="shared" si="958"/>
        <v>39.086846153846153</v>
      </c>
      <c r="K113" s="6">
        <f t="shared" si="958"/>
        <v>77.591529411764711</v>
      </c>
      <c r="L113" s="6">
        <f t="shared" si="958"/>
        <v>38.077578947368423</v>
      </c>
      <c r="M113" s="6">
        <f t="shared" si="958"/>
        <v>109.59108333333334</v>
      </c>
      <c r="N113" s="100">
        <f t="shared" si="958"/>
        <v>211.9409</v>
      </c>
      <c r="O113" s="6">
        <f t="shared" si="958"/>
        <v>56.027333333333331</v>
      </c>
      <c r="P113" s="6">
        <f t="shared" si="958"/>
        <v>54.89875</v>
      </c>
      <c r="Q113" s="6">
        <f t="shared" si="958"/>
        <v>42.259722222222223</v>
      </c>
      <c r="R113" s="6">
        <f t="shared" si="958"/>
        <v>87.715000000000003</v>
      </c>
      <c r="S113" s="6">
        <f t="shared" si="958"/>
        <v>83.429000000000002</v>
      </c>
      <c r="T113" s="6">
        <f t="shared" ref="T113:Z113" si="959">IFERROR(T22/T53,"")</f>
        <v>89.633200000000002</v>
      </c>
      <c r="U113" s="6">
        <f t="shared" si="959"/>
        <v>69.701000000000008</v>
      </c>
      <c r="V113" s="6">
        <f t="shared" si="959"/>
        <v>56.552083333333336</v>
      </c>
      <c r="W113" s="6">
        <f t="shared" si="959"/>
        <v>86.816769230769225</v>
      </c>
      <c r="X113" s="6">
        <f t="shared" si="959"/>
        <v>47.598363636363636</v>
      </c>
      <c r="Y113" s="6">
        <f t="shared" si="959"/>
        <v>59.365000000000002</v>
      </c>
      <c r="Z113" s="100">
        <f t="shared" si="959"/>
        <v>146.48250000000002</v>
      </c>
      <c r="AA113" s="4">
        <f t="shared" ref="AA113:CL113" si="960">IFERROR(AA22/AA53,"")</f>
        <v>42.214884615384612</v>
      </c>
      <c r="AB113" s="4">
        <f t="shared" si="960"/>
        <v>60.472214285714287</v>
      </c>
      <c r="AC113" s="4">
        <f t="shared" si="960"/>
        <v>64.097272727272724</v>
      </c>
      <c r="AD113" s="4">
        <f t="shared" si="960"/>
        <v>31.814331210191085</v>
      </c>
      <c r="AE113" s="4">
        <f t="shared" si="960"/>
        <v>37.492058823529412</v>
      </c>
      <c r="AF113" s="4">
        <f t="shared" si="960"/>
        <v>33.984347826086953</v>
      </c>
      <c r="AG113" s="4">
        <f t="shared" si="960"/>
        <v>45.96875</v>
      </c>
      <c r="AH113" s="4">
        <f t="shared" si="960"/>
        <v>37.796731806604093</v>
      </c>
      <c r="AI113" s="4">
        <f t="shared" si="960"/>
        <v>39.139101785023747</v>
      </c>
      <c r="AJ113" s="4">
        <f t="shared" si="960"/>
        <v>39.586380197522196</v>
      </c>
      <c r="AK113" s="4">
        <f t="shared" si="960"/>
        <v>42.896981665126773</v>
      </c>
      <c r="AL113" s="106">
        <f t="shared" si="960"/>
        <v>42.66745733399781</v>
      </c>
      <c r="AM113" s="4">
        <f t="shared" si="960"/>
        <v>43.100995646259982</v>
      </c>
      <c r="AN113" s="4">
        <f t="shared" si="960"/>
        <v>43.100995646259982</v>
      </c>
      <c r="AO113" s="4">
        <f t="shared" si="960"/>
        <v>43.100995646259975</v>
      </c>
      <c r="AP113" s="4">
        <f t="shared" si="960"/>
        <v>43.100995646259982</v>
      </c>
      <c r="AQ113" s="4">
        <f t="shared" si="960"/>
        <v>43.100995646259982</v>
      </c>
      <c r="AR113" s="4">
        <f t="shared" si="960"/>
        <v>43.100995646259982</v>
      </c>
      <c r="AS113" s="4">
        <f t="shared" si="960"/>
        <v>43.100995646259982</v>
      </c>
      <c r="AT113" s="4">
        <f t="shared" si="960"/>
        <v>43.100995646259982</v>
      </c>
      <c r="AU113" s="4">
        <f t="shared" si="960"/>
        <v>43.100995646259982</v>
      </c>
      <c r="AV113" s="4">
        <f t="shared" si="960"/>
        <v>43.100995646259982</v>
      </c>
      <c r="AW113" s="4">
        <f t="shared" si="960"/>
        <v>43.100995646259975</v>
      </c>
      <c r="AX113" s="106">
        <f t="shared" si="960"/>
        <v>43.100995646259975</v>
      </c>
      <c r="AY113" s="4">
        <f t="shared" si="960"/>
        <v>48.423968608573105</v>
      </c>
      <c r="AZ113" s="4">
        <f t="shared" si="960"/>
        <v>48.423968608573105</v>
      </c>
      <c r="BA113" s="4">
        <f t="shared" si="960"/>
        <v>48.423968608573098</v>
      </c>
      <c r="BB113" s="4">
        <f t="shared" si="960"/>
        <v>48.423968608573105</v>
      </c>
      <c r="BC113" s="4">
        <f t="shared" si="960"/>
        <v>48.423968608573105</v>
      </c>
      <c r="BD113" s="4">
        <f t="shared" si="960"/>
        <v>48.423968608573098</v>
      </c>
      <c r="BE113" s="4">
        <f t="shared" si="960"/>
        <v>48.423968608573105</v>
      </c>
      <c r="BF113" s="4">
        <f t="shared" si="960"/>
        <v>48.423968608573105</v>
      </c>
      <c r="BG113" s="4">
        <f t="shared" si="960"/>
        <v>48.423968608573105</v>
      </c>
      <c r="BH113" s="4">
        <f t="shared" si="960"/>
        <v>48.423968608573105</v>
      </c>
      <c r="BI113" s="4">
        <f t="shared" si="960"/>
        <v>48.423968608573098</v>
      </c>
      <c r="BJ113" s="106">
        <f t="shared" si="960"/>
        <v>48.423968608573105</v>
      </c>
      <c r="BK113" s="4">
        <f t="shared" si="960"/>
        <v>52.355994859589238</v>
      </c>
      <c r="BL113" s="4">
        <f t="shared" si="960"/>
        <v>52.355994859589238</v>
      </c>
      <c r="BM113" s="4">
        <f t="shared" si="960"/>
        <v>52.355994859589245</v>
      </c>
      <c r="BN113" s="4">
        <f t="shared" si="960"/>
        <v>52.355994859589238</v>
      </c>
      <c r="BO113" s="4">
        <f t="shared" si="960"/>
        <v>52.355994859589245</v>
      </c>
      <c r="BP113" s="4">
        <f t="shared" si="960"/>
        <v>52.355994859589238</v>
      </c>
      <c r="BQ113" s="4">
        <f t="shared" si="960"/>
        <v>52.355994859589238</v>
      </c>
      <c r="BR113" s="4">
        <f t="shared" si="960"/>
        <v>52.355994859589238</v>
      </c>
      <c r="BS113" s="4">
        <f t="shared" si="960"/>
        <v>52.355994859589238</v>
      </c>
      <c r="BT113" s="4">
        <f t="shared" si="960"/>
        <v>52.355994859589238</v>
      </c>
      <c r="BU113" s="4">
        <f t="shared" si="960"/>
        <v>52.355994859589238</v>
      </c>
      <c r="BV113" s="106">
        <f t="shared" si="960"/>
        <v>52.355994859589238</v>
      </c>
      <c r="BW113" s="4">
        <f t="shared" si="960"/>
        <v>57.675363937323517</v>
      </c>
      <c r="BX113" s="4">
        <f t="shared" si="960"/>
        <v>57.67536393732351</v>
      </c>
      <c r="BY113" s="4">
        <f t="shared" si="960"/>
        <v>57.675363937323525</v>
      </c>
      <c r="BZ113" s="4">
        <f t="shared" si="960"/>
        <v>57.675363937323525</v>
      </c>
      <c r="CA113" s="4">
        <f t="shared" si="960"/>
        <v>57.675363937323517</v>
      </c>
      <c r="CB113" s="4">
        <f t="shared" si="960"/>
        <v>57.675363937323525</v>
      </c>
      <c r="CC113" s="4">
        <f t="shared" si="960"/>
        <v>57.675363937323517</v>
      </c>
      <c r="CD113" s="4">
        <f t="shared" si="960"/>
        <v>57.675363937323525</v>
      </c>
      <c r="CE113" s="4">
        <f t="shared" si="960"/>
        <v>57.675363937323517</v>
      </c>
      <c r="CF113" s="4">
        <f t="shared" si="960"/>
        <v>57.675363937323517</v>
      </c>
      <c r="CG113" s="4">
        <f t="shared" si="960"/>
        <v>57.675363937323525</v>
      </c>
      <c r="CH113" s="106">
        <f t="shared" si="960"/>
        <v>57.67536393732351</v>
      </c>
      <c r="CI113" s="4">
        <f t="shared" si="960"/>
        <v>59.405624855443243</v>
      </c>
      <c r="CJ113" s="4">
        <f t="shared" si="960"/>
        <v>59.40562485544325</v>
      </c>
      <c r="CK113" s="4">
        <f t="shared" si="960"/>
        <v>59.405624855443243</v>
      </c>
      <c r="CL113" s="4">
        <f t="shared" si="960"/>
        <v>59.40562485544325</v>
      </c>
      <c r="CM113" s="4">
        <f t="shared" ref="CM113:CT113" si="961">IFERROR(CM22/CM53,"")</f>
        <v>59.405624855443243</v>
      </c>
      <c r="CN113" s="4">
        <f t="shared" si="961"/>
        <v>59.405624855443243</v>
      </c>
      <c r="CO113" s="4">
        <f t="shared" si="961"/>
        <v>59.405624855443236</v>
      </c>
      <c r="CP113" s="4">
        <f t="shared" si="961"/>
        <v>59.40562485544325</v>
      </c>
      <c r="CQ113" s="4">
        <f t="shared" si="961"/>
        <v>59.405624855443243</v>
      </c>
      <c r="CR113" s="4">
        <f t="shared" si="961"/>
        <v>59.405624855443236</v>
      </c>
      <c r="CS113" s="4">
        <f t="shared" si="961"/>
        <v>59.405624855443243</v>
      </c>
      <c r="CT113" s="106">
        <f t="shared" si="961"/>
        <v>59.405624855443243</v>
      </c>
    </row>
    <row r="114" spans="2:98" x14ac:dyDescent="0.25">
      <c r="B114" t="s">
        <v>5</v>
      </c>
      <c r="C114" s="6">
        <f t="shared" ref="C114:S114" si="962">IFERROR(C23/C54,"")</f>
        <v>18.745337662337665</v>
      </c>
      <c r="D114" s="6">
        <f t="shared" si="962"/>
        <v>14.387365384615386</v>
      </c>
      <c r="E114" s="6">
        <f t="shared" si="962"/>
        <v>17.715746835443039</v>
      </c>
      <c r="F114" s="6">
        <f t="shared" si="962"/>
        <v>27.852455555555554</v>
      </c>
      <c r="G114" s="6">
        <f t="shared" si="962"/>
        <v>20.497552325581395</v>
      </c>
      <c r="H114" s="6">
        <f t="shared" si="962"/>
        <v>18.201326530612246</v>
      </c>
      <c r="I114" s="6">
        <f t="shared" si="962"/>
        <v>17.867380952380952</v>
      </c>
      <c r="J114" s="6">
        <f t="shared" si="962"/>
        <v>15.930616161616163</v>
      </c>
      <c r="K114" s="6">
        <f t="shared" si="962"/>
        <v>22.782426315789476</v>
      </c>
      <c r="L114" s="6">
        <f t="shared" si="962"/>
        <v>17.541870229007635</v>
      </c>
      <c r="M114" s="6">
        <f t="shared" si="962"/>
        <v>23.568496093750117</v>
      </c>
      <c r="N114" s="100">
        <f t="shared" si="962"/>
        <v>19.800055900621118</v>
      </c>
      <c r="O114" s="6">
        <f t="shared" si="962"/>
        <v>22.972782608695653</v>
      </c>
      <c r="P114" s="6">
        <f t="shared" si="962"/>
        <v>15.1136</v>
      </c>
      <c r="Q114" s="6">
        <f t="shared" si="962"/>
        <v>23.828310160427808</v>
      </c>
      <c r="R114" s="6">
        <f t="shared" si="962"/>
        <v>29.714468571428629</v>
      </c>
      <c r="S114" s="6">
        <f t="shared" si="962"/>
        <v>19.750324444444445</v>
      </c>
      <c r="T114" s="6">
        <f t="shared" ref="T114:Z114" si="963">IFERROR(T23/T54,"")</f>
        <v>21.198652173913196</v>
      </c>
      <c r="U114" s="6">
        <f t="shared" si="963"/>
        <v>17.003350000000037</v>
      </c>
      <c r="V114" s="6">
        <f t="shared" si="963"/>
        <v>16.98816467065874</v>
      </c>
      <c r="W114" s="6">
        <f t="shared" si="963"/>
        <v>22.22949297423899</v>
      </c>
      <c r="X114" s="6">
        <f t="shared" si="963"/>
        <v>18.897182608695712</v>
      </c>
      <c r="Y114" s="6">
        <f t="shared" si="963"/>
        <v>27.221450000000178</v>
      </c>
      <c r="Z114" s="100">
        <f t="shared" si="963"/>
        <v>25.209512500000166</v>
      </c>
      <c r="AA114" s="4">
        <f t="shared" ref="AA114:CL114" si="964">IFERROR(AA23/AA54,"")</f>
        <v>24.394973451327434</v>
      </c>
      <c r="AB114" s="4">
        <f t="shared" si="964"/>
        <v>18.389773399014828</v>
      </c>
      <c r="AC114" s="4">
        <f t="shared" si="964"/>
        <v>22.404754464285713</v>
      </c>
      <c r="AD114" s="4">
        <f t="shared" si="964"/>
        <v>21.247981072555206</v>
      </c>
      <c r="AE114" s="4">
        <f t="shared" si="964"/>
        <v>23.322181818181818</v>
      </c>
      <c r="AF114" s="4">
        <f t="shared" si="964"/>
        <v>20.058909348441926</v>
      </c>
      <c r="AG114" s="4">
        <f t="shared" si="964"/>
        <v>21.44886111111111</v>
      </c>
      <c r="AH114" s="4">
        <f t="shared" si="964"/>
        <v>21.341623134397743</v>
      </c>
      <c r="AI114" s="4">
        <f t="shared" si="964"/>
        <v>22.019479573694181</v>
      </c>
      <c r="AJ114" s="4">
        <f t="shared" si="964"/>
        <v>22.12708362750859</v>
      </c>
      <c r="AK114" s="4">
        <f t="shared" si="964"/>
        <v>22.778978270939543</v>
      </c>
      <c r="AL114" s="106">
        <f t="shared" si="964"/>
        <v>23.635448543896199</v>
      </c>
      <c r="AM114" s="4">
        <f t="shared" si="964"/>
        <v>21.927714707346915</v>
      </c>
      <c r="AN114" s="4">
        <f t="shared" si="964"/>
        <v>21.927714707346915</v>
      </c>
      <c r="AO114" s="4">
        <f t="shared" si="964"/>
        <v>21.927714707346915</v>
      </c>
      <c r="AP114" s="4">
        <f t="shared" si="964"/>
        <v>21.927714707346915</v>
      </c>
      <c r="AQ114" s="4">
        <f t="shared" si="964"/>
        <v>21.927714707346915</v>
      </c>
      <c r="AR114" s="4">
        <f t="shared" si="964"/>
        <v>21.927714707346915</v>
      </c>
      <c r="AS114" s="4">
        <f t="shared" si="964"/>
        <v>21.927714707346915</v>
      </c>
      <c r="AT114" s="4">
        <f t="shared" si="964"/>
        <v>21.927714707346915</v>
      </c>
      <c r="AU114" s="4">
        <f t="shared" si="964"/>
        <v>21.927714707346912</v>
      </c>
      <c r="AV114" s="4">
        <f t="shared" si="964"/>
        <v>21.927714707346915</v>
      </c>
      <c r="AW114" s="4">
        <f t="shared" si="964"/>
        <v>21.927714707346919</v>
      </c>
      <c r="AX114" s="106">
        <f t="shared" si="964"/>
        <v>21.927714707346919</v>
      </c>
      <c r="AY114" s="4">
        <f t="shared" si="964"/>
        <v>24.635787473704269</v>
      </c>
      <c r="AZ114" s="4">
        <f t="shared" si="964"/>
        <v>24.635787473704273</v>
      </c>
      <c r="BA114" s="4">
        <f t="shared" si="964"/>
        <v>24.635787473704276</v>
      </c>
      <c r="BB114" s="4">
        <f t="shared" si="964"/>
        <v>24.635787473704273</v>
      </c>
      <c r="BC114" s="4">
        <f t="shared" si="964"/>
        <v>24.635787473704269</v>
      </c>
      <c r="BD114" s="4">
        <f t="shared" si="964"/>
        <v>24.635787473704273</v>
      </c>
      <c r="BE114" s="4">
        <f t="shared" si="964"/>
        <v>24.635787473704269</v>
      </c>
      <c r="BF114" s="4">
        <f t="shared" si="964"/>
        <v>24.635787473704269</v>
      </c>
      <c r="BG114" s="4">
        <f t="shared" si="964"/>
        <v>24.635787473704273</v>
      </c>
      <c r="BH114" s="4">
        <f t="shared" si="964"/>
        <v>24.635787473704273</v>
      </c>
      <c r="BI114" s="4">
        <f t="shared" si="964"/>
        <v>24.635787473704273</v>
      </c>
      <c r="BJ114" s="106">
        <f t="shared" si="964"/>
        <v>24.635787473704269</v>
      </c>
      <c r="BK114" s="4">
        <f t="shared" si="964"/>
        <v>26.63621341656906</v>
      </c>
      <c r="BL114" s="4">
        <f t="shared" si="964"/>
        <v>26.63621341656906</v>
      </c>
      <c r="BM114" s="4">
        <f t="shared" si="964"/>
        <v>26.636213416569067</v>
      </c>
      <c r="BN114" s="4">
        <f t="shared" si="964"/>
        <v>26.636213416569063</v>
      </c>
      <c r="BO114" s="4">
        <f t="shared" si="964"/>
        <v>26.636213416569063</v>
      </c>
      <c r="BP114" s="4">
        <f t="shared" si="964"/>
        <v>26.636213416569063</v>
      </c>
      <c r="BQ114" s="4">
        <f t="shared" si="964"/>
        <v>26.636213416569063</v>
      </c>
      <c r="BR114" s="4">
        <f t="shared" si="964"/>
        <v>26.636213416569063</v>
      </c>
      <c r="BS114" s="4">
        <f t="shared" si="964"/>
        <v>26.636213416569063</v>
      </c>
      <c r="BT114" s="4">
        <f t="shared" si="964"/>
        <v>26.63621341656906</v>
      </c>
      <c r="BU114" s="4">
        <f t="shared" si="964"/>
        <v>26.636213416569063</v>
      </c>
      <c r="BV114" s="106">
        <f t="shared" si="964"/>
        <v>26.636213416569067</v>
      </c>
      <c r="BW114" s="4">
        <f t="shared" si="964"/>
        <v>29.630123804591424</v>
      </c>
      <c r="BX114" s="4">
        <f t="shared" si="964"/>
        <v>29.63012380459142</v>
      </c>
      <c r="BY114" s="4">
        <f t="shared" si="964"/>
        <v>29.63012380459142</v>
      </c>
      <c r="BZ114" s="4">
        <f t="shared" si="964"/>
        <v>29.630123804591424</v>
      </c>
      <c r="CA114" s="4">
        <f t="shared" si="964"/>
        <v>29.63012380459142</v>
      </c>
      <c r="CB114" s="4">
        <f t="shared" si="964"/>
        <v>29.630123804591424</v>
      </c>
      <c r="CC114" s="4">
        <f t="shared" si="964"/>
        <v>29.630123804591424</v>
      </c>
      <c r="CD114" s="4">
        <f t="shared" si="964"/>
        <v>29.630123804591424</v>
      </c>
      <c r="CE114" s="4">
        <f t="shared" si="964"/>
        <v>29.630123804591427</v>
      </c>
      <c r="CF114" s="4">
        <f t="shared" si="964"/>
        <v>29.63012380459142</v>
      </c>
      <c r="CG114" s="4">
        <f t="shared" si="964"/>
        <v>29.630123804591427</v>
      </c>
      <c r="CH114" s="106">
        <f t="shared" si="964"/>
        <v>29.630123804591424</v>
      </c>
      <c r="CI114" s="4">
        <f t="shared" si="964"/>
        <v>30.519027518729157</v>
      </c>
      <c r="CJ114" s="4">
        <f t="shared" si="964"/>
        <v>30.51902751872916</v>
      </c>
      <c r="CK114" s="4">
        <f t="shared" si="964"/>
        <v>30.519027518729157</v>
      </c>
      <c r="CL114" s="4">
        <f t="shared" si="964"/>
        <v>30.51902751872916</v>
      </c>
      <c r="CM114" s="4">
        <f t="shared" ref="CM114:CT114" si="965">IFERROR(CM23/CM54,"")</f>
        <v>30.51902751872916</v>
      </c>
      <c r="CN114" s="4">
        <f t="shared" si="965"/>
        <v>30.519027518729164</v>
      </c>
      <c r="CO114" s="4">
        <f t="shared" si="965"/>
        <v>30.51902751872916</v>
      </c>
      <c r="CP114" s="4">
        <f t="shared" si="965"/>
        <v>30.51902751872916</v>
      </c>
      <c r="CQ114" s="4">
        <f t="shared" si="965"/>
        <v>30.519027518729157</v>
      </c>
      <c r="CR114" s="4">
        <f t="shared" si="965"/>
        <v>30.519027518729164</v>
      </c>
      <c r="CS114" s="4">
        <f t="shared" si="965"/>
        <v>30.51902751872916</v>
      </c>
      <c r="CT114" s="106">
        <f t="shared" si="965"/>
        <v>30.51902751872916</v>
      </c>
    </row>
    <row r="115" spans="2:98" x14ac:dyDescent="0.25">
      <c r="B115" t="s">
        <v>6</v>
      </c>
      <c r="C115" s="6">
        <f t="shared" ref="C115:S115" si="966">IFERROR(C24/C55,"")</f>
        <v>19.580369565217392</v>
      </c>
      <c r="D115" s="6">
        <f t="shared" si="966"/>
        <v>15.411375</v>
      </c>
      <c r="E115" s="6">
        <f t="shared" si="966"/>
        <v>22.539180000000002</v>
      </c>
      <c r="F115" s="6">
        <f t="shared" si="966"/>
        <v>16.320941176470591</v>
      </c>
      <c r="G115" s="6">
        <f t="shared" si="966"/>
        <v>19.354615853658537</v>
      </c>
      <c r="H115" s="6">
        <f t="shared" si="966"/>
        <v>20.029192307692309</v>
      </c>
      <c r="I115" s="6">
        <f t="shared" si="966"/>
        <v>21.598179775280901</v>
      </c>
      <c r="J115" s="6">
        <f t="shared" si="966"/>
        <v>16.39477108433735</v>
      </c>
      <c r="K115" s="6">
        <f t="shared" si="966"/>
        <v>22.773981981981979</v>
      </c>
      <c r="L115" s="6">
        <f t="shared" si="966"/>
        <v>20.1251</v>
      </c>
      <c r="M115" s="6">
        <f t="shared" si="966"/>
        <v>22.299493150684931</v>
      </c>
      <c r="N115" s="100">
        <f t="shared" si="966"/>
        <v>26.446153846153948</v>
      </c>
      <c r="O115" s="6">
        <f t="shared" si="966"/>
        <v>13.817895522388044</v>
      </c>
      <c r="P115" s="6">
        <f t="shared" si="966"/>
        <v>18.010166666666667</v>
      </c>
      <c r="Q115" s="6">
        <f t="shared" si="966"/>
        <v>20.09948</v>
      </c>
      <c r="R115" s="6">
        <f t="shared" si="966"/>
        <v>18.101158536585366</v>
      </c>
      <c r="S115" s="6">
        <f t="shared" si="966"/>
        <v>16.671058252427184</v>
      </c>
      <c r="T115" s="6">
        <f t="shared" ref="T115:Z115" si="967">IFERROR(T24/T55,"")</f>
        <v>25.946603658536588</v>
      </c>
      <c r="U115" s="6">
        <f t="shared" si="967"/>
        <v>16.018558139534882</v>
      </c>
      <c r="V115" s="6">
        <f t="shared" si="967"/>
        <v>17.577968354430379</v>
      </c>
      <c r="W115" s="6">
        <f t="shared" si="967"/>
        <v>23.425096234309706</v>
      </c>
      <c r="X115" s="6">
        <f t="shared" si="967"/>
        <v>18.926049504950495</v>
      </c>
      <c r="Y115" s="6">
        <f t="shared" si="967"/>
        <v>19.266942028985508</v>
      </c>
      <c r="Z115" s="100">
        <f t="shared" si="967"/>
        <v>25.358649446494578</v>
      </c>
      <c r="AA115" s="4">
        <f t="shared" ref="AA115:CL115" si="968">IFERROR(AA24/AA55,"")</f>
        <v>13.987539877300614</v>
      </c>
      <c r="AB115" s="4">
        <f t="shared" si="968"/>
        <v>22.299408450704227</v>
      </c>
      <c r="AC115" s="4">
        <f t="shared" si="968"/>
        <v>20.989050279329607</v>
      </c>
      <c r="AD115" s="4">
        <f t="shared" si="968"/>
        <v>20.323351063829787</v>
      </c>
      <c r="AE115" s="4">
        <f t="shared" si="968"/>
        <v>18.945693430656934</v>
      </c>
      <c r="AF115" s="4">
        <f t="shared" si="968"/>
        <v>19.632222222222225</v>
      </c>
      <c r="AG115" s="4">
        <f t="shared" si="968"/>
        <v>17.936277777777779</v>
      </c>
      <c r="AH115" s="4">
        <f t="shared" si="968"/>
        <v>20.390709207345562</v>
      </c>
      <c r="AI115" s="4">
        <f t="shared" si="968"/>
        <v>20.333720046616445</v>
      </c>
      <c r="AJ115" s="4">
        <f t="shared" si="968"/>
        <v>20.522129189335125</v>
      </c>
      <c r="AK115" s="4">
        <f t="shared" si="968"/>
        <v>20.73775513220259</v>
      </c>
      <c r="AL115" s="106">
        <f t="shared" si="968"/>
        <v>21.960721374366567</v>
      </c>
      <c r="AM115" s="4">
        <f t="shared" si="968"/>
        <v>16.864845723216991</v>
      </c>
      <c r="AN115" s="4">
        <f t="shared" si="968"/>
        <v>23.534864315710845</v>
      </c>
      <c r="AO115" s="4">
        <f t="shared" si="968"/>
        <v>22.613373047714678</v>
      </c>
      <c r="AP115" s="4">
        <f t="shared" si="968"/>
        <v>22.373661362496158</v>
      </c>
      <c r="AQ115" s="4">
        <f t="shared" si="968"/>
        <v>20.923993073035412</v>
      </c>
      <c r="AR115" s="4">
        <f t="shared" si="968"/>
        <v>20.607095634673588</v>
      </c>
      <c r="AS115" s="4">
        <f t="shared" si="968"/>
        <v>18.600579488890009</v>
      </c>
      <c r="AT115" s="4">
        <f t="shared" si="968"/>
        <v>20.936549623124304</v>
      </c>
      <c r="AU115" s="4">
        <f t="shared" si="968"/>
        <v>20.468661681667282</v>
      </c>
      <c r="AV115" s="4">
        <f t="shared" si="968"/>
        <v>20.639032357668121</v>
      </c>
      <c r="AW115" s="4">
        <f t="shared" si="968"/>
        <v>20.446947648759721</v>
      </c>
      <c r="AX115" s="106">
        <f t="shared" si="968"/>
        <v>20.81996550068482</v>
      </c>
      <c r="AY115" s="4">
        <f t="shared" si="968"/>
        <v>22.631049342172542</v>
      </c>
      <c r="AZ115" s="4">
        <f t="shared" si="968"/>
        <v>22.85735983559427</v>
      </c>
      <c r="BA115" s="4">
        <f t="shared" si="968"/>
        <v>23.08593343395021</v>
      </c>
      <c r="BB115" s="4">
        <f t="shared" si="968"/>
        <v>23.316792768289709</v>
      </c>
      <c r="BC115" s="4">
        <f t="shared" si="968"/>
        <v>23.549960695972608</v>
      </c>
      <c r="BD115" s="4">
        <f t="shared" si="968"/>
        <v>23.785460302932332</v>
      </c>
      <c r="BE115" s="4">
        <f t="shared" si="968"/>
        <v>24.023314905961659</v>
      </c>
      <c r="BF115" s="4">
        <f t="shared" si="968"/>
        <v>24.263548055021275</v>
      </c>
      <c r="BG115" s="4">
        <f t="shared" si="968"/>
        <v>24.506183535571484</v>
      </c>
      <c r="BH115" s="4">
        <f t="shared" si="968"/>
        <v>24.751245370927201</v>
      </c>
      <c r="BI115" s="4">
        <f t="shared" si="968"/>
        <v>24.998757824636474</v>
      </c>
      <c r="BJ115" s="106">
        <f t="shared" si="968"/>
        <v>25.24874540288284</v>
      </c>
      <c r="BK115" s="4">
        <f t="shared" si="968"/>
        <v>24.468690548756943</v>
      </c>
      <c r="BL115" s="4">
        <f t="shared" si="968"/>
        <v>24.713377454244519</v>
      </c>
      <c r="BM115" s="4">
        <f t="shared" si="968"/>
        <v>24.960511228786963</v>
      </c>
      <c r="BN115" s="4">
        <f t="shared" si="968"/>
        <v>25.21011634107483</v>
      </c>
      <c r="BO115" s="4">
        <f t="shared" si="968"/>
        <v>25.462217504485576</v>
      </c>
      <c r="BP115" s="4">
        <f t="shared" si="968"/>
        <v>25.716839679530434</v>
      </c>
      <c r="BQ115" s="4">
        <f t="shared" si="968"/>
        <v>25.974008076325735</v>
      </c>
      <c r="BR115" s="4">
        <f t="shared" si="968"/>
        <v>26.233748157088996</v>
      </c>
      <c r="BS115" s="4">
        <f t="shared" si="968"/>
        <v>26.496085638659888</v>
      </c>
      <c r="BT115" s="4">
        <f t="shared" si="968"/>
        <v>26.761046495046482</v>
      </c>
      <c r="BU115" s="4">
        <f t="shared" si="968"/>
        <v>27.028656959996951</v>
      </c>
      <c r="BV115" s="106">
        <f t="shared" si="968"/>
        <v>27.298943529596915</v>
      </c>
      <c r="BW115" s="4">
        <f t="shared" si="968"/>
        <v>27.218971366437223</v>
      </c>
      <c r="BX115" s="4">
        <f t="shared" si="968"/>
        <v>27.491161080101602</v>
      </c>
      <c r="BY115" s="4">
        <f t="shared" si="968"/>
        <v>27.766072690902615</v>
      </c>
      <c r="BZ115" s="4">
        <f t="shared" si="968"/>
        <v>28.043733417811641</v>
      </c>
      <c r="CA115" s="4">
        <f t="shared" si="968"/>
        <v>28.324170751989755</v>
      </c>
      <c r="CB115" s="4">
        <f t="shared" si="968"/>
        <v>28.607412459509646</v>
      </c>
      <c r="CC115" s="4">
        <f t="shared" si="968"/>
        <v>28.89348658410475</v>
      </c>
      <c r="CD115" s="4">
        <f t="shared" si="968"/>
        <v>29.182421449945799</v>
      </c>
      <c r="CE115" s="4">
        <f t="shared" si="968"/>
        <v>29.474245664445256</v>
      </c>
      <c r="CF115" s="4">
        <f t="shared" si="968"/>
        <v>29.768988121089709</v>
      </c>
      <c r="CG115" s="4">
        <f t="shared" si="968"/>
        <v>30.066678002300609</v>
      </c>
      <c r="CH115" s="106">
        <f t="shared" si="968"/>
        <v>30.367344782323606</v>
      </c>
      <c r="CI115" s="4">
        <f t="shared" si="968"/>
        <v>28.035540507430341</v>
      </c>
      <c r="CJ115" s="4">
        <f t="shared" si="968"/>
        <v>28.315895912504651</v>
      </c>
      <c r="CK115" s="4">
        <f t="shared" si="968"/>
        <v>28.59905487162969</v>
      </c>
      <c r="CL115" s="4">
        <f t="shared" si="968"/>
        <v>28.885045420345989</v>
      </c>
      <c r="CM115" s="4">
        <f t="shared" ref="CM115:CT115" si="969">IFERROR(CM24/CM55,"")</f>
        <v>29.173895874549451</v>
      </c>
      <c r="CN115" s="4">
        <f t="shared" si="969"/>
        <v>29.465634833294938</v>
      </c>
      <c r="CO115" s="4">
        <f t="shared" si="969"/>
        <v>29.760291181627892</v>
      </c>
      <c r="CP115" s="4">
        <f t="shared" si="969"/>
        <v>30.057894093444173</v>
      </c>
      <c r="CQ115" s="4">
        <f t="shared" si="969"/>
        <v>30.358473034378616</v>
      </c>
      <c r="CR115" s="4">
        <f t="shared" si="969"/>
        <v>30.662057764722405</v>
      </c>
      <c r="CS115" s="4">
        <f t="shared" si="969"/>
        <v>30.968678342369625</v>
      </c>
      <c r="CT115" s="106">
        <f t="shared" si="969"/>
        <v>31.278365125793322</v>
      </c>
    </row>
    <row r="116" spans="2:98" x14ac:dyDescent="0.25">
      <c r="B116" t="s">
        <v>7</v>
      </c>
      <c r="C116" s="6">
        <f t="shared" ref="C116:S116" si="970">IFERROR(C25/C56,"")</f>
        <v>17.551921875000001</v>
      </c>
      <c r="D116" s="6">
        <f t="shared" si="970"/>
        <v>16.754944444444444</v>
      </c>
      <c r="E116" s="6">
        <f t="shared" si="970"/>
        <v>19.234750000000002</v>
      </c>
      <c r="F116" s="6">
        <f t="shared" si="970"/>
        <v>17.271862068965518</v>
      </c>
      <c r="G116" s="6">
        <f t="shared" si="970"/>
        <v>15.213203125</v>
      </c>
      <c r="H116" s="6">
        <f t="shared" si="970"/>
        <v>18.44857142857143</v>
      </c>
      <c r="I116" s="6">
        <f t="shared" si="970"/>
        <v>19.692684684684686</v>
      </c>
      <c r="J116" s="6">
        <f t="shared" si="970"/>
        <v>13.978372093023257</v>
      </c>
      <c r="K116" s="6">
        <f t="shared" si="970"/>
        <v>21.1348375</v>
      </c>
      <c r="L116" s="6">
        <f t="shared" si="970"/>
        <v>18.925597014925376</v>
      </c>
      <c r="M116" s="6">
        <f t="shared" si="970"/>
        <v>27.306295597484276</v>
      </c>
      <c r="N116" s="100">
        <f t="shared" si="970"/>
        <v>23.294449704142014</v>
      </c>
      <c r="O116" s="6">
        <f t="shared" si="970"/>
        <v>13.165360824742267</v>
      </c>
      <c r="P116" s="6">
        <f t="shared" si="970"/>
        <v>15.446917355371902</v>
      </c>
      <c r="Q116" s="6">
        <f t="shared" si="970"/>
        <v>28.877604166666668</v>
      </c>
      <c r="R116" s="6">
        <f t="shared" si="970"/>
        <v>34.184459459459461</v>
      </c>
      <c r="S116" s="6">
        <f t="shared" si="970"/>
        <v>25.050557142857144</v>
      </c>
      <c r="T116" s="6">
        <f t="shared" ref="T116:Z116" si="971">IFERROR(T25/T56,"")</f>
        <v>20.822754966887416</v>
      </c>
      <c r="U116" s="6">
        <f t="shared" si="971"/>
        <v>20.560784615384616</v>
      </c>
      <c r="V116" s="6">
        <f t="shared" si="971"/>
        <v>16.315021645021687</v>
      </c>
      <c r="W116" s="6">
        <f t="shared" si="971"/>
        <v>23.682821033210331</v>
      </c>
      <c r="X116" s="6">
        <f t="shared" si="971"/>
        <v>20.51159217877095</v>
      </c>
      <c r="Y116" s="6">
        <f t="shared" si="971"/>
        <v>18.370337962962964</v>
      </c>
      <c r="Z116" s="100">
        <f t="shared" si="971"/>
        <v>23.102298780487896</v>
      </c>
      <c r="AA116" s="4">
        <f t="shared" ref="AA116:CL116" si="972">IFERROR(AA25/AA56,"")</f>
        <v>20.514392857142859</v>
      </c>
      <c r="AB116" s="4">
        <f t="shared" si="972"/>
        <v>18.142899665551873</v>
      </c>
      <c r="AC116" s="4">
        <f t="shared" si="972"/>
        <v>22.210257731958762</v>
      </c>
      <c r="AD116" s="4">
        <f t="shared" si="972"/>
        <v>19.960143884892087</v>
      </c>
      <c r="AE116" s="4">
        <f t="shared" si="972"/>
        <v>20.020519480519479</v>
      </c>
      <c r="AF116" s="4">
        <f t="shared" si="972"/>
        <v>20.240147058823528</v>
      </c>
      <c r="AG116" s="4">
        <f t="shared" si="972"/>
        <v>27.235565217391304</v>
      </c>
      <c r="AH116" s="4">
        <f t="shared" si="972"/>
        <v>24.126803909613447</v>
      </c>
      <c r="AI116" s="4">
        <f t="shared" si="972"/>
        <v>24.915518521514951</v>
      </c>
      <c r="AJ116" s="4">
        <f t="shared" si="972"/>
        <v>25.833672484300692</v>
      </c>
      <c r="AK116" s="4">
        <f t="shared" si="972"/>
        <v>26.76690860430838</v>
      </c>
      <c r="AL116" s="106">
        <f t="shared" si="972"/>
        <v>27.207158506161999</v>
      </c>
      <c r="AM116" s="4">
        <f t="shared" si="972"/>
        <v>23.821338853448051</v>
      </c>
      <c r="AN116" s="4">
        <f t="shared" si="972"/>
        <v>21.156806890768749</v>
      </c>
      <c r="AO116" s="4">
        <f t="shared" si="972"/>
        <v>25.491836570382326</v>
      </c>
      <c r="AP116" s="4">
        <f t="shared" si="972"/>
        <v>22.373004819793088</v>
      </c>
      <c r="AQ116" s="4">
        <f t="shared" si="972"/>
        <v>22.262450852359269</v>
      </c>
      <c r="AR116" s="4">
        <f t="shared" si="972"/>
        <v>22.699210933826254</v>
      </c>
      <c r="AS116" s="4">
        <f t="shared" si="972"/>
        <v>27.365532472354506</v>
      </c>
      <c r="AT116" s="4">
        <f t="shared" si="972"/>
        <v>24.001917083204535</v>
      </c>
      <c r="AU116" s="4">
        <f t="shared" si="972"/>
        <v>24.300538329543837</v>
      </c>
      <c r="AV116" s="4">
        <f t="shared" si="972"/>
        <v>25.172504145244034</v>
      </c>
      <c r="AW116" s="4">
        <f t="shared" si="972"/>
        <v>25.570446759420552</v>
      </c>
      <c r="AX116" s="106">
        <f t="shared" si="972"/>
        <v>24.991363271794899</v>
      </c>
      <c r="AY116" s="4">
        <f t="shared" si="972"/>
        <v>26.303372191825648</v>
      </c>
      <c r="AZ116" s="4">
        <f t="shared" si="972"/>
        <v>26.56640591374391</v>
      </c>
      <c r="BA116" s="4">
        <f t="shared" si="972"/>
        <v>26.832069972881349</v>
      </c>
      <c r="BB116" s="4">
        <f t="shared" si="972"/>
        <v>27.100390672610164</v>
      </c>
      <c r="BC116" s="4">
        <f t="shared" si="972"/>
        <v>27.371394579336261</v>
      </c>
      <c r="BD116" s="4">
        <f t="shared" si="972"/>
        <v>27.645108525129626</v>
      </c>
      <c r="BE116" s="4">
        <f t="shared" si="972"/>
        <v>27.921559610380925</v>
      </c>
      <c r="BF116" s="4">
        <f t="shared" si="972"/>
        <v>28.200775206484735</v>
      </c>
      <c r="BG116" s="4">
        <f t="shared" si="972"/>
        <v>28.482782958549581</v>
      </c>
      <c r="BH116" s="4">
        <f t="shared" si="972"/>
        <v>28.76761078813508</v>
      </c>
      <c r="BI116" s="4">
        <f t="shared" si="972"/>
        <v>29.055286896016433</v>
      </c>
      <c r="BJ116" s="106">
        <f t="shared" si="972"/>
        <v>29.345839764976599</v>
      </c>
      <c r="BK116" s="4">
        <f t="shared" si="972"/>
        <v>28.439206013801886</v>
      </c>
      <c r="BL116" s="4">
        <f t="shared" si="972"/>
        <v>28.723598073939907</v>
      </c>
      <c r="BM116" s="4">
        <f t="shared" si="972"/>
        <v>29.010834054679311</v>
      </c>
      <c r="BN116" s="4">
        <f t="shared" si="972"/>
        <v>29.300942395226102</v>
      </c>
      <c r="BO116" s="4">
        <f t="shared" si="972"/>
        <v>29.593951819178361</v>
      </c>
      <c r="BP116" s="4">
        <f t="shared" si="972"/>
        <v>29.889891337370148</v>
      </c>
      <c r="BQ116" s="4">
        <f t="shared" si="972"/>
        <v>30.188790250743853</v>
      </c>
      <c r="BR116" s="4">
        <f t="shared" si="972"/>
        <v>30.490678153251295</v>
      </c>
      <c r="BS116" s="4">
        <f t="shared" si="972"/>
        <v>30.795584934783808</v>
      </c>
      <c r="BT116" s="4">
        <f t="shared" si="972"/>
        <v>31.103540784131646</v>
      </c>
      <c r="BU116" s="4">
        <f t="shared" si="972"/>
        <v>31.414576191972962</v>
      </c>
      <c r="BV116" s="106">
        <f t="shared" si="972"/>
        <v>31.728721953892695</v>
      </c>
      <c r="BW116" s="4">
        <f t="shared" si="972"/>
        <v>31.635772769753217</v>
      </c>
      <c r="BX116" s="4">
        <f t="shared" si="972"/>
        <v>31.952130497450749</v>
      </c>
      <c r="BY116" s="4">
        <f t="shared" si="972"/>
        <v>32.271651802425261</v>
      </c>
      <c r="BZ116" s="4">
        <f t="shared" si="972"/>
        <v>32.594368320449519</v>
      </c>
      <c r="CA116" s="4">
        <f t="shared" si="972"/>
        <v>32.920312003654011</v>
      </c>
      <c r="CB116" s="4">
        <f t="shared" si="972"/>
        <v>33.24951512369055</v>
      </c>
      <c r="CC116" s="4">
        <f t="shared" si="972"/>
        <v>33.582010274927455</v>
      </c>
      <c r="CD116" s="4">
        <f t="shared" si="972"/>
        <v>33.917830377676729</v>
      </c>
      <c r="CE116" s="4">
        <f t="shared" si="972"/>
        <v>34.257008681453499</v>
      </c>
      <c r="CF116" s="4">
        <f t="shared" si="972"/>
        <v>34.599578768268039</v>
      </c>
      <c r="CG116" s="4">
        <f t="shared" si="972"/>
        <v>34.945574555950721</v>
      </c>
      <c r="CH116" s="106">
        <f t="shared" si="972"/>
        <v>35.295030301510231</v>
      </c>
      <c r="CI116" s="4">
        <f t="shared" si="972"/>
        <v>32.584845952845818</v>
      </c>
      <c r="CJ116" s="4">
        <f t="shared" si="972"/>
        <v>32.910694412374276</v>
      </c>
      <c r="CK116" s="4">
        <f t="shared" si="972"/>
        <v>33.239801356498027</v>
      </c>
      <c r="CL116" s="4">
        <f t="shared" si="972"/>
        <v>33.572199370063004</v>
      </c>
      <c r="CM116" s="4">
        <f t="shared" ref="CM116:CT116" si="973">IFERROR(CM25/CM56,"")</f>
        <v>33.907921363763634</v>
      </c>
      <c r="CN116" s="4">
        <f t="shared" si="973"/>
        <v>34.247000577401273</v>
      </c>
      <c r="CO116" s="4">
        <f t="shared" si="973"/>
        <v>34.589470583175292</v>
      </c>
      <c r="CP116" s="4">
        <f t="shared" si="973"/>
        <v>34.935365289007045</v>
      </c>
      <c r="CQ116" s="4">
        <f t="shared" si="973"/>
        <v>35.284718941897118</v>
      </c>
      <c r="CR116" s="4">
        <f t="shared" si="973"/>
        <v>35.637566131316085</v>
      </c>
      <c r="CS116" s="4">
        <f t="shared" si="973"/>
        <v>35.993941792629251</v>
      </c>
      <c r="CT116" s="106">
        <f t="shared" si="973"/>
        <v>36.353881210555542</v>
      </c>
    </row>
    <row r="117" spans="2:98" x14ac:dyDescent="0.25">
      <c r="B117" t="s">
        <v>8</v>
      </c>
      <c r="C117" s="6">
        <f t="shared" ref="C117:S117" si="974">IFERROR(C26/C57,"")</f>
        <v>17.669466666666665</v>
      </c>
      <c r="D117" s="6">
        <f t="shared" si="974"/>
        <v>15.048300000000001</v>
      </c>
      <c r="E117" s="6">
        <f t="shared" si="974"/>
        <v>14.718621212121212</v>
      </c>
      <c r="F117" s="6">
        <f t="shared" si="974"/>
        <v>38.211943548387097</v>
      </c>
      <c r="G117" s="6">
        <f t="shared" si="974"/>
        <v>16.2866</v>
      </c>
      <c r="H117" s="6">
        <f t="shared" si="974"/>
        <v>15.816835616438356</v>
      </c>
      <c r="I117" s="6">
        <f t="shared" si="974"/>
        <v>23.279229508196721</v>
      </c>
      <c r="J117" s="6">
        <f t="shared" si="974"/>
        <v>15.079368421052632</v>
      </c>
      <c r="K117" s="6">
        <f t="shared" si="974"/>
        <v>16.969621951219512</v>
      </c>
      <c r="L117" s="6">
        <f t="shared" si="974"/>
        <v>15.379403225806451</v>
      </c>
      <c r="M117" s="6">
        <f t="shared" si="974"/>
        <v>27.828731481481483</v>
      </c>
      <c r="N117" s="100">
        <f t="shared" si="974"/>
        <v>31.712222222222223</v>
      </c>
      <c r="O117" s="6">
        <f t="shared" si="974"/>
        <v>15.123215909090909</v>
      </c>
      <c r="P117" s="6">
        <f t="shared" si="974"/>
        <v>13.943755813953489</v>
      </c>
      <c r="Q117" s="6">
        <f t="shared" si="974"/>
        <v>19.062575581395347</v>
      </c>
      <c r="R117" s="6">
        <f t="shared" si="974"/>
        <v>11.48811111111111</v>
      </c>
      <c r="S117" s="6">
        <f t="shared" si="974"/>
        <v>16.993518072289156</v>
      </c>
      <c r="T117" s="6">
        <f t="shared" ref="T117:Z117" si="975">IFERROR(T26/T57,"")</f>
        <v>18.638562499999999</v>
      </c>
      <c r="U117" s="6">
        <f t="shared" si="975"/>
        <v>21.067519230769228</v>
      </c>
      <c r="V117" s="6">
        <f t="shared" si="975"/>
        <v>18.866613333333333</v>
      </c>
      <c r="W117" s="6">
        <f t="shared" si="975"/>
        <v>22.254454081632652</v>
      </c>
      <c r="X117" s="6">
        <f t="shared" si="975"/>
        <v>25.955843478260871</v>
      </c>
      <c r="Y117" s="6">
        <f t="shared" si="975"/>
        <v>24.242379629629632</v>
      </c>
      <c r="Z117" s="100">
        <f t="shared" si="975"/>
        <v>29.196417391304436</v>
      </c>
      <c r="AA117" s="4">
        <f t="shared" ref="AA117:CL117" si="976">IFERROR(AA26/AA57,"")</f>
        <v>16.384328571428572</v>
      </c>
      <c r="AB117" s="4">
        <f t="shared" si="976"/>
        <v>18.098291666666665</v>
      </c>
      <c r="AC117" s="4">
        <f t="shared" si="976"/>
        <v>22.737383177570095</v>
      </c>
      <c r="AD117" s="4">
        <f t="shared" si="976"/>
        <v>15.758153846153846</v>
      </c>
      <c r="AE117" s="4">
        <f t="shared" si="976"/>
        <v>23.684285714285714</v>
      </c>
      <c r="AF117" s="4">
        <f t="shared" si="976"/>
        <v>21.661617647058822</v>
      </c>
      <c r="AG117" s="4">
        <f t="shared" si="976"/>
        <v>26.197076923076921</v>
      </c>
      <c r="AH117" s="4">
        <f t="shared" si="976"/>
        <v>21.189072238387933</v>
      </c>
      <c r="AI117" s="4">
        <f t="shared" si="976"/>
        <v>22.870629441134941</v>
      </c>
      <c r="AJ117" s="4">
        <f t="shared" si="976"/>
        <v>23.744436438052372</v>
      </c>
      <c r="AK117" s="4">
        <f t="shared" si="976"/>
        <v>24.644623523195992</v>
      </c>
      <c r="AL117" s="106">
        <f t="shared" si="976"/>
        <v>24.737586778455565</v>
      </c>
      <c r="AM117" s="4">
        <f t="shared" si="976"/>
        <v>18.144776568962385</v>
      </c>
      <c r="AN117" s="4">
        <f t="shared" si="976"/>
        <v>21.470548193328359</v>
      </c>
      <c r="AO117" s="4">
        <f t="shared" si="976"/>
        <v>24.964381214342655</v>
      </c>
      <c r="AP117" s="4">
        <f t="shared" si="976"/>
        <v>16.904413509679376</v>
      </c>
      <c r="AQ117" s="4">
        <f t="shared" si="976"/>
        <v>21.650972968062181</v>
      </c>
      <c r="AR117" s="4">
        <f t="shared" si="976"/>
        <v>22.064888627745759</v>
      </c>
      <c r="AS117" s="4">
        <f t="shared" si="976"/>
        <v>28.0476308516809</v>
      </c>
      <c r="AT117" s="4">
        <f t="shared" si="976"/>
        <v>22.461249669415775</v>
      </c>
      <c r="AU117" s="4">
        <f t="shared" si="976"/>
        <v>23.768398449594152</v>
      </c>
      <c r="AV117" s="4">
        <f t="shared" si="976"/>
        <v>24.653465447727857</v>
      </c>
      <c r="AW117" s="4">
        <f t="shared" si="976"/>
        <v>25.086387433036531</v>
      </c>
      <c r="AX117" s="106">
        <f t="shared" si="976"/>
        <v>24.212516431462674</v>
      </c>
      <c r="AY117" s="4">
        <f t="shared" si="976"/>
        <v>20.385656475229236</v>
      </c>
      <c r="AZ117" s="4">
        <f t="shared" si="976"/>
        <v>24.122160895204413</v>
      </c>
      <c r="BA117" s="4">
        <f t="shared" si="976"/>
        <v>28.047482294313973</v>
      </c>
      <c r="BB117" s="4">
        <f t="shared" si="976"/>
        <v>18.992108578124775</v>
      </c>
      <c r="BC117" s="4">
        <f t="shared" si="976"/>
        <v>24.324868129617858</v>
      </c>
      <c r="BD117" s="4">
        <f t="shared" si="976"/>
        <v>24.789902373272358</v>
      </c>
      <c r="BE117" s="4">
        <f t="shared" si="976"/>
        <v>31.511513261863488</v>
      </c>
      <c r="BF117" s="4">
        <f t="shared" si="976"/>
        <v>25.23521400358862</v>
      </c>
      <c r="BG117" s="4">
        <f t="shared" si="976"/>
        <v>26.703795658119027</v>
      </c>
      <c r="BH117" s="4">
        <f t="shared" si="976"/>
        <v>27.698168430522248</v>
      </c>
      <c r="BI117" s="4">
        <f t="shared" si="976"/>
        <v>28.184556281016544</v>
      </c>
      <c r="BJ117" s="106">
        <f t="shared" si="976"/>
        <v>27.202762210748311</v>
      </c>
      <c r="BK117" s="4">
        <f t="shared" si="976"/>
        <v>22.040971781017852</v>
      </c>
      <c r="BL117" s="4">
        <f t="shared" si="976"/>
        <v>26.080880359895016</v>
      </c>
      <c r="BM117" s="4">
        <f t="shared" si="976"/>
        <v>30.324937856612262</v>
      </c>
      <c r="BN117" s="4">
        <f t="shared" si="976"/>
        <v>20.534267794668509</v>
      </c>
      <c r="BO117" s="4">
        <f t="shared" si="976"/>
        <v>26.300047421742828</v>
      </c>
      <c r="BP117" s="4">
        <f t="shared" si="976"/>
        <v>26.802842445982073</v>
      </c>
      <c r="BQ117" s="4">
        <f t="shared" si="976"/>
        <v>34.070248138726797</v>
      </c>
      <c r="BR117" s="4">
        <f t="shared" si="976"/>
        <v>27.284313380680018</v>
      </c>
      <c r="BS117" s="4">
        <f t="shared" si="976"/>
        <v>28.872143865558289</v>
      </c>
      <c r="BT117" s="4">
        <f t="shared" si="976"/>
        <v>29.947259707080647</v>
      </c>
      <c r="BU117" s="4">
        <f t="shared" si="976"/>
        <v>30.473142251035085</v>
      </c>
      <c r="BV117" s="106">
        <f t="shared" si="976"/>
        <v>29.411626502261075</v>
      </c>
      <c r="BW117" s="4">
        <f t="shared" si="976"/>
        <v>24.518377009204247</v>
      </c>
      <c r="BX117" s="4">
        <f t="shared" si="976"/>
        <v>29.012371312347206</v>
      </c>
      <c r="BY117" s="4">
        <f t="shared" si="976"/>
        <v>33.733460871695485</v>
      </c>
      <c r="BZ117" s="4">
        <f t="shared" si="976"/>
        <v>22.842319494789244</v>
      </c>
      <c r="CA117" s="4">
        <f t="shared" si="976"/>
        <v>29.256172751946718</v>
      </c>
      <c r="CB117" s="4">
        <f t="shared" si="976"/>
        <v>29.815481936910455</v>
      </c>
      <c r="CC117" s="4">
        <f t="shared" si="976"/>
        <v>37.899744029519681</v>
      </c>
      <c r="CD117" s="4">
        <f t="shared" si="976"/>
        <v>30.351070204668449</v>
      </c>
      <c r="CE117" s="4">
        <f t="shared" si="976"/>
        <v>32.117372836047039</v>
      </c>
      <c r="CF117" s="4">
        <f t="shared" si="976"/>
        <v>33.31333169815651</v>
      </c>
      <c r="CG117" s="4">
        <f t="shared" si="976"/>
        <v>33.898323440051421</v>
      </c>
      <c r="CH117" s="106">
        <f t="shared" si="976"/>
        <v>32.717493321115214</v>
      </c>
      <c r="CI117" s="4">
        <f t="shared" si="976"/>
        <v>25.253928319480373</v>
      </c>
      <c r="CJ117" s="4">
        <f t="shared" si="976"/>
        <v>29.882742451717618</v>
      </c>
      <c r="CK117" s="4">
        <f t="shared" si="976"/>
        <v>34.745464697846337</v>
      </c>
      <c r="CL117" s="4">
        <f t="shared" si="976"/>
        <v>23.527589079632918</v>
      </c>
      <c r="CM117" s="4">
        <f t="shared" ref="CM117:CT117" si="977">IFERROR(CM26/CM57,"")</f>
        <v>30.133857934505112</v>
      </c>
      <c r="CN117" s="4">
        <f t="shared" si="977"/>
        <v>30.709946395017756</v>
      </c>
      <c r="CO117" s="4">
        <f t="shared" si="977"/>
        <v>39.03673635040527</v>
      </c>
      <c r="CP117" s="4">
        <f t="shared" si="977"/>
        <v>31.261602310808495</v>
      </c>
      <c r="CQ117" s="4">
        <f t="shared" si="977"/>
        <v>33.080894021128444</v>
      </c>
      <c r="CR117" s="4">
        <f t="shared" si="977"/>
        <v>34.312731649101202</v>
      </c>
      <c r="CS117" s="4">
        <f t="shared" si="977"/>
        <v>34.915273143252954</v>
      </c>
      <c r="CT117" s="106">
        <f t="shared" si="977"/>
        <v>33.699018120748661</v>
      </c>
    </row>
    <row r="118" spans="2:98" x14ac:dyDescent="0.25">
      <c r="B118" t="s">
        <v>1</v>
      </c>
      <c r="C118" s="6">
        <f t="shared" ref="C118:S118" si="978">IFERROR(C27/C58,"")</f>
        <v>17.995531249999999</v>
      </c>
      <c r="D118" s="6">
        <f t="shared" si="978"/>
        <v>24.677518518518518</v>
      </c>
      <c r="E118" s="6">
        <f t="shared" si="978"/>
        <v>23.440785714285717</v>
      </c>
      <c r="F118" s="6">
        <f t="shared" si="978"/>
        <v>37.403240384615387</v>
      </c>
      <c r="G118" s="6">
        <f t="shared" si="978"/>
        <v>14.400298507462688</v>
      </c>
      <c r="H118" s="6">
        <f t="shared" si="978"/>
        <v>15.282983050847458</v>
      </c>
      <c r="I118" s="6">
        <f t="shared" si="978"/>
        <v>23.085416666666667</v>
      </c>
      <c r="J118" s="6">
        <f t="shared" si="978"/>
        <v>16.674823529411764</v>
      </c>
      <c r="K118" s="6">
        <f t="shared" si="978"/>
        <v>16.20040625</v>
      </c>
      <c r="L118" s="6">
        <f t="shared" si="978"/>
        <v>18.156612903225806</v>
      </c>
      <c r="M118" s="6">
        <f t="shared" si="978"/>
        <v>28.77678494623656</v>
      </c>
      <c r="N118" s="100">
        <f t="shared" si="978"/>
        <v>27.163054545454546</v>
      </c>
      <c r="O118" s="6">
        <f t="shared" si="978"/>
        <v>13.328703703703704</v>
      </c>
      <c r="P118" s="6">
        <f t="shared" si="978"/>
        <v>18.922227272727273</v>
      </c>
      <c r="Q118" s="6">
        <f t="shared" si="978"/>
        <v>26.232083333333335</v>
      </c>
      <c r="R118" s="6">
        <f t="shared" si="978"/>
        <v>16.876327102803739</v>
      </c>
      <c r="S118" s="6">
        <f t="shared" si="978"/>
        <v>24.338230769230769</v>
      </c>
      <c r="T118" s="6">
        <f t="shared" ref="T118:Z118" si="979">IFERROR(T27/T58,"")</f>
        <v>22.941781690140846</v>
      </c>
      <c r="U118" s="6">
        <f t="shared" si="979"/>
        <v>23.32667441860465</v>
      </c>
      <c r="V118" s="6">
        <f t="shared" si="979"/>
        <v>19.815460317460317</v>
      </c>
      <c r="W118" s="6">
        <f t="shared" si="979"/>
        <v>22.793688311688314</v>
      </c>
      <c r="X118" s="6">
        <f t="shared" si="979"/>
        <v>22.391531914893619</v>
      </c>
      <c r="Y118" s="6">
        <f t="shared" si="979"/>
        <v>34.9527619047619</v>
      </c>
      <c r="Z118" s="100">
        <f t="shared" si="979"/>
        <v>49.030816176470658</v>
      </c>
      <c r="AA118" s="4">
        <f t="shared" ref="AA118:CL118" si="980">IFERROR(AA27/AA58,"")</f>
        <v>11.252511111111112</v>
      </c>
      <c r="AB118" s="4">
        <f t="shared" si="980"/>
        <v>15.945054794520548</v>
      </c>
      <c r="AC118" s="4">
        <f t="shared" si="980"/>
        <v>19.112972972972972</v>
      </c>
      <c r="AD118" s="4">
        <f t="shared" si="980"/>
        <v>20.135212765957448</v>
      </c>
      <c r="AE118" s="4">
        <f t="shared" si="980"/>
        <v>21.850769230769231</v>
      </c>
      <c r="AF118" s="4">
        <f t="shared" si="980"/>
        <v>16.449516129032258</v>
      </c>
      <c r="AG118" s="4">
        <f t="shared" si="980"/>
        <v>17.577678571428571</v>
      </c>
      <c r="AH118" s="4">
        <f t="shared" si="980"/>
        <v>19.316808093989891</v>
      </c>
      <c r="AI118" s="4">
        <f t="shared" si="980"/>
        <v>19.469424737043393</v>
      </c>
      <c r="AJ118" s="4">
        <f t="shared" si="980"/>
        <v>19.230828970733679</v>
      </c>
      <c r="AK118" s="4">
        <f t="shared" si="980"/>
        <v>19.802673795754504</v>
      </c>
      <c r="AL118" s="106">
        <f t="shared" si="980"/>
        <v>20.845047632793705</v>
      </c>
      <c r="AM118" s="4">
        <f t="shared" si="980"/>
        <v>18.331317123570688</v>
      </c>
      <c r="AN118" s="4">
        <f t="shared" si="980"/>
        <v>18.331317123570688</v>
      </c>
      <c r="AO118" s="4">
        <f t="shared" si="980"/>
        <v>18.331317123570692</v>
      </c>
      <c r="AP118" s="4">
        <f t="shared" si="980"/>
        <v>18.514630294806395</v>
      </c>
      <c r="AQ118" s="4">
        <f t="shared" si="980"/>
        <v>18.699776597754461</v>
      </c>
      <c r="AR118" s="4">
        <f t="shared" si="980"/>
        <v>18.886774363732009</v>
      </c>
      <c r="AS118" s="4">
        <f t="shared" si="980"/>
        <v>19.075642107369326</v>
      </c>
      <c r="AT118" s="4">
        <f t="shared" si="980"/>
        <v>19.26639852844302</v>
      </c>
      <c r="AU118" s="4">
        <f t="shared" si="980"/>
        <v>19.459062513727449</v>
      </c>
      <c r="AV118" s="4">
        <f t="shared" si="980"/>
        <v>19.653653138864726</v>
      </c>
      <c r="AW118" s="4">
        <f t="shared" si="980"/>
        <v>19.653653138864723</v>
      </c>
      <c r="AX118" s="106">
        <f t="shared" si="980"/>
        <v>19.653653138864726</v>
      </c>
      <c r="AY118" s="4">
        <f t="shared" si="980"/>
        <v>20.210277128736688</v>
      </c>
      <c r="AZ118" s="4">
        <f t="shared" si="980"/>
        <v>20.210277128736688</v>
      </c>
      <c r="BA118" s="4">
        <f t="shared" si="980"/>
        <v>20.210277128736688</v>
      </c>
      <c r="BB118" s="4">
        <f t="shared" si="980"/>
        <v>20.412379900024053</v>
      </c>
      <c r="BC118" s="4">
        <f t="shared" si="980"/>
        <v>20.6165036990243</v>
      </c>
      <c r="BD118" s="4">
        <f t="shared" si="980"/>
        <v>20.822668736014538</v>
      </c>
      <c r="BE118" s="4">
        <f t="shared" si="980"/>
        <v>21.030895423374684</v>
      </c>
      <c r="BF118" s="4">
        <f t="shared" si="980"/>
        <v>21.241204377608437</v>
      </c>
      <c r="BG118" s="4">
        <f t="shared" si="980"/>
        <v>21.453616421384517</v>
      </c>
      <c r="BH118" s="4">
        <f t="shared" si="980"/>
        <v>21.668152585598367</v>
      </c>
      <c r="BI118" s="4">
        <f t="shared" si="980"/>
        <v>21.668152585598364</v>
      </c>
      <c r="BJ118" s="106">
        <f t="shared" si="980"/>
        <v>21.668152585598364</v>
      </c>
      <c r="BK118" s="4">
        <f t="shared" si="980"/>
        <v>21.851351631590109</v>
      </c>
      <c r="BL118" s="4">
        <f t="shared" si="980"/>
        <v>21.851351631590106</v>
      </c>
      <c r="BM118" s="4">
        <f t="shared" si="980"/>
        <v>21.851351631590106</v>
      </c>
      <c r="BN118" s="4">
        <f t="shared" si="980"/>
        <v>22.069865147906011</v>
      </c>
      <c r="BO118" s="4">
        <f t="shared" si="980"/>
        <v>22.290563799385072</v>
      </c>
      <c r="BP118" s="4">
        <f t="shared" si="980"/>
        <v>22.513469437378923</v>
      </c>
      <c r="BQ118" s="4">
        <f t="shared" si="980"/>
        <v>22.738604131752716</v>
      </c>
      <c r="BR118" s="4">
        <f t="shared" si="980"/>
        <v>22.965990173070242</v>
      </c>
      <c r="BS118" s="4">
        <f t="shared" si="980"/>
        <v>23.195650074800941</v>
      </c>
      <c r="BT118" s="4">
        <f t="shared" si="980"/>
        <v>23.427606575548946</v>
      </c>
      <c r="BU118" s="4">
        <f t="shared" si="980"/>
        <v>23.427606575548946</v>
      </c>
      <c r="BV118" s="106">
        <f t="shared" si="980"/>
        <v>23.42760657554895</v>
      </c>
      <c r="BW118" s="4">
        <f t="shared" si="980"/>
        <v>24.307443554980829</v>
      </c>
      <c r="BX118" s="4">
        <f t="shared" si="980"/>
        <v>24.307443554980829</v>
      </c>
      <c r="BY118" s="4">
        <f t="shared" si="980"/>
        <v>24.307443554980832</v>
      </c>
      <c r="BZ118" s="4">
        <f t="shared" si="980"/>
        <v>24.55051799053064</v>
      </c>
      <c r="CA118" s="4">
        <f t="shared" si="980"/>
        <v>24.796023170435948</v>
      </c>
      <c r="CB118" s="4">
        <f t="shared" si="980"/>
        <v>25.043983402140309</v>
      </c>
      <c r="CC118" s="4">
        <f t="shared" si="980"/>
        <v>25.294423236161713</v>
      </c>
      <c r="CD118" s="4">
        <f t="shared" si="980"/>
        <v>25.54736746852333</v>
      </c>
      <c r="CE118" s="4">
        <f t="shared" si="980"/>
        <v>25.802841143208557</v>
      </c>
      <c r="CF118" s="4">
        <f t="shared" si="980"/>
        <v>26.060869554640647</v>
      </c>
      <c r="CG118" s="4">
        <f t="shared" si="980"/>
        <v>26.06086955464065</v>
      </c>
      <c r="CH118" s="106">
        <f t="shared" si="980"/>
        <v>26.060869554640647</v>
      </c>
      <c r="CI118" s="4">
        <f t="shared" si="980"/>
        <v>25.036666861630252</v>
      </c>
      <c r="CJ118" s="4">
        <f t="shared" si="980"/>
        <v>25.036666861630252</v>
      </c>
      <c r="CK118" s="4">
        <f t="shared" si="980"/>
        <v>25.036666861630245</v>
      </c>
      <c r="CL118" s="4">
        <f t="shared" si="980"/>
        <v>25.287033530246557</v>
      </c>
      <c r="CM118" s="4">
        <f t="shared" ref="CM118:CT118" si="981">IFERROR(CM27/CM58,"")</f>
        <v>25.539903865549022</v>
      </c>
      <c r="CN118" s="4">
        <f t="shared" si="981"/>
        <v>25.795302904204515</v>
      </c>
      <c r="CO118" s="4">
        <f t="shared" si="981"/>
        <v>26.053255933246565</v>
      </c>
      <c r="CP118" s="4">
        <f t="shared" si="981"/>
        <v>26.313788492579022</v>
      </c>
      <c r="CQ118" s="4">
        <f t="shared" si="981"/>
        <v>26.576926377504808</v>
      </c>
      <c r="CR118" s="4">
        <f t="shared" si="981"/>
        <v>26.842695641279864</v>
      </c>
      <c r="CS118" s="4">
        <f t="shared" si="981"/>
        <v>26.842695641279864</v>
      </c>
      <c r="CT118" s="106">
        <f t="shared" si="981"/>
        <v>26.842695641279864</v>
      </c>
    </row>
    <row r="119" spans="2:98" x14ac:dyDescent="0.25">
      <c r="B119" t="s">
        <v>2</v>
      </c>
      <c r="C119" s="6">
        <f t="shared" ref="C119:S119" si="982">IFERROR(C28/C59,"")</f>
        <v>18.035</v>
      </c>
      <c r="D119" s="6">
        <f t="shared" si="982"/>
        <v>18.845333333333333</v>
      </c>
      <c r="E119" s="6">
        <f t="shared" si="982"/>
        <v>25.133749999999999</v>
      </c>
      <c r="F119" s="6">
        <f t="shared" si="982"/>
        <v>15.746666666666668</v>
      </c>
      <c r="G119" s="6">
        <f t="shared" si="982"/>
        <v>-2.3321333333333332</v>
      </c>
      <c r="H119" s="6">
        <f t="shared" si="982"/>
        <v>26.451846153846155</v>
      </c>
      <c r="I119" s="6">
        <f t="shared" si="982"/>
        <v>19.643999999999998</v>
      </c>
      <c r="J119" s="6">
        <f t="shared" si="982"/>
        <v>17.721409090909091</v>
      </c>
      <c r="K119" s="6">
        <f t="shared" si="982"/>
        <v>28.069903846153846</v>
      </c>
      <c r="L119" s="6">
        <f t="shared" si="982"/>
        <v>16.536673076923076</v>
      </c>
      <c r="M119" s="6">
        <f t="shared" si="982"/>
        <v>39.40514814814815</v>
      </c>
      <c r="N119" s="100">
        <f t="shared" si="982"/>
        <v>43.667490000000001</v>
      </c>
      <c r="O119" s="6">
        <f t="shared" si="982"/>
        <v>26.441800000000001</v>
      </c>
      <c r="P119" s="6">
        <f t="shared" si="982"/>
        <v>35.692083333333336</v>
      </c>
      <c r="Q119" s="6">
        <f t="shared" si="982"/>
        <v>35.796510204081635</v>
      </c>
      <c r="R119" s="6">
        <f t="shared" si="982"/>
        <v>13.536322580645161</v>
      </c>
      <c r="S119" s="6">
        <f t="shared" si="982"/>
        <v>23.513653846153847</v>
      </c>
      <c r="T119" s="6">
        <f t="shared" ref="T119:Z119" si="983">IFERROR(T28/T59,"")</f>
        <v>25.38553623188406</v>
      </c>
      <c r="U119" s="6">
        <f t="shared" si="983"/>
        <v>15.425471698113206</v>
      </c>
      <c r="V119" s="6">
        <f t="shared" si="983"/>
        <v>27.00487951807229</v>
      </c>
      <c r="W119" s="6">
        <f t="shared" si="983"/>
        <v>28.969070512820515</v>
      </c>
      <c r="X119" s="6">
        <f t="shared" si="983"/>
        <v>34.968417582417587</v>
      </c>
      <c r="Y119" s="6">
        <f t="shared" si="983"/>
        <v>29.272387500000001</v>
      </c>
      <c r="Z119" s="100">
        <f t="shared" si="983"/>
        <v>53.631725000000166</v>
      </c>
      <c r="AA119" s="4">
        <f t="shared" ref="AA119:CL120" si="984">IFERROR(AA28/AA59,"")</f>
        <v>24.371345454545455</v>
      </c>
      <c r="AB119" s="4">
        <f t="shared" si="984"/>
        <v>26.155894366197185</v>
      </c>
      <c r="AC119" s="4">
        <f t="shared" si="984"/>
        <v>26.524328358208958</v>
      </c>
      <c r="AD119" s="4">
        <f t="shared" si="984"/>
        <v>31.451095890410958</v>
      </c>
      <c r="AE119" s="4">
        <f t="shared" si="984"/>
        <v>33.854262295081966</v>
      </c>
      <c r="AF119" s="4">
        <f t="shared" si="984"/>
        <v>38.006851851851849</v>
      </c>
      <c r="AG119" s="4">
        <f t="shared" si="984"/>
        <v>35.045098039215688</v>
      </c>
      <c r="AH119" s="4">
        <f t="shared" si="984"/>
        <v>41.485364727162782</v>
      </c>
      <c r="AI119" s="4">
        <f t="shared" si="984"/>
        <v>41.92733341605453</v>
      </c>
      <c r="AJ119" s="4">
        <f t="shared" si="984"/>
        <v>42.461436819755264</v>
      </c>
      <c r="AK119" s="4">
        <f t="shared" si="984"/>
        <v>42.129625989399123</v>
      </c>
      <c r="AL119" s="106">
        <f t="shared" si="984"/>
        <v>45.002383442378857</v>
      </c>
      <c r="AM119" s="4">
        <f t="shared" si="984"/>
        <v>35.589002226010528</v>
      </c>
      <c r="AN119" s="4">
        <f t="shared" si="984"/>
        <v>35.589002226010528</v>
      </c>
      <c r="AO119" s="4">
        <f t="shared" si="984"/>
        <v>35.589002226010528</v>
      </c>
      <c r="AP119" s="4">
        <f t="shared" si="984"/>
        <v>35.589002226010528</v>
      </c>
      <c r="AQ119" s="4">
        <f t="shared" si="984"/>
        <v>35.589002226010521</v>
      </c>
      <c r="AR119" s="4">
        <f t="shared" si="984"/>
        <v>35.589002226010521</v>
      </c>
      <c r="AS119" s="4">
        <f t="shared" si="984"/>
        <v>35.589002226010528</v>
      </c>
      <c r="AT119" s="4">
        <f t="shared" si="984"/>
        <v>35.589002226010528</v>
      </c>
      <c r="AU119" s="4">
        <f t="shared" si="984"/>
        <v>35.589002226010528</v>
      </c>
      <c r="AV119" s="4">
        <f t="shared" si="984"/>
        <v>35.589002226010528</v>
      </c>
      <c r="AW119" s="4">
        <f t="shared" si="984"/>
        <v>35.589002226010528</v>
      </c>
      <c r="AX119" s="106">
        <f t="shared" si="984"/>
        <v>35.589002226010521</v>
      </c>
      <c r="AY119" s="4">
        <f t="shared" si="984"/>
        <v>39.236874954176614</v>
      </c>
      <c r="AZ119" s="4">
        <f t="shared" si="984"/>
        <v>39.236874954176614</v>
      </c>
      <c r="BA119" s="4">
        <f t="shared" si="984"/>
        <v>39.236874954176614</v>
      </c>
      <c r="BB119" s="4">
        <f t="shared" si="984"/>
        <v>39.236874954176614</v>
      </c>
      <c r="BC119" s="4">
        <f t="shared" si="984"/>
        <v>39.236874954176614</v>
      </c>
      <c r="BD119" s="4">
        <f t="shared" si="984"/>
        <v>39.236874954176614</v>
      </c>
      <c r="BE119" s="4">
        <f t="shared" si="984"/>
        <v>39.236874954176606</v>
      </c>
      <c r="BF119" s="4">
        <f t="shared" si="984"/>
        <v>39.236874954176614</v>
      </c>
      <c r="BG119" s="4">
        <f t="shared" si="984"/>
        <v>39.236874954176614</v>
      </c>
      <c r="BH119" s="4">
        <f t="shared" si="984"/>
        <v>39.236874954176606</v>
      </c>
      <c r="BI119" s="4">
        <f t="shared" si="984"/>
        <v>39.236874954176614</v>
      </c>
      <c r="BJ119" s="106">
        <f t="shared" si="984"/>
        <v>39.236874954176606</v>
      </c>
      <c r="BK119" s="4">
        <f t="shared" si="984"/>
        <v>42.422909200455756</v>
      </c>
      <c r="BL119" s="4">
        <f t="shared" si="984"/>
        <v>42.422909200455756</v>
      </c>
      <c r="BM119" s="4">
        <f t="shared" si="984"/>
        <v>42.422909200455756</v>
      </c>
      <c r="BN119" s="4">
        <f t="shared" si="984"/>
        <v>42.422909200455756</v>
      </c>
      <c r="BO119" s="4">
        <f t="shared" si="984"/>
        <v>42.422909200455756</v>
      </c>
      <c r="BP119" s="4">
        <f t="shared" si="984"/>
        <v>42.422909200455756</v>
      </c>
      <c r="BQ119" s="4">
        <f t="shared" si="984"/>
        <v>42.422909200455756</v>
      </c>
      <c r="BR119" s="4">
        <f t="shared" si="984"/>
        <v>42.422909200455763</v>
      </c>
      <c r="BS119" s="4">
        <f t="shared" si="984"/>
        <v>42.422909200455763</v>
      </c>
      <c r="BT119" s="4">
        <f t="shared" si="984"/>
        <v>42.422909200455756</v>
      </c>
      <c r="BU119" s="4">
        <f t="shared" si="984"/>
        <v>42.422909200455763</v>
      </c>
      <c r="BV119" s="106">
        <f t="shared" si="984"/>
        <v>42.422909200455756</v>
      </c>
      <c r="BW119" s="4">
        <f t="shared" si="984"/>
        <v>47.191244194587</v>
      </c>
      <c r="BX119" s="4">
        <f t="shared" si="984"/>
        <v>47.191244194587</v>
      </c>
      <c r="BY119" s="4">
        <f t="shared" si="984"/>
        <v>47.191244194587</v>
      </c>
      <c r="BZ119" s="4">
        <f t="shared" si="984"/>
        <v>47.191244194587</v>
      </c>
      <c r="CA119" s="4">
        <f t="shared" si="984"/>
        <v>47.191244194586993</v>
      </c>
      <c r="CB119" s="4">
        <f t="shared" si="984"/>
        <v>47.191244194587</v>
      </c>
      <c r="CC119" s="4">
        <f t="shared" si="984"/>
        <v>47.191244194587</v>
      </c>
      <c r="CD119" s="4">
        <f t="shared" si="984"/>
        <v>47.191244194586993</v>
      </c>
      <c r="CE119" s="4">
        <f t="shared" si="984"/>
        <v>47.191244194587</v>
      </c>
      <c r="CF119" s="4">
        <f t="shared" si="984"/>
        <v>47.191244194587</v>
      </c>
      <c r="CG119" s="4">
        <f t="shared" si="984"/>
        <v>47.191244194587007</v>
      </c>
      <c r="CH119" s="106">
        <f t="shared" si="984"/>
        <v>47.191244194586993</v>
      </c>
      <c r="CI119" s="4">
        <f t="shared" si="984"/>
        <v>48.606981520424625</v>
      </c>
      <c r="CJ119" s="4">
        <f t="shared" si="984"/>
        <v>48.606981520424618</v>
      </c>
      <c r="CK119" s="4">
        <f t="shared" si="984"/>
        <v>48.606981520424632</v>
      </c>
      <c r="CL119" s="4">
        <f t="shared" si="984"/>
        <v>48.606981520424632</v>
      </c>
      <c r="CM119" s="4">
        <f t="shared" ref="CM119:CT120" si="985">IFERROR(CM28/CM59,"")</f>
        <v>48.606981520424625</v>
      </c>
      <c r="CN119" s="4">
        <f t="shared" si="985"/>
        <v>48.606981520424625</v>
      </c>
      <c r="CO119" s="4">
        <f t="shared" si="985"/>
        <v>48.606981520424625</v>
      </c>
      <c r="CP119" s="4">
        <f t="shared" si="985"/>
        <v>48.606981520424625</v>
      </c>
      <c r="CQ119" s="4">
        <f t="shared" si="985"/>
        <v>48.606981520424618</v>
      </c>
      <c r="CR119" s="4">
        <f t="shared" si="985"/>
        <v>48.606981520424625</v>
      </c>
      <c r="CS119" s="4">
        <f t="shared" si="985"/>
        <v>48.606981520424625</v>
      </c>
      <c r="CT119" s="106">
        <f t="shared" si="985"/>
        <v>48.606981520424618</v>
      </c>
    </row>
    <row r="120" spans="2:98" x14ac:dyDescent="0.25">
      <c r="B120" s="1112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0"/>
      <c r="AB120" s="4">
        <f t="shared" si="984"/>
        <v>16.03855223880597</v>
      </c>
      <c r="AC120" s="4">
        <f t="shared" si="984"/>
        <v>17.799555555555557</v>
      </c>
      <c r="AD120" s="4">
        <f t="shared" si="984"/>
        <v>18.953826086956521</v>
      </c>
      <c r="AE120" s="4">
        <f t="shared" si="984"/>
        <v>20.3325</v>
      </c>
      <c r="AF120" s="4">
        <f t="shared" si="984"/>
        <v>15.59047619047619</v>
      </c>
      <c r="AG120" s="4">
        <f t="shared" si="984"/>
        <v>23.516562499999999</v>
      </c>
      <c r="AH120" s="4">
        <f t="shared" si="984"/>
        <v>20.662494449351328</v>
      </c>
      <c r="AI120" s="4">
        <f t="shared" si="984"/>
        <v>20.8759240540676</v>
      </c>
      <c r="AJ120" s="4">
        <f t="shared" si="984"/>
        <v>21.390294884515956</v>
      </c>
      <c r="AK120" s="4">
        <f t="shared" si="984"/>
        <v>22.667535119435097</v>
      </c>
      <c r="AL120" s="4">
        <f t="shared" si="984"/>
        <v>22.914359441246138</v>
      </c>
      <c r="AM120" s="4">
        <f t="shared" si="984"/>
        <v>21.824850469712988</v>
      </c>
      <c r="AN120" s="4">
        <f t="shared" si="984"/>
        <v>22.012434714299641</v>
      </c>
      <c r="AO120" s="4">
        <f t="shared" si="984"/>
        <v>22.141542452576122</v>
      </c>
      <c r="AP120" s="4">
        <f t="shared" si="984"/>
        <v>22.195447106615756</v>
      </c>
      <c r="AQ120" s="4">
        <f t="shared" si="984"/>
        <v>22.043568685801127</v>
      </c>
      <c r="AR120" s="4">
        <f t="shared" si="984"/>
        <v>22.09824823982316</v>
      </c>
      <c r="AS120" s="4">
        <f t="shared" si="984"/>
        <v>22.119701621204044</v>
      </c>
      <c r="AT120" s="4">
        <f t="shared" si="984"/>
        <v>22.114241413361022</v>
      </c>
      <c r="AU120" s="4">
        <f t="shared" si="984"/>
        <v>22.093939990047335</v>
      </c>
      <c r="AV120" s="4">
        <f t="shared" si="984"/>
        <v>22.106532816108892</v>
      </c>
      <c r="AW120" s="4">
        <f t="shared" si="984"/>
        <v>22.108603960180329</v>
      </c>
      <c r="AX120" s="4">
        <f t="shared" si="984"/>
        <v>22.105829544924394</v>
      </c>
      <c r="AY120" s="4">
        <f t="shared" si="984"/>
        <v>22.324763843593388</v>
      </c>
      <c r="AZ120" s="4">
        <f t="shared" si="984"/>
        <v>22.327234957004784</v>
      </c>
      <c r="BA120" s="4">
        <f t="shared" si="984"/>
        <v>22.327144160188485</v>
      </c>
      <c r="BB120" s="4">
        <f t="shared" si="984"/>
        <v>22.32650770029008</v>
      </c>
      <c r="BC120" s="4">
        <f t="shared" si="984"/>
        <v>22.326412665269181</v>
      </c>
      <c r="BD120" s="4">
        <f t="shared" si="984"/>
        <v>22.326824870688128</v>
      </c>
      <c r="BE120" s="4">
        <f t="shared" si="984"/>
        <v>22.326722349108969</v>
      </c>
      <c r="BF120" s="4">
        <f t="shared" si="984"/>
        <v>22.32661689633909</v>
      </c>
      <c r="BG120" s="4">
        <f t="shared" si="984"/>
        <v>22.326644195351342</v>
      </c>
      <c r="BH120" s="4">
        <f t="shared" si="984"/>
        <v>22.326702077871882</v>
      </c>
      <c r="BI120" s="4">
        <f t="shared" si="984"/>
        <v>22.326671379667822</v>
      </c>
      <c r="BJ120" s="4">
        <f t="shared" si="984"/>
        <v>22.326658637307535</v>
      </c>
      <c r="BK120" s="4">
        <f t="shared" si="984"/>
        <v>22.326669072549642</v>
      </c>
      <c r="BL120" s="4">
        <f t="shared" si="984"/>
        <v>22.32667529184922</v>
      </c>
      <c r="BM120" s="4">
        <f t="shared" si="984"/>
        <v>22.326668595343556</v>
      </c>
      <c r="BN120" s="4">
        <f t="shared" si="984"/>
        <v>22.326667899262489</v>
      </c>
      <c r="BO120" s="4">
        <f t="shared" si="984"/>
        <v>22.326670214751228</v>
      </c>
      <c r="BP120" s="4">
        <f t="shared" si="984"/>
        <v>22.326670500301624</v>
      </c>
      <c r="BQ120" s="4">
        <f t="shared" si="984"/>
        <v>22.326669302414725</v>
      </c>
      <c r="BR120" s="4">
        <f t="shared" si="984"/>
        <v>22.326669479182513</v>
      </c>
      <c r="BS120" s="4">
        <f t="shared" si="984"/>
        <v>22.326669874162526</v>
      </c>
      <c r="BT120" s="4">
        <f t="shared" si="984"/>
        <v>22.326669789015341</v>
      </c>
      <c r="BU120" s="4">
        <f t="shared" si="984"/>
        <v>22.326669611193775</v>
      </c>
      <c r="BV120" s="4">
        <f t="shared" si="984"/>
        <v>22.326669688388538</v>
      </c>
      <c r="BW120" s="4">
        <f t="shared" si="984"/>
        <v>22.326669740690043</v>
      </c>
      <c r="BX120" s="4">
        <f t="shared" si="984"/>
        <v>22.326669707321926</v>
      </c>
      <c r="BY120" s="4">
        <f t="shared" si="984"/>
        <v>22.326669686898573</v>
      </c>
      <c r="BZ120" s="4">
        <f t="shared" si="984"/>
        <v>22.32666970582477</v>
      </c>
      <c r="CA120" s="4">
        <f t="shared" si="984"/>
        <v>22.326669710183822</v>
      </c>
      <c r="CB120" s="4">
        <f t="shared" si="984"/>
        <v>22.326669702557275</v>
      </c>
      <c r="CC120" s="4">
        <f t="shared" si="984"/>
        <v>22.326669701366111</v>
      </c>
      <c r="CD120" s="4">
        <f t="shared" si="984"/>
        <v>22.326669704982997</v>
      </c>
      <c r="CE120" s="4">
        <f t="shared" si="984"/>
        <v>22.326669704772549</v>
      </c>
      <c r="CF120" s="4">
        <f t="shared" si="984"/>
        <v>22.326669703419732</v>
      </c>
      <c r="CG120" s="4">
        <f t="shared" si="984"/>
        <v>22.326669703635346</v>
      </c>
      <c r="CH120" s="4">
        <f t="shared" si="984"/>
        <v>22.326669704202658</v>
      </c>
      <c r="CI120" s="4">
        <f t="shared" si="984"/>
        <v>22.326669704007575</v>
      </c>
      <c r="CJ120" s="4">
        <f t="shared" si="984"/>
        <v>22.326669703816325</v>
      </c>
      <c r="CK120" s="4">
        <f t="shared" si="984"/>
        <v>22.326669703915478</v>
      </c>
      <c r="CL120" s="4">
        <f t="shared" si="984"/>
        <v>22.326669703985505</v>
      </c>
      <c r="CM120" s="4">
        <f t="shared" si="985"/>
        <v>22.32666970393122</v>
      </c>
      <c r="CN120" s="4">
        <f t="shared" si="985"/>
        <v>22.326669703912135</v>
      </c>
      <c r="CO120" s="4">
        <f t="shared" si="985"/>
        <v>22.326669703936084</v>
      </c>
      <c r="CP120" s="4">
        <f t="shared" si="985"/>
        <v>22.326669703941235</v>
      </c>
      <c r="CQ120" s="4">
        <f t="shared" si="985"/>
        <v>22.326669703930165</v>
      </c>
      <c r="CR120" s="4">
        <f t="shared" si="985"/>
        <v>22.326669703929909</v>
      </c>
      <c r="CS120" s="4">
        <f t="shared" si="985"/>
        <v>22.326669703934346</v>
      </c>
      <c r="CT120" s="4">
        <f t="shared" si="985"/>
        <v>22.326669703933909</v>
      </c>
    </row>
    <row r="121" spans="2:98" s="5" customFormat="1" x14ac:dyDescent="0.25">
      <c r="B121" s="1" t="s">
        <v>3</v>
      </c>
      <c r="C121" s="7">
        <f t="shared" ref="C121:S121" si="986">IFERROR(C30/C61,"")</f>
        <v>19.802209923664122</v>
      </c>
      <c r="D121" s="7">
        <f t="shared" si="986"/>
        <v>17.208315126050422</v>
      </c>
      <c r="E121" s="7">
        <f t="shared" si="986"/>
        <v>24.214113095238094</v>
      </c>
      <c r="F121" s="7">
        <f t="shared" si="986"/>
        <v>28.550273255813952</v>
      </c>
      <c r="G121" s="7">
        <f t="shared" si="986"/>
        <v>17.41850361445783</v>
      </c>
      <c r="H121" s="7">
        <f t="shared" si="986"/>
        <v>18.660796909492273</v>
      </c>
      <c r="I121" s="7">
        <f t="shared" si="986"/>
        <v>25.134165338645417</v>
      </c>
      <c r="J121" s="7">
        <f t="shared" si="986"/>
        <v>16.418435523114358</v>
      </c>
      <c r="K121" s="7">
        <f t="shared" si="986"/>
        <v>22.115747712418305</v>
      </c>
      <c r="L121" s="7">
        <f t="shared" si="986"/>
        <v>18.748122641509436</v>
      </c>
      <c r="M121" s="7">
        <f t="shared" si="986"/>
        <v>27.983859602649048</v>
      </c>
      <c r="N121" s="101">
        <f t="shared" si="986"/>
        <v>29.773409653465375</v>
      </c>
      <c r="O121" s="7">
        <f t="shared" si="986"/>
        <v>17.197365482233501</v>
      </c>
      <c r="P121" s="7">
        <f t="shared" si="986"/>
        <v>18.020356589147287</v>
      </c>
      <c r="Q121" s="7">
        <f t="shared" si="986"/>
        <v>24.972767938931298</v>
      </c>
      <c r="R121" s="7">
        <f t="shared" si="986"/>
        <v>22.704441229656439</v>
      </c>
      <c r="S121" s="7">
        <f t="shared" si="986"/>
        <v>21.839823529411763</v>
      </c>
      <c r="T121" s="7">
        <f t="shared" ref="T121:Z121" si="987">IFERROR(T30/T61,"")</f>
        <v>23.190197183098654</v>
      </c>
      <c r="U121" s="7">
        <f t="shared" si="987"/>
        <v>19.064380264741288</v>
      </c>
      <c r="V121" s="7">
        <f t="shared" si="987"/>
        <v>18.622945606694593</v>
      </c>
      <c r="W121" s="7">
        <f t="shared" si="987"/>
        <v>23.96749127182051</v>
      </c>
      <c r="X121" s="7">
        <f t="shared" si="987"/>
        <v>21.976966666666684</v>
      </c>
      <c r="Y121" s="7">
        <f t="shared" si="987"/>
        <v>24.241723316062231</v>
      </c>
      <c r="Z121" s="101">
        <f t="shared" si="987"/>
        <v>30.211367491166204</v>
      </c>
      <c r="AA121" s="5">
        <f t="shared" ref="AA121:CL121" si="988">IFERROR(AA30/AA61,"")</f>
        <v>19.456196671709527</v>
      </c>
      <c r="AB121" s="5">
        <f t="shared" si="988"/>
        <v>20.257132725430615</v>
      </c>
      <c r="AC121" s="5">
        <f t="shared" si="988"/>
        <v>23.070348567002327</v>
      </c>
      <c r="AD121" s="5">
        <f t="shared" si="988"/>
        <v>22.046661170651277</v>
      </c>
      <c r="AE121" s="5">
        <f t="shared" si="988"/>
        <v>24.178909691629958</v>
      </c>
      <c r="AF121" s="5">
        <f t="shared" si="988"/>
        <v>21.578170347003155</v>
      </c>
      <c r="AG121" s="5">
        <f t="shared" si="988"/>
        <v>24.107475622968579</v>
      </c>
      <c r="AH121" s="5">
        <f t="shared" si="988"/>
        <v>24.586661437165599</v>
      </c>
      <c r="AI121" s="5">
        <f t="shared" si="988"/>
        <v>25.388938578693246</v>
      </c>
      <c r="AJ121" s="5">
        <f t="shared" si="988"/>
        <v>25.864609766695967</v>
      </c>
      <c r="AK121" s="5">
        <f t="shared" si="988"/>
        <v>27.133033027934584</v>
      </c>
      <c r="AL121" s="107">
        <f t="shared" si="988"/>
        <v>28.441546047796443</v>
      </c>
      <c r="AM121" s="5">
        <f t="shared" si="988"/>
        <v>25.260625829600148</v>
      </c>
      <c r="AN121" s="5">
        <f t="shared" si="988"/>
        <v>25.759939722628619</v>
      </c>
      <c r="AO121" s="5">
        <f t="shared" si="988"/>
        <v>25.941330356053971</v>
      </c>
      <c r="AP121" s="5">
        <f t="shared" si="988"/>
        <v>25.221328112107518</v>
      </c>
      <c r="AQ121" s="5">
        <f t="shared" si="988"/>
        <v>25.802206796750454</v>
      </c>
      <c r="AR121" s="5">
        <f t="shared" si="988"/>
        <v>25.466102287381144</v>
      </c>
      <c r="AS121" s="5">
        <f t="shared" si="988"/>
        <v>25.834073517174904</v>
      </c>
      <c r="AT121" s="5">
        <f t="shared" si="988"/>
        <v>25.654035516498727</v>
      </c>
      <c r="AU121" s="5">
        <f t="shared" si="988"/>
        <v>25.596628435881108</v>
      </c>
      <c r="AV121" s="5">
        <f t="shared" si="988"/>
        <v>25.701493913381338</v>
      </c>
      <c r="AW121" s="5">
        <f t="shared" si="988"/>
        <v>25.706054851977779</v>
      </c>
      <c r="AX121" s="107">
        <f t="shared" si="988"/>
        <v>25.560035140508528</v>
      </c>
      <c r="AY121" s="5">
        <f t="shared" si="988"/>
        <v>27.000913842239118</v>
      </c>
      <c r="AZ121" s="5">
        <f t="shared" si="988"/>
        <v>27.509897829963798</v>
      </c>
      <c r="BA121" s="5">
        <f t="shared" si="988"/>
        <v>27.976149854172139</v>
      </c>
      <c r="BB121" s="5">
        <f t="shared" si="988"/>
        <v>27.381607571532815</v>
      </c>
      <c r="BC121" s="5">
        <f t="shared" si="988"/>
        <v>28.066658313552381</v>
      </c>
      <c r="BD121" s="5">
        <f t="shared" si="988"/>
        <v>28.106008760048457</v>
      </c>
      <c r="BE121" s="5">
        <f t="shared" si="988"/>
        <v>28.849301833021677</v>
      </c>
      <c r="BF121" s="5">
        <f t="shared" si="988"/>
        <v>28.519674577714653</v>
      </c>
      <c r="BG121" s="5">
        <f t="shared" si="988"/>
        <v>28.691818426837244</v>
      </c>
      <c r="BH121" s="5">
        <f t="shared" si="988"/>
        <v>28.830222750536677</v>
      </c>
      <c r="BI121" s="5">
        <f t="shared" si="988"/>
        <v>28.948379037840478</v>
      </c>
      <c r="BJ121" s="107">
        <f t="shared" si="988"/>
        <v>29.004522976508675</v>
      </c>
      <c r="BK121" s="5">
        <f t="shared" si="988"/>
        <v>28.76687915613465</v>
      </c>
      <c r="BL121" s="5">
        <f t="shared" si="988"/>
        <v>29.759425031500484</v>
      </c>
      <c r="BM121" s="5">
        <f t="shared" si="988"/>
        <v>29.735865771219906</v>
      </c>
      <c r="BN121" s="5">
        <f t="shared" si="988"/>
        <v>28.911015525983636</v>
      </c>
      <c r="BO121" s="5">
        <f t="shared" si="988"/>
        <v>29.587340213143694</v>
      </c>
      <c r="BP121" s="5">
        <f t="shared" si="988"/>
        <v>29.610263945081719</v>
      </c>
      <c r="BQ121" s="5">
        <f t="shared" si="988"/>
        <v>30.159646487104038</v>
      </c>
      <c r="BR121" s="5">
        <f t="shared" si="988"/>
        <v>29.972024558952235</v>
      </c>
      <c r="BS121" s="5">
        <f t="shared" si="988"/>
        <v>30.127519678243772</v>
      </c>
      <c r="BT121" s="5">
        <f t="shared" si="988"/>
        <v>30.270086488959716</v>
      </c>
      <c r="BU121" s="5">
        <f t="shared" si="988"/>
        <v>30.375507360779554</v>
      </c>
      <c r="BV121" s="107">
        <f t="shared" si="988"/>
        <v>30.369173250118518</v>
      </c>
      <c r="BW121" s="5">
        <f t="shared" si="988"/>
        <v>31.385376990715503</v>
      </c>
      <c r="BX121" s="5">
        <f t="shared" si="988"/>
        <v>32.469215166949915</v>
      </c>
      <c r="BY121" s="5">
        <f t="shared" si="988"/>
        <v>32.491713763197502</v>
      </c>
      <c r="BZ121" s="5">
        <f t="shared" si="988"/>
        <v>31.553391835945661</v>
      </c>
      <c r="CA121" s="5">
        <f t="shared" si="988"/>
        <v>32.510346433446919</v>
      </c>
      <c r="CB121" s="5">
        <f t="shared" si="988"/>
        <v>32.594122656122224</v>
      </c>
      <c r="CC121" s="5">
        <f t="shared" si="988"/>
        <v>33.208709899517359</v>
      </c>
      <c r="CD121" s="5">
        <f t="shared" si="988"/>
        <v>33.2414109636495</v>
      </c>
      <c r="CE121" s="5">
        <f t="shared" si="988"/>
        <v>33.485609322733836</v>
      </c>
      <c r="CF121" s="5">
        <f t="shared" si="988"/>
        <v>33.607997140865727</v>
      </c>
      <c r="CG121" s="5">
        <f t="shared" si="988"/>
        <v>33.735008958485331</v>
      </c>
      <c r="CH121" s="107">
        <f t="shared" si="988"/>
        <v>33.739462643094164</v>
      </c>
      <c r="CI121" s="5">
        <f t="shared" si="988"/>
        <v>32.158710101623249</v>
      </c>
      <c r="CJ121" s="5">
        <f t="shared" si="988"/>
        <v>33.235823157230655</v>
      </c>
      <c r="CK121" s="5">
        <f t="shared" si="988"/>
        <v>33.321638395338098</v>
      </c>
      <c r="CL121" s="5">
        <f t="shared" si="988"/>
        <v>32.304474402359567</v>
      </c>
      <c r="CM121" s="5">
        <f t="shared" ref="CM121:CT121" si="989">IFERROR(CM30/CM61,"")</f>
        <v>33.258656309239662</v>
      </c>
      <c r="CN121" s="5">
        <f t="shared" si="989"/>
        <v>33.309948354359449</v>
      </c>
      <c r="CO121" s="5">
        <f t="shared" si="989"/>
        <v>33.931745914856165</v>
      </c>
      <c r="CP121" s="5">
        <f t="shared" si="989"/>
        <v>33.988861014634374</v>
      </c>
      <c r="CQ121" s="5">
        <f t="shared" si="989"/>
        <v>34.266815485229991</v>
      </c>
      <c r="CR121" s="5">
        <f t="shared" si="989"/>
        <v>34.420551565577959</v>
      </c>
      <c r="CS121" s="5">
        <f t="shared" si="989"/>
        <v>34.564120069876296</v>
      </c>
      <c r="CT121" s="107">
        <f t="shared" si="989"/>
        <v>34.57850820117357</v>
      </c>
    </row>
    <row r="123" spans="2:98" s="113" customFormat="1" x14ac:dyDescent="0.25">
      <c r="B123" s="61"/>
      <c r="C123" s="6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2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2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2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2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2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2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2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2"/>
    </row>
    <row r="124" spans="2:98" s="10" customFormat="1" x14ac:dyDescent="0.25">
      <c r="B124" s="2" t="s">
        <v>66</v>
      </c>
      <c r="C124" s="3">
        <f t="shared" ref="C124:BN124" si="990">C64</f>
        <v>42005</v>
      </c>
      <c r="D124" s="3">
        <f t="shared" si="990"/>
        <v>42036</v>
      </c>
      <c r="E124" s="3">
        <f t="shared" si="990"/>
        <v>42064</v>
      </c>
      <c r="F124" s="3">
        <f t="shared" si="990"/>
        <v>42095</v>
      </c>
      <c r="G124" s="3">
        <f t="shared" si="990"/>
        <v>42125</v>
      </c>
      <c r="H124" s="3">
        <f t="shared" si="990"/>
        <v>42156</v>
      </c>
      <c r="I124" s="3">
        <f t="shared" si="990"/>
        <v>42186</v>
      </c>
      <c r="J124" s="3">
        <f t="shared" si="990"/>
        <v>42217</v>
      </c>
      <c r="K124" s="3">
        <f t="shared" si="990"/>
        <v>42248</v>
      </c>
      <c r="L124" s="3">
        <f t="shared" si="990"/>
        <v>42278</v>
      </c>
      <c r="M124" s="3">
        <f t="shared" si="990"/>
        <v>42309</v>
      </c>
      <c r="N124" s="93">
        <f t="shared" si="990"/>
        <v>42339</v>
      </c>
      <c r="O124" s="152">
        <f t="shared" si="990"/>
        <v>42370</v>
      </c>
      <c r="P124" s="152">
        <f t="shared" si="990"/>
        <v>42401</v>
      </c>
      <c r="Q124" s="152">
        <f t="shared" si="990"/>
        <v>42430</v>
      </c>
      <c r="R124" s="152">
        <f t="shared" si="990"/>
        <v>42461</v>
      </c>
      <c r="S124" s="152">
        <f t="shared" si="990"/>
        <v>42491</v>
      </c>
      <c r="T124" s="152">
        <f t="shared" si="990"/>
        <v>42522</v>
      </c>
      <c r="U124" s="3">
        <f t="shared" si="990"/>
        <v>42552</v>
      </c>
      <c r="V124" s="3">
        <f t="shared" si="990"/>
        <v>42583</v>
      </c>
      <c r="W124" s="3">
        <f t="shared" si="990"/>
        <v>42614</v>
      </c>
      <c r="X124" s="3">
        <f t="shared" si="990"/>
        <v>42644</v>
      </c>
      <c r="Y124" s="3">
        <f t="shared" si="990"/>
        <v>42675</v>
      </c>
      <c r="Z124" s="93">
        <f t="shared" si="990"/>
        <v>42705</v>
      </c>
      <c r="AA124" s="102">
        <f t="shared" si="990"/>
        <v>42752</v>
      </c>
      <c r="AB124" s="102">
        <f t="shared" si="990"/>
        <v>42783</v>
      </c>
      <c r="AC124" s="102">
        <f t="shared" si="990"/>
        <v>42811</v>
      </c>
      <c r="AD124" s="102">
        <f t="shared" si="990"/>
        <v>42842</v>
      </c>
      <c r="AE124" s="102">
        <f t="shared" si="990"/>
        <v>42872</v>
      </c>
      <c r="AF124" s="102">
        <f t="shared" si="990"/>
        <v>42903</v>
      </c>
      <c r="AG124" s="102">
        <f t="shared" si="990"/>
        <v>42933</v>
      </c>
      <c r="AH124" s="102">
        <f t="shared" si="990"/>
        <v>42964</v>
      </c>
      <c r="AI124" s="102">
        <f t="shared" si="990"/>
        <v>42995</v>
      </c>
      <c r="AJ124" s="102">
        <f t="shared" si="990"/>
        <v>43025</v>
      </c>
      <c r="AK124" s="102">
        <f t="shared" si="990"/>
        <v>43056</v>
      </c>
      <c r="AL124" s="103">
        <f t="shared" si="990"/>
        <v>43086</v>
      </c>
      <c r="AM124" s="102">
        <f t="shared" si="990"/>
        <v>43118</v>
      </c>
      <c r="AN124" s="102">
        <f t="shared" si="990"/>
        <v>43149</v>
      </c>
      <c r="AO124" s="102">
        <f t="shared" si="990"/>
        <v>43177</v>
      </c>
      <c r="AP124" s="102">
        <f t="shared" si="990"/>
        <v>43208</v>
      </c>
      <c r="AQ124" s="102">
        <f t="shared" si="990"/>
        <v>43238</v>
      </c>
      <c r="AR124" s="102">
        <f t="shared" si="990"/>
        <v>43269</v>
      </c>
      <c r="AS124" s="102">
        <f t="shared" si="990"/>
        <v>43299</v>
      </c>
      <c r="AT124" s="102">
        <f t="shared" si="990"/>
        <v>43330</v>
      </c>
      <c r="AU124" s="102">
        <f t="shared" si="990"/>
        <v>43361</v>
      </c>
      <c r="AV124" s="102">
        <f t="shared" si="990"/>
        <v>43391</v>
      </c>
      <c r="AW124" s="102">
        <f t="shared" si="990"/>
        <v>43422</v>
      </c>
      <c r="AX124" s="103">
        <f t="shared" si="990"/>
        <v>43452</v>
      </c>
      <c r="AY124" s="102">
        <f t="shared" si="990"/>
        <v>43483</v>
      </c>
      <c r="AZ124" s="102">
        <f t="shared" si="990"/>
        <v>43514</v>
      </c>
      <c r="BA124" s="102">
        <f t="shared" si="990"/>
        <v>43542</v>
      </c>
      <c r="BB124" s="102">
        <f t="shared" si="990"/>
        <v>43573</v>
      </c>
      <c r="BC124" s="102">
        <f t="shared" si="990"/>
        <v>43603</v>
      </c>
      <c r="BD124" s="102">
        <f t="shared" si="990"/>
        <v>43634</v>
      </c>
      <c r="BE124" s="102">
        <f t="shared" si="990"/>
        <v>43664</v>
      </c>
      <c r="BF124" s="102">
        <f t="shared" si="990"/>
        <v>43695</v>
      </c>
      <c r="BG124" s="102">
        <f t="shared" si="990"/>
        <v>43726</v>
      </c>
      <c r="BH124" s="102">
        <f t="shared" si="990"/>
        <v>43756</v>
      </c>
      <c r="BI124" s="102">
        <f t="shared" si="990"/>
        <v>43787</v>
      </c>
      <c r="BJ124" s="103">
        <f t="shared" si="990"/>
        <v>43817</v>
      </c>
      <c r="BK124" s="102">
        <f t="shared" si="990"/>
        <v>43848</v>
      </c>
      <c r="BL124" s="102">
        <f t="shared" si="990"/>
        <v>43879</v>
      </c>
      <c r="BM124" s="102">
        <f t="shared" si="990"/>
        <v>43908</v>
      </c>
      <c r="BN124" s="102">
        <f t="shared" si="990"/>
        <v>43939</v>
      </c>
      <c r="BO124" s="102">
        <f t="shared" ref="BO124:CT124" si="991">BO64</f>
        <v>43969</v>
      </c>
      <c r="BP124" s="102">
        <f t="shared" si="991"/>
        <v>44000</v>
      </c>
      <c r="BQ124" s="102">
        <f t="shared" si="991"/>
        <v>44030</v>
      </c>
      <c r="BR124" s="102">
        <f t="shared" si="991"/>
        <v>44061</v>
      </c>
      <c r="BS124" s="102">
        <f t="shared" si="991"/>
        <v>44092</v>
      </c>
      <c r="BT124" s="102">
        <f t="shared" si="991"/>
        <v>44122</v>
      </c>
      <c r="BU124" s="102">
        <f t="shared" si="991"/>
        <v>44153</v>
      </c>
      <c r="BV124" s="103">
        <f t="shared" si="991"/>
        <v>44183</v>
      </c>
      <c r="BW124" s="102">
        <f t="shared" si="991"/>
        <v>44214</v>
      </c>
      <c r="BX124" s="102">
        <f t="shared" si="991"/>
        <v>44245</v>
      </c>
      <c r="BY124" s="102">
        <f t="shared" si="991"/>
        <v>44273</v>
      </c>
      <c r="BZ124" s="102">
        <f t="shared" si="991"/>
        <v>44304</v>
      </c>
      <c r="CA124" s="102">
        <f t="shared" si="991"/>
        <v>44334</v>
      </c>
      <c r="CB124" s="102">
        <f t="shared" si="991"/>
        <v>44365</v>
      </c>
      <c r="CC124" s="102">
        <f t="shared" si="991"/>
        <v>44395</v>
      </c>
      <c r="CD124" s="102">
        <f t="shared" si="991"/>
        <v>44426</v>
      </c>
      <c r="CE124" s="102">
        <f t="shared" si="991"/>
        <v>44457</v>
      </c>
      <c r="CF124" s="102">
        <f t="shared" si="991"/>
        <v>44487</v>
      </c>
      <c r="CG124" s="102">
        <f t="shared" si="991"/>
        <v>44518</v>
      </c>
      <c r="CH124" s="103">
        <f t="shared" si="991"/>
        <v>44548</v>
      </c>
      <c r="CI124" s="102">
        <f t="shared" si="991"/>
        <v>44579</v>
      </c>
      <c r="CJ124" s="102">
        <f t="shared" si="991"/>
        <v>44610</v>
      </c>
      <c r="CK124" s="102">
        <f t="shared" si="991"/>
        <v>44638</v>
      </c>
      <c r="CL124" s="102">
        <f t="shared" si="991"/>
        <v>44669</v>
      </c>
      <c r="CM124" s="102">
        <f t="shared" si="991"/>
        <v>44699</v>
      </c>
      <c r="CN124" s="102">
        <f t="shared" si="991"/>
        <v>44730</v>
      </c>
      <c r="CO124" s="102">
        <f t="shared" si="991"/>
        <v>44760</v>
      </c>
      <c r="CP124" s="102">
        <f t="shared" si="991"/>
        <v>44791</v>
      </c>
      <c r="CQ124" s="102">
        <f t="shared" si="991"/>
        <v>44822</v>
      </c>
      <c r="CR124" s="102">
        <f t="shared" si="991"/>
        <v>44852</v>
      </c>
      <c r="CS124" s="102">
        <f t="shared" si="991"/>
        <v>44883</v>
      </c>
      <c r="CT124" s="103">
        <f t="shared" si="991"/>
        <v>44913</v>
      </c>
    </row>
    <row r="125" spans="2:98" x14ac:dyDescent="0.25">
      <c r="B125" t="s">
        <v>142</v>
      </c>
      <c r="C125" s="6">
        <f t="shared" ref="C125:AH125" si="992">IFERROR(C22/C34,"")</f>
        <v>32.153166666666664</v>
      </c>
      <c r="D125" s="6">
        <f t="shared" si="992"/>
        <v>12.529277777777777</v>
      </c>
      <c r="E125" s="6">
        <f t="shared" si="992"/>
        <v>96.86215</v>
      </c>
      <c r="F125" s="13">
        <f t="shared" si="992"/>
        <v>42.081599999999995</v>
      </c>
      <c r="G125" s="13">
        <f t="shared" si="992"/>
        <v>31.103526315789473</v>
      </c>
      <c r="H125" s="13">
        <f t="shared" si="992"/>
        <v>28.430833333333332</v>
      </c>
      <c r="I125" s="13">
        <f t="shared" si="992"/>
        <v>116.72530434782608</v>
      </c>
      <c r="J125" s="13">
        <f t="shared" si="992"/>
        <v>22.092565217391304</v>
      </c>
      <c r="K125" s="13">
        <f t="shared" si="992"/>
        <v>54.960666666666668</v>
      </c>
      <c r="L125" s="13">
        <f t="shared" si="992"/>
        <v>30.144750000000002</v>
      </c>
      <c r="M125" s="13">
        <f t="shared" si="992"/>
        <v>57.177956521739134</v>
      </c>
      <c r="N125" s="98">
        <f t="shared" si="992"/>
        <v>127.16454</v>
      </c>
      <c r="O125" s="13">
        <f t="shared" si="992"/>
        <v>18.171027027027026</v>
      </c>
      <c r="P125" s="13">
        <f t="shared" si="992"/>
        <v>12.199722222222222</v>
      </c>
      <c r="Q125" s="13">
        <f t="shared" si="992"/>
        <v>20.558783783783781</v>
      </c>
      <c r="R125" s="13">
        <f t="shared" si="992"/>
        <v>31.674861111111113</v>
      </c>
      <c r="S125" s="13">
        <f t="shared" si="992"/>
        <v>33.89303125</v>
      </c>
      <c r="T125" s="13">
        <f t="shared" si="992"/>
        <v>44.816600000000001</v>
      </c>
      <c r="U125" s="13">
        <f t="shared" si="992"/>
        <v>36.052241379310345</v>
      </c>
      <c r="V125" s="13">
        <f t="shared" si="992"/>
        <v>26.10096153846154</v>
      </c>
      <c r="W125" s="13">
        <f t="shared" si="992"/>
        <v>43.408384615384612</v>
      </c>
      <c r="X125" s="13">
        <f t="shared" si="992"/>
        <v>20.13776923076923</v>
      </c>
      <c r="Y125" s="13">
        <f t="shared" si="992"/>
        <v>26.1206</v>
      </c>
      <c r="Z125" s="98">
        <f t="shared" si="992"/>
        <v>86.557840909090913</v>
      </c>
      <c r="AA125" s="4">
        <f t="shared" si="992"/>
        <v>22.866395833333332</v>
      </c>
      <c r="AB125" s="4">
        <f t="shared" si="992"/>
        <v>44.09432291666667</v>
      </c>
      <c r="AC125" s="4">
        <f t="shared" si="992"/>
        <v>44.066875000000003</v>
      </c>
      <c r="AD125" s="4">
        <f t="shared" si="992"/>
        <v>14.734070796460179</v>
      </c>
      <c r="AE125" s="4">
        <f t="shared" si="992"/>
        <v>11.381517857142857</v>
      </c>
      <c r="AF125" s="4">
        <f t="shared" si="992"/>
        <v>9.8941772151898739</v>
      </c>
      <c r="AG125" s="4">
        <f t="shared" si="992"/>
        <v>9.6459016393442631</v>
      </c>
      <c r="AH125" s="4">
        <f t="shared" si="992"/>
        <v>9.5486480353526275</v>
      </c>
      <c r="AI125" s="4">
        <f t="shared" ref="AI125:BN125" si="993">IFERROR(AI22/AI34,"")</f>
        <v>11.865327699038797</v>
      </c>
      <c r="AJ125" s="4">
        <f t="shared" si="993"/>
        <v>14.401108417119673</v>
      </c>
      <c r="AK125" s="4">
        <f t="shared" si="993"/>
        <v>18.726564459117263</v>
      </c>
      <c r="AL125" s="106">
        <f t="shared" si="993"/>
        <v>22.351639459649171</v>
      </c>
      <c r="AM125" s="4">
        <f t="shared" si="993"/>
        <v>19.555794976886919</v>
      </c>
      <c r="AN125" s="4">
        <f t="shared" si="993"/>
        <v>19.751352926655787</v>
      </c>
      <c r="AO125" s="4">
        <f t="shared" si="993"/>
        <v>19.948866455922342</v>
      </c>
      <c r="AP125" s="4">
        <f t="shared" si="993"/>
        <v>20.148355120481568</v>
      </c>
      <c r="AQ125" s="4">
        <f t="shared" si="993"/>
        <v>20.349838671686385</v>
      </c>
      <c r="AR125" s="4">
        <f t="shared" si="993"/>
        <v>20.553337058403244</v>
      </c>
      <c r="AS125" s="4">
        <f t="shared" si="993"/>
        <v>20.758870428987279</v>
      </c>
      <c r="AT125" s="4">
        <f t="shared" si="993"/>
        <v>20.966459133277155</v>
      </c>
      <c r="AU125" s="4">
        <f t="shared" si="993"/>
        <v>21.176123724609923</v>
      </c>
      <c r="AV125" s="4">
        <f t="shared" si="993"/>
        <v>21.387884961856024</v>
      </c>
      <c r="AW125" s="4">
        <f t="shared" si="993"/>
        <v>21.601763811474584</v>
      </c>
      <c r="AX125" s="106">
        <f t="shared" si="993"/>
        <v>21.817781449589326</v>
      </c>
      <c r="AY125" s="4">
        <f t="shared" si="993"/>
        <v>21.970935656532458</v>
      </c>
      <c r="AZ125" s="4">
        <f t="shared" si="993"/>
        <v>22.190645013097782</v>
      </c>
      <c r="BA125" s="4">
        <f t="shared" si="993"/>
        <v>23.757304551022486</v>
      </c>
      <c r="BB125" s="4">
        <f t="shared" si="993"/>
        <v>23.99487759653271</v>
      </c>
      <c r="BC125" s="4">
        <f t="shared" si="993"/>
        <v>24.234826372498041</v>
      </c>
      <c r="BD125" s="4">
        <f t="shared" si="993"/>
        <v>24.246257894371858</v>
      </c>
      <c r="BE125" s="4">
        <f t="shared" si="993"/>
        <v>24.488720473315574</v>
      </c>
      <c r="BF125" s="4">
        <f t="shared" si="993"/>
        <v>24.733607678048735</v>
      </c>
      <c r="BG125" s="4">
        <f t="shared" si="993"/>
        <v>24.980943754829223</v>
      </c>
      <c r="BH125" s="4">
        <f t="shared" si="993"/>
        <v>25.230753192377513</v>
      </c>
      <c r="BI125" s="4">
        <f t="shared" si="993"/>
        <v>25.483060724301293</v>
      </c>
      <c r="BJ125" s="106">
        <f t="shared" si="993"/>
        <v>26.228136880716576</v>
      </c>
      <c r="BK125" s="4">
        <f t="shared" si="993"/>
        <v>23.754975631842893</v>
      </c>
      <c r="BL125" s="4">
        <f t="shared" si="993"/>
        <v>23.992525388161322</v>
      </c>
      <c r="BM125" s="4">
        <f t="shared" si="993"/>
        <v>25.686397680565516</v>
      </c>
      <c r="BN125" s="4">
        <f t="shared" si="993"/>
        <v>25.943261657371167</v>
      </c>
      <c r="BO125" s="4">
        <f t="shared" ref="BO125:CT125" si="994">IFERROR(BO22/BO34,"")</f>
        <v>26.202694273944882</v>
      </c>
      <c r="BP125" s="4">
        <f t="shared" si="994"/>
        <v>26.215054035394854</v>
      </c>
      <c r="BQ125" s="4">
        <f t="shared" si="994"/>
        <v>26.741976621506286</v>
      </c>
      <c r="BR125" s="4">
        <f t="shared" si="994"/>
        <v>27.009396387721356</v>
      </c>
      <c r="BS125" s="4">
        <f t="shared" si="994"/>
        <v>27.279490351598568</v>
      </c>
      <c r="BT125" s="4">
        <f t="shared" si="994"/>
        <v>27.552285255114548</v>
      </c>
      <c r="BU125" s="4">
        <f t="shared" si="994"/>
        <v>27.827808107665703</v>
      </c>
      <c r="BV125" s="106">
        <f t="shared" si="994"/>
        <v>28.641440211385071</v>
      </c>
      <c r="BW125" s="4">
        <f t="shared" si="994"/>
        <v>26.168481156038137</v>
      </c>
      <c r="BX125" s="4">
        <f t="shared" si="994"/>
        <v>26.430165967598516</v>
      </c>
      <c r="BY125" s="4">
        <f t="shared" si="994"/>
        <v>28.296135684910979</v>
      </c>
      <c r="BZ125" s="4">
        <f t="shared" si="994"/>
        <v>28.579097041760086</v>
      </c>
      <c r="CA125" s="4">
        <f t="shared" si="994"/>
        <v>28.864888012177687</v>
      </c>
      <c r="CB125" s="4">
        <f t="shared" si="994"/>
        <v>28.878503525390983</v>
      </c>
      <c r="CC125" s="4">
        <f t="shared" si="994"/>
        <v>29.45896144625133</v>
      </c>
      <c r="CD125" s="4">
        <f t="shared" si="994"/>
        <v>30.348622081928134</v>
      </c>
      <c r="CE125" s="4">
        <f t="shared" si="994"/>
        <v>30.652108302747408</v>
      </c>
      <c r="CF125" s="4">
        <f t="shared" si="994"/>
        <v>30.958629385774888</v>
      </c>
      <c r="CG125" s="4">
        <f t="shared" si="994"/>
        <v>31.574766813746681</v>
      </c>
      <c r="CH125" s="106">
        <f t="shared" si="994"/>
        <v>32.182438747599029</v>
      </c>
      <c r="CI125" s="4">
        <f t="shared" si="994"/>
        <v>26.953535590719291</v>
      </c>
      <c r="CJ125" s="4">
        <f t="shared" si="994"/>
        <v>27.223070946626482</v>
      </c>
      <c r="CK125" s="4">
        <f t="shared" si="994"/>
        <v>29.145019755458318</v>
      </c>
      <c r="CL125" s="4">
        <f t="shared" si="994"/>
        <v>29.436469953012899</v>
      </c>
      <c r="CM125" s="4">
        <f t="shared" si="994"/>
        <v>29.730834652543027</v>
      </c>
      <c r="CN125" s="4">
        <f t="shared" si="994"/>
        <v>29.744858631152717</v>
      </c>
      <c r="CO125" s="4">
        <f t="shared" si="994"/>
        <v>30.342730289638876</v>
      </c>
      <c r="CP125" s="4">
        <f t="shared" si="994"/>
        <v>31.25908074438599</v>
      </c>
      <c r="CQ125" s="4">
        <f t="shared" si="994"/>
        <v>31.571671551829841</v>
      </c>
      <c r="CR125" s="4">
        <f t="shared" si="994"/>
        <v>32.525136032695102</v>
      </c>
      <c r="CS125" s="4">
        <f t="shared" si="994"/>
        <v>33.172450014522276</v>
      </c>
      <c r="CT125" s="106">
        <f t="shared" si="994"/>
        <v>33.810870148227565</v>
      </c>
    </row>
    <row r="126" spans="2:98" x14ac:dyDescent="0.25">
      <c r="B126" t="s">
        <v>5</v>
      </c>
      <c r="C126" s="6">
        <f t="shared" ref="C126:AH126" si="995">IFERROR(C23/C35,"")</f>
        <v>6.5908264840182653</v>
      </c>
      <c r="D126" s="6">
        <f t="shared" si="995"/>
        <v>5.2317692307692312</v>
      </c>
      <c r="E126" s="6">
        <f t="shared" si="995"/>
        <v>6.1383508771929831</v>
      </c>
      <c r="F126" s="13">
        <f t="shared" si="995"/>
        <v>8.984663082437276</v>
      </c>
      <c r="G126" s="13">
        <f t="shared" si="995"/>
        <v>7.0794759036144583</v>
      </c>
      <c r="H126" s="13">
        <f t="shared" si="995"/>
        <v>7.2509349593495935</v>
      </c>
      <c r="I126" s="13">
        <f t="shared" si="995"/>
        <v>9.7639591078066914</v>
      </c>
      <c r="J126" s="13">
        <f t="shared" si="995"/>
        <v>6.0426475095785444</v>
      </c>
      <c r="K126" s="13">
        <f t="shared" si="995"/>
        <v>12.367602857142858</v>
      </c>
      <c r="L126" s="13">
        <f t="shared" si="995"/>
        <v>8.2365053763440859</v>
      </c>
      <c r="M126" s="13">
        <f t="shared" si="995"/>
        <v>12.213633603238927</v>
      </c>
      <c r="N126" s="98">
        <f t="shared" si="995"/>
        <v>9.2668866279069775</v>
      </c>
      <c r="O126" s="13">
        <f t="shared" si="995"/>
        <v>7.8861791044776126</v>
      </c>
      <c r="P126" s="13">
        <f t="shared" si="995"/>
        <v>4.9552786885245901</v>
      </c>
      <c r="Q126" s="13">
        <f t="shared" si="995"/>
        <v>12.275190082644629</v>
      </c>
      <c r="R126" s="13">
        <f t="shared" si="995"/>
        <v>15.339327433628348</v>
      </c>
      <c r="S126" s="13">
        <f t="shared" si="995"/>
        <v>8.3062112149532723</v>
      </c>
      <c r="T126" s="13">
        <f t="shared" si="995"/>
        <v>9.8998781725889042</v>
      </c>
      <c r="U126" s="13">
        <f t="shared" si="995"/>
        <v>7.001379411764721</v>
      </c>
      <c r="V126" s="13">
        <f t="shared" si="995"/>
        <v>6.9705737100737339</v>
      </c>
      <c r="W126" s="13">
        <f t="shared" si="995"/>
        <v>10.130195837780203</v>
      </c>
      <c r="X126" s="13">
        <f t="shared" si="995"/>
        <v>7.4001452894438371</v>
      </c>
      <c r="Y126" s="13">
        <f t="shared" si="995"/>
        <v>8.1518780748663637</v>
      </c>
      <c r="Z126" s="98">
        <f t="shared" si="995"/>
        <v>13.553501344086111</v>
      </c>
      <c r="AA126" s="4">
        <f t="shared" si="995"/>
        <v>8.6144750000000005</v>
      </c>
      <c r="AB126" s="4">
        <f t="shared" si="995"/>
        <v>5.605291291291306</v>
      </c>
      <c r="AC126" s="4">
        <f t="shared" si="995"/>
        <v>11.739567251461988</v>
      </c>
      <c r="AD126" s="4">
        <f t="shared" si="995"/>
        <v>10.362476923076922</v>
      </c>
      <c r="AE126" s="4">
        <f t="shared" si="995"/>
        <v>10.926064735945486</v>
      </c>
      <c r="AF126" s="4">
        <f t="shared" si="995"/>
        <v>10.793894817073172</v>
      </c>
      <c r="AG126" s="4">
        <f t="shared" si="995"/>
        <v>9.3595030303030313</v>
      </c>
      <c r="AH126" s="4">
        <f t="shared" si="995"/>
        <v>8.6285270884977336</v>
      </c>
      <c r="AI126" s="4">
        <f t="shared" ref="AI126:BN126" si="996">IFERROR(AI23/AI35,"")</f>
        <v>10.68310548526258</v>
      </c>
      <c r="AJ126" s="4">
        <f t="shared" si="996"/>
        <v>11.164723779691602</v>
      </c>
      <c r="AK126" s="4">
        <f t="shared" si="996"/>
        <v>11.953398145292015</v>
      </c>
      <c r="AL126" s="106">
        <f t="shared" si="996"/>
        <v>12.898949213807063</v>
      </c>
      <c r="AM126" s="4">
        <f t="shared" si="996"/>
        <v>11.407032202998961</v>
      </c>
      <c r="AN126" s="4">
        <f t="shared" si="996"/>
        <v>11.521102525028951</v>
      </c>
      <c r="AO126" s="4">
        <f t="shared" si="996"/>
        <v>11.716451458663554</v>
      </c>
      <c r="AP126" s="4">
        <f t="shared" si="996"/>
        <v>11.76941553048762</v>
      </c>
      <c r="AQ126" s="4">
        <f t="shared" si="996"/>
        <v>11.719535433587717</v>
      </c>
      <c r="AR126" s="4">
        <f t="shared" si="996"/>
        <v>11.798442499311381</v>
      </c>
      <c r="AS126" s="4">
        <f t="shared" si="996"/>
        <v>11.868470842817693</v>
      </c>
      <c r="AT126" s="4">
        <f t="shared" si="996"/>
        <v>11.906855737316615</v>
      </c>
      <c r="AU126" s="4">
        <f t="shared" si="996"/>
        <v>11.941559389540933</v>
      </c>
      <c r="AV126" s="4">
        <f t="shared" si="996"/>
        <v>11.997620438419121</v>
      </c>
      <c r="AW126" s="4">
        <f t="shared" si="996"/>
        <v>12.047912868043825</v>
      </c>
      <c r="AX126" s="106">
        <f t="shared" si="996"/>
        <v>12.093221979413425</v>
      </c>
      <c r="AY126" s="4">
        <f t="shared" si="996"/>
        <v>12.815800680069339</v>
      </c>
      <c r="AZ126" s="4">
        <f t="shared" si="996"/>
        <v>12.943958686870035</v>
      </c>
      <c r="BA126" s="4">
        <f t="shared" si="996"/>
        <v>13.953239206637022</v>
      </c>
      <c r="BB126" s="4">
        <f t="shared" si="996"/>
        <v>14.016314649413021</v>
      </c>
      <c r="BC126" s="4">
        <f t="shared" si="996"/>
        <v>13.956911943213955</v>
      </c>
      <c r="BD126" s="4">
        <f t="shared" si="996"/>
        <v>13.918327655375164</v>
      </c>
      <c r="BE126" s="4">
        <f t="shared" si="996"/>
        <v>14.000938341500968</v>
      </c>
      <c r="BF126" s="4">
        <f t="shared" si="996"/>
        <v>14.046220041918986</v>
      </c>
      <c r="BG126" s="4">
        <f t="shared" si="996"/>
        <v>14.087159072856709</v>
      </c>
      <c r="BH126" s="4">
        <f t="shared" si="996"/>
        <v>14.153292890692088</v>
      </c>
      <c r="BI126" s="4">
        <f t="shared" si="996"/>
        <v>14.212621612609608</v>
      </c>
      <c r="BJ126" s="106">
        <f t="shared" si="996"/>
        <v>14.266071638564538</v>
      </c>
      <c r="BK126" s="4">
        <f t="shared" si="996"/>
        <v>13.856443695290972</v>
      </c>
      <c r="BL126" s="4">
        <f t="shared" si="996"/>
        <v>13.99500813224388</v>
      </c>
      <c r="BM126" s="4">
        <f t="shared" si="996"/>
        <v>15.08624223021595</v>
      </c>
      <c r="BN126" s="4">
        <f t="shared" si="996"/>
        <v>15.154439398945359</v>
      </c>
      <c r="BO126" s="4">
        <f t="shared" ref="BO126:CT126" si="997">IFERROR(BO23/BO35,"")</f>
        <v>15.090213193002931</v>
      </c>
      <c r="BP126" s="4">
        <f t="shared" si="997"/>
        <v>15.048495860991629</v>
      </c>
      <c r="BQ126" s="4">
        <f t="shared" si="997"/>
        <v>15.289192680179159</v>
      </c>
      <c r="BR126" s="4">
        <f t="shared" si="997"/>
        <v>15.338640840416039</v>
      </c>
      <c r="BS126" s="4">
        <f t="shared" si="997"/>
        <v>15.3833467534684</v>
      </c>
      <c r="BT126" s="4">
        <f t="shared" si="997"/>
        <v>15.455565676150446</v>
      </c>
      <c r="BU126" s="4">
        <f t="shared" si="997"/>
        <v>15.520353352429042</v>
      </c>
      <c r="BV126" s="106">
        <f t="shared" si="997"/>
        <v>15.578721422172146</v>
      </c>
      <c r="BW126" s="4">
        <f t="shared" si="997"/>
        <v>16.592869330571197</v>
      </c>
      <c r="BX126" s="4">
        <f t="shared" si="997"/>
        <v>16.592869330571197</v>
      </c>
      <c r="BY126" s="4">
        <f t="shared" si="997"/>
        <v>16.592869330571197</v>
      </c>
      <c r="BZ126" s="4">
        <f t="shared" si="997"/>
        <v>16.592869330571197</v>
      </c>
      <c r="CA126" s="4">
        <f t="shared" si="997"/>
        <v>16.592869330571197</v>
      </c>
      <c r="CB126" s="4">
        <f t="shared" si="997"/>
        <v>16.592869330571197</v>
      </c>
      <c r="CC126" s="4">
        <f t="shared" si="997"/>
        <v>16.592869330571197</v>
      </c>
      <c r="CD126" s="4">
        <f t="shared" si="997"/>
        <v>16.592869330571201</v>
      </c>
      <c r="CE126" s="4">
        <f t="shared" si="997"/>
        <v>16.592869330571201</v>
      </c>
      <c r="CF126" s="4">
        <f t="shared" si="997"/>
        <v>16.592869330571197</v>
      </c>
      <c r="CG126" s="4">
        <f t="shared" si="997"/>
        <v>16.592869330571201</v>
      </c>
      <c r="CH126" s="106">
        <f t="shared" si="997"/>
        <v>16.592869330571197</v>
      </c>
      <c r="CI126" s="4">
        <f t="shared" si="997"/>
        <v>17.090655410488331</v>
      </c>
      <c r="CJ126" s="4">
        <f t="shared" si="997"/>
        <v>17.090655410488331</v>
      </c>
      <c r="CK126" s="4">
        <f t="shared" si="997"/>
        <v>17.090655410488331</v>
      </c>
      <c r="CL126" s="4">
        <f t="shared" si="997"/>
        <v>17.090655410488331</v>
      </c>
      <c r="CM126" s="4">
        <f t="shared" si="997"/>
        <v>17.090655410488331</v>
      </c>
      <c r="CN126" s="4">
        <f t="shared" si="997"/>
        <v>17.090655410488331</v>
      </c>
      <c r="CO126" s="4">
        <f t="shared" si="997"/>
        <v>17.090655410488331</v>
      </c>
      <c r="CP126" s="4">
        <f t="shared" si="997"/>
        <v>17.090655410488335</v>
      </c>
      <c r="CQ126" s="4">
        <f t="shared" si="997"/>
        <v>17.090655410488328</v>
      </c>
      <c r="CR126" s="4">
        <f t="shared" si="997"/>
        <v>17.432468518698101</v>
      </c>
      <c r="CS126" s="4">
        <f t="shared" si="997"/>
        <v>17.432468518698098</v>
      </c>
      <c r="CT126" s="106">
        <f t="shared" si="997"/>
        <v>17.432468518698098</v>
      </c>
    </row>
    <row r="127" spans="2:98" x14ac:dyDescent="0.25">
      <c r="B127" t="s">
        <v>6</v>
      </c>
      <c r="C127" s="6">
        <f t="shared" ref="C127:AH127" si="998">IFERROR(C24/C36,"")</f>
        <v>5.2982176470588236</v>
      </c>
      <c r="D127" s="6">
        <f t="shared" si="998"/>
        <v>4.5244403669724766</v>
      </c>
      <c r="E127" s="6">
        <f t="shared" si="998"/>
        <v>8.0497071428571427</v>
      </c>
      <c r="F127" s="13">
        <f t="shared" si="998"/>
        <v>4.9107256637168142</v>
      </c>
      <c r="G127" s="13">
        <f t="shared" si="998"/>
        <v>5.9664605263157897</v>
      </c>
      <c r="H127" s="13">
        <f t="shared" si="998"/>
        <v>6.8822775330396482</v>
      </c>
      <c r="I127" s="13">
        <f t="shared" si="998"/>
        <v>8.2146923076923084</v>
      </c>
      <c r="J127" s="13">
        <f t="shared" si="998"/>
        <v>5.193763358778626</v>
      </c>
      <c r="K127" s="13">
        <f t="shared" si="998"/>
        <v>9.8362334630350183</v>
      </c>
      <c r="L127" s="13">
        <f t="shared" si="998"/>
        <v>8.1667072463768111</v>
      </c>
      <c r="M127" s="13">
        <f t="shared" si="998"/>
        <v>6.0068745387453877</v>
      </c>
      <c r="N127" s="98">
        <f t="shared" si="998"/>
        <v>11.019230769230813</v>
      </c>
      <c r="O127" s="13">
        <f t="shared" si="998"/>
        <v>2.6912761627906945</v>
      </c>
      <c r="P127" s="13">
        <f t="shared" si="998"/>
        <v>5.6449776119402983</v>
      </c>
      <c r="Q127" s="13">
        <f t="shared" si="998"/>
        <v>4.1873916666666666</v>
      </c>
      <c r="R127" s="13">
        <f t="shared" si="998"/>
        <v>4.1576890756302527</v>
      </c>
      <c r="S127" s="13">
        <f t="shared" si="998"/>
        <v>5.0802337278106506</v>
      </c>
      <c r="T127" s="13">
        <f t="shared" si="998"/>
        <v>8.1206927480916047</v>
      </c>
      <c r="U127" s="13">
        <f t="shared" si="998"/>
        <v>3.5286782786885245</v>
      </c>
      <c r="V127" s="13">
        <f t="shared" si="998"/>
        <v>4.1514484304932733</v>
      </c>
      <c r="W127" s="13">
        <f t="shared" si="998"/>
        <v>6.9289579207921035</v>
      </c>
      <c r="X127" s="13">
        <f t="shared" si="998"/>
        <v>4.0932141327623128</v>
      </c>
      <c r="Y127" s="13">
        <f t="shared" si="998"/>
        <v>4.568450171821306</v>
      </c>
      <c r="Z127" s="98">
        <f t="shared" si="998"/>
        <v>7.5188118161925939</v>
      </c>
      <c r="AA127" s="4">
        <f t="shared" si="998"/>
        <v>2.0429829749103945</v>
      </c>
      <c r="AB127" s="4">
        <f t="shared" si="998"/>
        <v>4.9631912225705328</v>
      </c>
      <c r="AC127" s="4">
        <f t="shared" si="998"/>
        <v>5.683872919818457</v>
      </c>
      <c r="AD127" s="4">
        <f t="shared" si="998"/>
        <v>4.564862604540024</v>
      </c>
      <c r="AE127" s="4">
        <f t="shared" si="998"/>
        <v>3.9931692307692308</v>
      </c>
      <c r="AF127" s="4">
        <f t="shared" si="998"/>
        <v>3.7660390763765546</v>
      </c>
      <c r="AG127" s="4">
        <f t="shared" si="998"/>
        <v>2.4930733590733594</v>
      </c>
      <c r="AH127" s="4">
        <f t="shared" si="998"/>
        <v>4.1239636599125795</v>
      </c>
      <c r="AI127" s="4">
        <f t="shared" ref="AI127:BN127" si="999">IFERROR(AI24/AI36,"")</f>
        <v>4.3180596503488786</v>
      </c>
      <c r="AJ127" s="4">
        <f t="shared" si="999"/>
        <v>4.5759736377792688</v>
      </c>
      <c r="AK127" s="4">
        <f t="shared" si="999"/>
        <v>4.8552560463875034</v>
      </c>
      <c r="AL127" s="106">
        <f t="shared" si="999"/>
        <v>5.3986639722575287</v>
      </c>
      <c r="AM127" s="4">
        <f t="shared" si="999"/>
        <v>2.5803213956522</v>
      </c>
      <c r="AN127" s="4">
        <f t="shared" si="999"/>
        <v>3.6368425827067972</v>
      </c>
      <c r="AO127" s="4">
        <f t="shared" si="999"/>
        <v>8.2608036235529223</v>
      </c>
      <c r="AP127" s="4">
        <f t="shared" si="999"/>
        <v>5.6719770620971648</v>
      </c>
      <c r="AQ127" s="4">
        <f t="shared" si="999"/>
        <v>3.8940859737940992</v>
      </c>
      <c r="AR127" s="4">
        <f t="shared" si="999"/>
        <v>3.7062192775436014</v>
      </c>
      <c r="AS127" s="4">
        <f t="shared" si="999"/>
        <v>3.6186039069879063</v>
      </c>
      <c r="AT127" s="4">
        <f t="shared" si="999"/>
        <v>4.276701934251677</v>
      </c>
      <c r="AU127" s="4">
        <f t="shared" si="999"/>
        <v>4.3901829532735519</v>
      </c>
      <c r="AV127" s="4">
        <f t="shared" si="999"/>
        <v>4.6480608214528365</v>
      </c>
      <c r="AW127" s="4">
        <f t="shared" si="999"/>
        <v>4.8350420392478535</v>
      </c>
      <c r="AX127" s="106">
        <f t="shared" si="999"/>
        <v>5.1694111360669366</v>
      </c>
      <c r="AY127" s="4">
        <f t="shared" si="999"/>
        <v>5.4260267493215002</v>
      </c>
      <c r="AZ127" s="4">
        <f t="shared" si="999"/>
        <v>5.4802870168147164</v>
      </c>
      <c r="BA127" s="4">
        <f t="shared" si="999"/>
        <v>5.5350898869828633</v>
      </c>
      <c r="BB127" s="4">
        <f t="shared" si="999"/>
        <v>5.5904407858526914</v>
      </c>
      <c r="BC127" s="4">
        <f t="shared" si="999"/>
        <v>5.6463451937112179</v>
      </c>
      <c r="BD127" s="4">
        <f t="shared" si="999"/>
        <v>5.7028086456483296</v>
      </c>
      <c r="BE127" s="4">
        <f t="shared" si="999"/>
        <v>5.7598367321048141</v>
      </c>
      <c r="BF127" s="4">
        <f t="shared" si="999"/>
        <v>5.817435099425861</v>
      </c>
      <c r="BG127" s="4">
        <f t="shared" si="999"/>
        <v>5.8756094504201188</v>
      </c>
      <c r="BH127" s="4">
        <f t="shared" si="999"/>
        <v>5.9343655449243213</v>
      </c>
      <c r="BI127" s="4">
        <f t="shared" si="999"/>
        <v>5.9937092003735639</v>
      </c>
      <c r="BJ127" s="106">
        <f t="shared" si="999"/>
        <v>6.0536462923772998</v>
      </c>
      <c r="BK127" s="4">
        <f t="shared" si="999"/>
        <v>5.8666201213664042</v>
      </c>
      <c r="BL127" s="4">
        <f t="shared" si="999"/>
        <v>5.9252863225800692</v>
      </c>
      <c r="BM127" s="4">
        <f t="shared" si="999"/>
        <v>5.9845391858058692</v>
      </c>
      <c r="BN127" s="4">
        <f t="shared" si="999"/>
        <v>6.0443845776639282</v>
      </c>
      <c r="BO127" s="4">
        <f t="shared" ref="BO127:CT127" si="1000">IFERROR(BO24/BO36,"")</f>
        <v>6.1048284234405674</v>
      </c>
      <c r="BP127" s="4">
        <f t="shared" si="1000"/>
        <v>6.1658767076749728</v>
      </c>
      <c r="BQ127" s="4">
        <f t="shared" si="1000"/>
        <v>6.2898108294992392</v>
      </c>
      <c r="BR127" s="4">
        <f t="shared" si="1000"/>
        <v>6.3527089377942323</v>
      </c>
      <c r="BS127" s="4">
        <f t="shared" si="1000"/>
        <v>6.4162360271721752</v>
      </c>
      <c r="BT127" s="4">
        <f t="shared" si="1000"/>
        <v>6.4803983874438957</v>
      </c>
      <c r="BU127" s="4">
        <f t="shared" si="1000"/>
        <v>6.5452023713183358</v>
      </c>
      <c r="BV127" s="106">
        <f t="shared" si="1000"/>
        <v>6.610654395031518</v>
      </c>
      <c r="BW127" s="4">
        <f t="shared" si="1000"/>
        <v>6.5260282230079874</v>
      </c>
      <c r="BX127" s="4">
        <f t="shared" si="1000"/>
        <v>6.5912885052380688</v>
      </c>
      <c r="BY127" s="4">
        <f t="shared" si="1000"/>
        <v>6.6572013902904486</v>
      </c>
      <c r="BZ127" s="4">
        <f t="shared" si="1000"/>
        <v>6.7237734041933539</v>
      </c>
      <c r="CA127" s="4">
        <f t="shared" si="1000"/>
        <v>6.7910111382352873</v>
      </c>
      <c r="CB127" s="4">
        <f t="shared" si="1000"/>
        <v>6.8589212496176382</v>
      </c>
      <c r="CC127" s="4">
        <f t="shared" si="1000"/>
        <v>6.9967855667349541</v>
      </c>
      <c r="CD127" s="4">
        <f t="shared" si="1000"/>
        <v>7.2080884908503497</v>
      </c>
      <c r="CE127" s="4">
        <f t="shared" si="1000"/>
        <v>7.2801693757588533</v>
      </c>
      <c r="CF127" s="4">
        <f t="shared" si="1000"/>
        <v>7.3529710695164425</v>
      </c>
      <c r="CG127" s="4">
        <f t="shared" si="1000"/>
        <v>7.4993096113901521</v>
      </c>
      <c r="CH127" s="106">
        <f t="shared" si="1000"/>
        <v>7.5743027075040521</v>
      </c>
      <c r="CI127" s="4">
        <f t="shared" si="1000"/>
        <v>6.721809069698228</v>
      </c>
      <c r="CJ127" s="4">
        <f t="shared" si="1000"/>
        <v>6.7890271603952117</v>
      </c>
      <c r="CK127" s="4">
        <f t="shared" si="1000"/>
        <v>6.8569174319991619</v>
      </c>
      <c r="CL127" s="4">
        <f t="shared" si="1000"/>
        <v>6.9254866063191542</v>
      </c>
      <c r="CM127" s="4">
        <f t="shared" si="1000"/>
        <v>6.994741472382346</v>
      </c>
      <c r="CN127" s="4">
        <f t="shared" si="1000"/>
        <v>7.0646888871061675</v>
      </c>
      <c r="CO127" s="4">
        <f t="shared" si="1000"/>
        <v>7.2066891337370027</v>
      </c>
      <c r="CP127" s="4">
        <f t="shared" si="1000"/>
        <v>7.4243311455758612</v>
      </c>
      <c r="CQ127" s="4">
        <f t="shared" si="1000"/>
        <v>7.4985744570316193</v>
      </c>
      <c r="CR127" s="4">
        <f t="shared" si="1000"/>
        <v>7.7250314056339748</v>
      </c>
      <c r="CS127" s="4">
        <f t="shared" si="1000"/>
        <v>7.8787746777264944</v>
      </c>
      <c r="CT127" s="106">
        <f t="shared" si="1000"/>
        <v>7.9575624245037595</v>
      </c>
    </row>
    <row r="128" spans="2:98" x14ac:dyDescent="0.25">
      <c r="B128" t="s">
        <v>7</v>
      </c>
      <c r="C128" s="6">
        <f t="shared" ref="C128:AH128" si="1001">IFERROR(C25/C37,"")</f>
        <v>4.1451033210332104</v>
      </c>
      <c r="D128" s="6">
        <f t="shared" si="1001"/>
        <v>2.6610794117647059</v>
      </c>
      <c r="E128" s="6">
        <f t="shared" si="1001"/>
        <v>4.4387884615384614</v>
      </c>
      <c r="F128" s="13">
        <f t="shared" si="1001"/>
        <v>2.920606413994169</v>
      </c>
      <c r="G128" s="13">
        <f t="shared" si="1001"/>
        <v>3.5149638989169674</v>
      </c>
      <c r="H128" s="13">
        <f t="shared" si="1001"/>
        <v>5.901559139784947</v>
      </c>
      <c r="I128" s="13">
        <f t="shared" si="1001"/>
        <v>5.4647199999999998</v>
      </c>
      <c r="J128" s="13">
        <f t="shared" si="1001"/>
        <v>3.0280604534005042</v>
      </c>
      <c r="K128" s="13">
        <f t="shared" si="1001"/>
        <v>8.013208530805688</v>
      </c>
      <c r="L128" s="13">
        <f t="shared" si="1001"/>
        <v>5.6231263858093135</v>
      </c>
      <c r="M128" s="13">
        <f t="shared" si="1001"/>
        <v>8.529864440078585</v>
      </c>
      <c r="N128" s="98">
        <f t="shared" si="1001"/>
        <v>8.067135245901639</v>
      </c>
      <c r="O128" s="13">
        <f t="shared" si="1001"/>
        <v>2.0367464114832536</v>
      </c>
      <c r="P128" s="13">
        <f t="shared" si="1001"/>
        <v>2.6288002812939522</v>
      </c>
      <c r="Q128" s="13">
        <f t="shared" si="1001"/>
        <v>6.6801204819277107</v>
      </c>
      <c r="R128" s="13">
        <f t="shared" si="1001"/>
        <v>5.4992391304347832</v>
      </c>
      <c r="S128" s="13">
        <f t="shared" si="1001"/>
        <v>4.097053738317757</v>
      </c>
      <c r="T128" s="13">
        <f t="shared" si="1001"/>
        <v>4.9593627760252366</v>
      </c>
      <c r="U128" s="13">
        <f t="shared" si="1001"/>
        <v>3.2556662606577347</v>
      </c>
      <c r="V128" s="13">
        <f t="shared" si="1001"/>
        <v>2.6862223806129792</v>
      </c>
      <c r="W128" s="13">
        <f t="shared" si="1001"/>
        <v>4.2588218314532185</v>
      </c>
      <c r="X128" s="13">
        <f t="shared" si="1001"/>
        <v>2.6414208633093526</v>
      </c>
      <c r="Y128" s="13">
        <f t="shared" si="1001"/>
        <v>2.4195079268292683</v>
      </c>
      <c r="Z128" s="98">
        <f t="shared" si="1001"/>
        <v>4.4837597633136275</v>
      </c>
      <c r="AA128" s="4">
        <f t="shared" si="1001"/>
        <v>1.8282502893518517</v>
      </c>
      <c r="AB128" s="4">
        <f t="shared" si="1001"/>
        <v>2.7273640020110657</v>
      </c>
      <c r="AC128" s="4">
        <f t="shared" si="1001"/>
        <v>3.1405174927113704</v>
      </c>
      <c r="AD128" s="4">
        <f t="shared" si="1001"/>
        <v>3.0724916943521596</v>
      </c>
      <c r="AE128" s="4">
        <f t="shared" si="1001"/>
        <v>2.1031105047748975</v>
      </c>
      <c r="AF128" s="4">
        <f t="shared" si="1001"/>
        <v>1.9330477528089887</v>
      </c>
      <c r="AG128" s="4">
        <f t="shared" si="1001"/>
        <v>2.8344705882352943</v>
      </c>
      <c r="AH128" s="4">
        <f t="shared" si="1001"/>
        <v>2.2914354472784404</v>
      </c>
      <c r="AI128" s="4">
        <f t="shared" ref="AI128:BN128" si="1002">IFERROR(AI25/AI37,"")</f>
        <v>2.5083239659049728</v>
      </c>
      <c r="AJ128" s="4">
        <f t="shared" si="1002"/>
        <v>2.7568028716553292</v>
      </c>
      <c r="AK128" s="4">
        <f t="shared" si="1002"/>
        <v>3.0277753185718619</v>
      </c>
      <c r="AL128" s="106">
        <f t="shared" si="1002"/>
        <v>3.2622292729082902</v>
      </c>
      <c r="AM128" s="4">
        <f t="shared" si="1002"/>
        <v>2.9157318756620412</v>
      </c>
      <c r="AN128" s="4">
        <f t="shared" si="1002"/>
        <v>2.5895931634300946</v>
      </c>
      <c r="AO128" s="4">
        <f t="shared" si="1002"/>
        <v>2.9722525781616924</v>
      </c>
      <c r="AP128" s="4">
        <f t="shared" si="1002"/>
        <v>2.761271337714942</v>
      </c>
      <c r="AQ128" s="4">
        <f t="shared" si="1002"/>
        <v>2.9233445382659009</v>
      </c>
      <c r="AR128" s="4">
        <f t="shared" si="1002"/>
        <v>2.1577602864154835</v>
      </c>
      <c r="AS128" s="4">
        <f t="shared" si="1002"/>
        <v>2.476436771845715</v>
      </c>
      <c r="AT128" s="4">
        <f t="shared" si="1002"/>
        <v>2.3023701046880083</v>
      </c>
      <c r="AU128" s="4">
        <f t="shared" si="1002"/>
        <v>2.4708760867244361</v>
      </c>
      <c r="AV128" s="4">
        <f t="shared" si="1002"/>
        <v>2.7131097242988593</v>
      </c>
      <c r="AW128" s="4">
        <f t="shared" si="1002"/>
        <v>2.9213602666941285</v>
      </c>
      <c r="AX128" s="106">
        <f t="shared" si="1002"/>
        <v>3.026513495881475</v>
      </c>
      <c r="AY128" s="4">
        <f t="shared" si="1002"/>
        <v>3.2195327562794591</v>
      </c>
      <c r="AZ128" s="4">
        <f t="shared" si="1002"/>
        <v>3.2517280838422544</v>
      </c>
      <c r="BA128" s="4">
        <f t="shared" si="1002"/>
        <v>3.3162298946239614</v>
      </c>
      <c r="BB128" s="4">
        <f t="shared" si="1002"/>
        <v>3.5454077163247466</v>
      </c>
      <c r="BC128" s="4">
        <f t="shared" si="1002"/>
        <v>3.7739249037682221</v>
      </c>
      <c r="BD128" s="4">
        <f t="shared" si="1002"/>
        <v>2.7593070673788196</v>
      </c>
      <c r="BE128" s="4">
        <f t="shared" si="1002"/>
        <v>2.6530920188414733</v>
      </c>
      <c r="BF128" s="4">
        <f t="shared" si="1002"/>
        <v>2.8404003153716815</v>
      </c>
      <c r="BG128" s="4">
        <f t="shared" si="1002"/>
        <v>3.0409325776369225</v>
      </c>
      <c r="BH128" s="4">
        <f t="shared" si="1002"/>
        <v>3.2556224176180897</v>
      </c>
      <c r="BI128" s="4">
        <f t="shared" si="1002"/>
        <v>3.4854693603019271</v>
      </c>
      <c r="BJ128" s="106">
        <f t="shared" si="1002"/>
        <v>3.7315434971392429</v>
      </c>
      <c r="BK128" s="4">
        <f t="shared" si="1002"/>
        <v>3.4809588160893505</v>
      </c>
      <c r="BL128" s="4">
        <f t="shared" si="1002"/>
        <v>3.5157684042502444</v>
      </c>
      <c r="BM128" s="4">
        <f t="shared" si="1002"/>
        <v>3.5855077620674263</v>
      </c>
      <c r="BN128" s="4">
        <f t="shared" si="1002"/>
        <v>3.8332948228903154</v>
      </c>
      <c r="BO128" s="4">
        <f t="shared" ref="BO128:CT128" si="1003">IFERROR(BO25/BO37,"")</f>
        <v>4.0803676059542013</v>
      </c>
      <c r="BP128" s="4">
        <f t="shared" si="1003"/>
        <v>2.9833628012499798</v>
      </c>
      <c r="BQ128" s="4">
        <f t="shared" si="1003"/>
        <v>2.8972083216791149</v>
      </c>
      <c r="BR128" s="4">
        <f t="shared" si="1003"/>
        <v>3.1017512291896607</v>
      </c>
      <c r="BS128" s="4">
        <f t="shared" si="1003"/>
        <v>3.3207348659704508</v>
      </c>
      <c r="BT128" s="4">
        <f t="shared" si="1003"/>
        <v>3.555178747507965</v>
      </c>
      <c r="BU128" s="4">
        <f t="shared" si="1003"/>
        <v>3.8061743670820278</v>
      </c>
      <c r="BV128" s="106">
        <f t="shared" si="1003"/>
        <v>4.0748902773980191</v>
      </c>
      <c r="BW128" s="4">
        <f t="shared" si="1003"/>
        <v>3.8722185870177936</v>
      </c>
      <c r="BX128" s="4">
        <f t="shared" si="1003"/>
        <v>3.9109407728879715</v>
      </c>
      <c r="BY128" s="4">
        <f t="shared" si="1003"/>
        <v>3.9885188345238043</v>
      </c>
      <c r="BZ128" s="4">
        <f t="shared" si="1003"/>
        <v>4.2641571609831868</v>
      </c>
      <c r="CA128" s="4">
        <f t="shared" si="1003"/>
        <v>4.5390009248634531</v>
      </c>
      <c r="CB128" s="4">
        <f t="shared" si="1003"/>
        <v>3.3186927801104766</v>
      </c>
      <c r="CC128" s="4">
        <f t="shared" si="1003"/>
        <v>3.2228545370358463</v>
      </c>
      <c r="CD128" s="4">
        <f t="shared" si="1003"/>
        <v>3.519395828697589</v>
      </c>
      <c r="CE128" s="4">
        <f t="shared" si="1003"/>
        <v>3.7678651742036395</v>
      </c>
      <c r="CF128" s="4">
        <f t="shared" si="1003"/>
        <v>4.0338764555024165</v>
      </c>
      <c r="CG128" s="4">
        <f t="shared" si="1003"/>
        <v>4.3610080169203087</v>
      </c>
      <c r="CH128" s="106">
        <f t="shared" si="1003"/>
        <v>4.6688951829148815</v>
      </c>
      <c r="CI128" s="4">
        <f t="shared" si="1003"/>
        <v>3.9883851446283285</v>
      </c>
      <c r="CJ128" s="4">
        <f t="shared" si="1003"/>
        <v>4.028268996074611</v>
      </c>
      <c r="CK128" s="4">
        <f t="shared" si="1003"/>
        <v>4.1081743995595197</v>
      </c>
      <c r="CL128" s="4">
        <f t="shared" si="1003"/>
        <v>4.3920818758126829</v>
      </c>
      <c r="CM128" s="4">
        <f t="shared" si="1003"/>
        <v>4.6751709526093572</v>
      </c>
      <c r="CN128" s="4">
        <f t="shared" si="1003"/>
        <v>3.4182535635137925</v>
      </c>
      <c r="CO128" s="4">
        <f t="shared" si="1003"/>
        <v>3.319540173146923</v>
      </c>
      <c r="CP128" s="4">
        <f t="shared" si="1003"/>
        <v>3.624977703558518</v>
      </c>
      <c r="CQ128" s="4">
        <f t="shared" si="1003"/>
        <v>3.8809011294297502</v>
      </c>
      <c r="CR128" s="4">
        <f t="shared" si="1003"/>
        <v>4.2379906041508395</v>
      </c>
      <c r="CS128" s="4">
        <f t="shared" si="1003"/>
        <v>4.5816750225764782</v>
      </c>
      <c r="CT128" s="106">
        <f t="shared" si="1003"/>
        <v>4.905141279170377</v>
      </c>
    </row>
    <row r="129" spans="2:98" x14ac:dyDescent="0.25">
      <c r="B129" t="s">
        <v>8</v>
      </c>
      <c r="C129" s="6">
        <f t="shared" ref="C129:AH129" si="1004">IFERROR(C26/C38,"")</f>
        <v>2.4204748858447487</v>
      </c>
      <c r="D129" s="6">
        <f t="shared" si="1004"/>
        <v>2.0335540540540542</v>
      </c>
      <c r="E129" s="6">
        <f t="shared" si="1004"/>
        <v>3.5324690909090908</v>
      </c>
      <c r="F129" s="13">
        <f t="shared" si="1004"/>
        <v>7.8448360927152319</v>
      </c>
      <c r="G129" s="13">
        <f t="shared" si="1004"/>
        <v>4.3261281250000003</v>
      </c>
      <c r="H129" s="13">
        <f t="shared" si="1004"/>
        <v>4.6370642570281122</v>
      </c>
      <c r="I129" s="13">
        <f t="shared" si="1004"/>
        <v>5.8922531120331945</v>
      </c>
      <c r="J129" s="13">
        <f t="shared" si="1004"/>
        <v>3.0479574468085104</v>
      </c>
      <c r="K129" s="13">
        <f t="shared" si="1004"/>
        <v>6.5023785046728975</v>
      </c>
      <c r="L129" s="13">
        <f t="shared" si="1004"/>
        <v>3.9401776859504132</v>
      </c>
      <c r="M129" s="13">
        <f t="shared" si="1004"/>
        <v>7.9721564986737405</v>
      </c>
      <c r="N129" s="98">
        <f t="shared" si="1004"/>
        <v>8.6926903553299493</v>
      </c>
      <c r="O129" s="13">
        <f t="shared" si="1004"/>
        <v>2.5446328871892927</v>
      </c>
      <c r="P129" s="13">
        <f t="shared" si="1004"/>
        <v>2.342115234375</v>
      </c>
      <c r="Q129" s="13">
        <f t="shared" si="1004"/>
        <v>5.0057450381679391</v>
      </c>
      <c r="R129" s="13">
        <f t="shared" si="1004"/>
        <v>2.0575721393034825</v>
      </c>
      <c r="S129" s="13">
        <f t="shared" si="1004"/>
        <v>2.6512443609022558</v>
      </c>
      <c r="T129" s="13">
        <f t="shared" si="1004"/>
        <v>3.6038308157099697</v>
      </c>
      <c r="U129" s="13">
        <f t="shared" si="1004"/>
        <v>2.9135930851063829</v>
      </c>
      <c r="V129" s="13">
        <f t="shared" si="1004"/>
        <v>2.7690724070450101</v>
      </c>
      <c r="W129" s="13">
        <f t="shared" si="1004"/>
        <v>2.8250472797927459</v>
      </c>
      <c r="X129" s="13">
        <f t="shared" si="1004"/>
        <v>2.3671070578905629</v>
      </c>
      <c r="Y129" s="13">
        <f t="shared" si="1004"/>
        <v>1.919484604105572</v>
      </c>
      <c r="Z129" s="98">
        <f t="shared" si="1004"/>
        <v>4.2420568540745549</v>
      </c>
      <c r="AA129" s="4">
        <f t="shared" si="1004"/>
        <v>0.9659486243683324</v>
      </c>
      <c r="AB129" s="4">
        <f t="shared" si="1004"/>
        <v>2.9721534701857282</v>
      </c>
      <c r="AC129" s="4">
        <f t="shared" si="1004"/>
        <v>4.2645048203330411</v>
      </c>
      <c r="AD129" s="4">
        <f t="shared" si="1004"/>
        <v>2.382046511627907</v>
      </c>
      <c r="AE129" s="4">
        <f t="shared" si="1004"/>
        <v>2.6484025559105433</v>
      </c>
      <c r="AF129" s="4">
        <f t="shared" si="1004"/>
        <v>2.5887346221441123</v>
      </c>
      <c r="AG129" s="4">
        <f t="shared" si="1004"/>
        <v>3.775631929046563</v>
      </c>
      <c r="AH129" s="4">
        <f t="shared" si="1004"/>
        <v>2.6510617420164455</v>
      </c>
      <c r="AI129" s="4">
        <f t="shared" ref="AI129:BN129" si="1005">IFERROR(AI26/AI38,"")</f>
        <v>3.0045215074708098</v>
      </c>
      <c r="AJ129" s="4">
        <f t="shared" si="1005"/>
        <v>3.2752794868084658</v>
      </c>
      <c r="AK129" s="4">
        <f t="shared" si="1005"/>
        <v>3.5694227403981791</v>
      </c>
      <c r="AL129" s="106">
        <f t="shared" si="1005"/>
        <v>3.7620315011835426</v>
      </c>
      <c r="AM129" s="4">
        <f t="shared" si="1005"/>
        <v>1.8507672100341637</v>
      </c>
      <c r="AN129" s="4">
        <f t="shared" si="1005"/>
        <v>2.1899959157194928</v>
      </c>
      <c r="AO129" s="4">
        <f t="shared" si="1005"/>
        <v>5.0007426836589515</v>
      </c>
      <c r="AP129" s="4">
        <f t="shared" si="1005"/>
        <v>2.2217712650859855</v>
      </c>
      <c r="AQ129" s="4">
        <f t="shared" si="1005"/>
        <v>2.0601935246864023</v>
      </c>
      <c r="AR129" s="4">
        <f t="shared" si="1005"/>
        <v>2.5362620099641457</v>
      </c>
      <c r="AS129" s="4">
        <f t="shared" si="1005"/>
        <v>3.3754848128558099</v>
      </c>
      <c r="AT129" s="4">
        <f t="shared" si="1005"/>
        <v>2.8383319758698389</v>
      </c>
      <c r="AU129" s="4">
        <f t="shared" si="1005"/>
        <v>3.1536863106012372</v>
      </c>
      <c r="AV129" s="4">
        <f t="shared" si="1005"/>
        <v>3.4346765723015258</v>
      </c>
      <c r="AW129" s="4">
        <f t="shared" si="1005"/>
        <v>3.669740010861827</v>
      </c>
      <c r="AX129" s="106">
        <f t="shared" si="1005"/>
        <v>3.7190018920354579</v>
      </c>
      <c r="AY129" s="4">
        <f t="shared" si="1005"/>
        <v>2.6842644160299174</v>
      </c>
      <c r="AZ129" s="4">
        <f t="shared" si="1005"/>
        <v>3.2080281932298007</v>
      </c>
      <c r="BA129" s="4">
        <f t="shared" si="1005"/>
        <v>3.7673608713401925</v>
      </c>
      <c r="BB129" s="4">
        <f t="shared" si="1005"/>
        <v>2.5765459883483639</v>
      </c>
      <c r="BC129" s="4">
        <f t="shared" si="1005"/>
        <v>3.3330097366516167</v>
      </c>
      <c r="BD129" s="4">
        <f t="shared" si="1005"/>
        <v>3.4306963308449552</v>
      </c>
      <c r="BE129" s="4">
        <f t="shared" si="1005"/>
        <v>4.404515016317208</v>
      </c>
      <c r="BF129" s="4">
        <f t="shared" si="1005"/>
        <v>3.5625190982127246</v>
      </c>
      <c r="BG129" s="4">
        <f t="shared" si="1005"/>
        <v>3.8075409161746525</v>
      </c>
      <c r="BH129" s="4">
        <f t="shared" si="1005"/>
        <v>3.9888160493000298</v>
      </c>
      <c r="BI129" s="4">
        <f t="shared" si="1005"/>
        <v>4.0994494211882806</v>
      </c>
      <c r="BJ129" s="106">
        <f t="shared" si="1005"/>
        <v>3.9962137475065482</v>
      </c>
      <c r="BK129" s="4">
        <f t="shared" si="1005"/>
        <v>2.9022266866115469</v>
      </c>
      <c r="BL129" s="4">
        <f t="shared" si="1005"/>
        <v>3.4685200825200608</v>
      </c>
      <c r="BM129" s="4">
        <f t="shared" si="1005"/>
        <v>4.0732705740930157</v>
      </c>
      <c r="BN129" s="4">
        <f t="shared" si="1005"/>
        <v>2.7857615226022507</v>
      </c>
      <c r="BO129" s="4">
        <f t="shared" ref="BO129:CT129" si="1006">IFERROR(BO26/BO38,"")</f>
        <v>3.603650127267727</v>
      </c>
      <c r="BP129" s="4">
        <f t="shared" si="1006"/>
        <v>3.7092688729095653</v>
      </c>
      <c r="BQ129" s="4">
        <f t="shared" si="1006"/>
        <v>4.8097832519985859</v>
      </c>
      <c r="BR129" s="4">
        <f t="shared" si="1006"/>
        <v>3.8903136054774734</v>
      </c>
      <c r="BS129" s="4">
        <f t="shared" si="1006"/>
        <v>4.1578803709537144</v>
      </c>
      <c r="BT129" s="4">
        <f t="shared" si="1006"/>
        <v>4.3558349916282237</v>
      </c>
      <c r="BU129" s="4">
        <f t="shared" si="1006"/>
        <v>4.4766479613306567</v>
      </c>
      <c r="BV129" s="106">
        <f t="shared" si="1006"/>
        <v>4.3639133668421213</v>
      </c>
      <c r="BW129" s="4">
        <f t="shared" si="1006"/>
        <v>3.1873890111965522</v>
      </c>
      <c r="BX129" s="4">
        <f t="shared" si="1006"/>
        <v>3.771608270605137</v>
      </c>
      <c r="BY129" s="4">
        <f t="shared" si="1006"/>
        <v>4.3853499133204128</v>
      </c>
      <c r="BZ129" s="4">
        <f t="shared" si="1006"/>
        <v>2.9695015343226019</v>
      </c>
      <c r="CA129" s="4">
        <f t="shared" si="1006"/>
        <v>3.8033024577530736</v>
      </c>
      <c r="CB129" s="4">
        <f t="shared" si="1006"/>
        <v>3.8760126517983591</v>
      </c>
      <c r="CC129" s="4">
        <f t="shared" si="1006"/>
        <v>4.926966723837559</v>
      </c>
      <c r="CD129" s="4">
        <f t="shared" si="1006"/>
        <v>3.9456391266068982</v>
      </c>
      <c r="CE129" s="4">
        <f t="shared" si="1006"/>
        <v>4.1752584686861152</v>
      </c>
      <c r="CF129" s="4">
        <f t="shared" si="1006"/>
        <v>4.330733120760347</v>
      </c>
      <c r="CG129" s="4">
        <f t="shared" si="1006"/>
        <v>4.4067820472066845</v>
      </c>
      <c r="CH129" s="106">
        <f t="shared" si="1006"/>
        <v>4.2532741317449778</v>
      </c>
      <c r="CI129" s="4">
        <f t="shared" si="1006"/>
        <v>3.2830106815324487</v>
      </c>
      <c r="CJ129" s="4">
        <f t="shared" si="1006"/>
        <v>3.8847565187232904</v>
      </c>
      <c r="CK129" s="4">
        <f t="shared" si="1006"/>
        <v>4.5169104107200235</v>
      </c>
      <c r="CL129" s="4">
        <f t="shared" si="1006"/>
        <v>3.0585865803522791</v>
      </c>
      <c r="CM129" s="4">
        <f t="shared" si="1006"/>
        <v>3.9174015314856647</v>
      </c>
      <c r="CN129" s="4">
        <f t="shared" si="1006"/>
        <v>3.9922930313523084</v>
      </c>
      <c r="CO129" s="4">
        <f t="shared" si="1006"/>
        <v>5.0747757255526853</v>
      </c>
      <c r="CP129" s="4">
        <f t="shared" si="1006"/>
        <v>4.0640083004051046</v>
      </c>
      <c r="CQ129" s="4">
        <f t="shared" si="1006"/>
        <v>4.3005162227466975</v>
      </c>
      <c r="CR129" s="4">
        <f t="shared" si="1006"/>
        <v>4.5498682166708191</v>
      </c>
      <c r="CS129" s="4">
        <f t="shared" si="1006"/>
        <v>4.6297652187953418</v>
      </c>
      <c r="CT129" s="106">
        <f t="shared" si="1006"/>
        <v>4.4684898028112725</v>
      </c>
    </row>
    <row r="130" spans="2:98" x14ac:dyDescent="0.25">
      <c r="B130" t="s">
        <v>1</v>
      </c>
      <c r="C130" s="6">
        <f t="shared" ref="C130:AH130" si="1007">IFERROR(C27/C39,"")</f>
        <v>3.407437869822485</v>
      </c>
      <c r="D130" s="6">
        <f t="shared" si="1007"/>
        <v>3.6211576086956523</v>
      </c>
      <c r="E130" s="6">
        <f t="shared" si="1007"/>
        <v>4.3756133333333338</v>
      </c>
      <c r="F130" s="13">
        <f t="shared" si="1007"/>
        <v>7.6273274509803919</v>
      </c>
      <c r="G130" s="13">
        <f t="shared" si="1007"/>
        <v>4.2316666666666665</v>
      </c>
      <c r="H130" s="13">
        <f t="shared" si="1007"/>
        <v>3.5781587301587301</v>
      </c>
      <c r="I130" s="13">
        <f t="shared" si="1007"/>
        <v>6.4126157407407405</v>
      </c>
      <c r="J130" s="13">
        <f t="shared" si="1007"/>
        <v>3.4290967741935487</v>
      </c>
      <c r="K130" s="13">
        <f t="shared" si="1007"/>
        <v>7.4977086776859503</v>
      </c>
      <c r="L130" s="13">
        <f t="shared" si="1007"/>
        <v>6.3719433962264151</v>
      </c>
      <c r="M130" s="13">
        <f t="shared" si="1007"/>
        <v>8.9208033333333336</v>
      </c>
      <c r="N130" s="98">
        <f t="shared" si="1007"/>
        <v>9.828736842105263</v>
      </c>
      <c r="O130" s="13">
        <f t="shared" si="1007"/>
        <v>1.9719178082191782</v>
      </c>
      <c r="P130" s="13">
        <f t="shared" si="1007"/>
        <v>3.1697131979695432</v>
      </c>
      <c r="Q130" s="13">
        <f t="shared" si="1007"/>
        <v>6.438784090909091</v>
      </c>
      <c r="R130" s="13">
        <f t="shared" si="1007"/>
        <v>3.1960477876106195</v>
      </c>
      <c r="S130" s="13">
        <f t="shared" si="1007"/>
        <v>5.057856127886323</v>
      </c>
      <c r="T130" s="13">
        <f t="shared" si="1007"/>
        <v>4.7009134199134204</v>
      </c>
      <c r="U130" s="13">
        <f t="shared" si="1007"/>
        <v>2.8617603423680458</v>
      </c>
      <c r="V130" s="13">
        <f t="shared" si="1007"/>
        <v>2.0070321543408363</v>
      </c>
      <c r="W130" s="13">
        <f t="shared" si="1007"/>
        <v>3.1911163636363638</v>
      </c>
      <c r="X130" s="13">
        <f t="shared" si="1007"/>
        <v>1.9856641509433963</v>
      </c>
      <c r="Y130" s="13">
        <f t="shared" si="1007"/>
        <v>3.7770566037735849</v>
      </c>
      <c r="Z130" s="98">
        <f t="shared" si="1007"/>
        <v>9.9229032738095384</v>
      </c>
      <c r="AA130" s="4">
        <f t="shared" si="1007"/>
        <v>0.4750121951219512</v>
      </c>
      <c r="AB130" s="4">
        <f t="shared" si="1007"/>
        <v>1.8653669871794871</v>
      </c>
      <c r="AC130" s="4">
        <f t="shared" si="1007"/>
        <v>2.8324966622162884</v>
      </c>
      <c r="AD130" s="4">
        <f t="shared" si="1007"/>
        <v>2.6360863509749306</v>
      </c>
      <c r="AE130" s="4">
        <f t="shared" si="1007"/>
        <v>1.6888228299643282</v>
      </c>
      <c r="AF130" s="4">
        <f t="shared" si="1007"/>
        <v>1.176320645905421</v>
      </c>
      <c r="AG130" s="4">
        <f t="shared" si="1007"/>
        <v>1.0900885935769657</v>
      </c>
      <c r="AH130" s="4">
        <f t="shared" si="1007"/>
        <v>1.3618120290489786</v>
      </c>
      <c r="AI130" s="4">
        <f t="shared" ref="AI130:BN130" si="1008">IFERROR(AI27/AI39,"")</f>
        <v>1.4549256003970896</v>
      </c>
      <c r="AJ130" s="4">
        <f t="shared" si="1008"/>
        <v>1.5233213774997758</v>
      </c>
      <c r="AK130" s="4">
        <f t="shared" si="1008"/>
        <v>1.662735732966752</v>
      </c>
      <c r="AL130" s="106">
        <f t="shared" si="1008"/>
        <v>1.8552744072158109</v>
      </c>
      <c r="AM130" s="4">
        <f t="shared" si="1008"/>
        <v>1.8697943466042106</v>
      </c>
      <c r="AN130" s="4">
        <f t="shared" si="1008"/>
        <v>1.8697943466042104</v>
      </c>
      <c r="AO130" s="4">
        <f t="shared" si="1008"/>
        <v>3.0604973383819947</v>
      </c>
      <c r="AP130" s="4">
        <f t="shared" si="1008"/>
        <v>2.4211831958525138</v>
      </c>
      <c r="AQ130" s="4">
        <f t="shared" si="1008"/>
        <v>1.574907419682591</v>
      </c>
      <c r="AR130" s="4">
        <f t="shared" si="1008"/>
        <v>1.3848826822680314</v>
      </c>
      <c r="AS130" s="4">
        <f t="shared" si="1008"/>
        <v>1.2813756741007234</v>
      </c>
      <c r="AT130" s="4">
        <f t="shared" si="1008"/>
        <v>1.3718407966922344</v>
      </c>
      <c r="AU130" s="4">
        <f t="shared" si="1008"/>
        <v>1.468692756938706</v>
      </c>
      <c r="AV130" s="4">
        <f t="shared" si="1008"/>
        <v>1.5723824655785792</v>
      </c>
      <c r="AW130" s="4">
        <f t="shared" si="1008"/>
        <v>1.6667254135132938</v>
      </c>
      <c r="AX130" s="106">
        <f t="shared" si="1008"/>
        <v>1.7667289383240914</v>
      </c>
      <c r="AY130" s="4">
        <f t="shared" si="1008"/>
        <v>2.0614482671311425</v>
      </c>
      <c r="AZ130" s="4">
        <f t="shared" si="1008"/>
        <v>2.0614482671311425</v>
      </c>
      <c r="BA130" s="4">
        <f t="shared" si="1008"/>
        <v>3.5766502145001189</v>
      </c>
      <c r="BB130" s="4">
        <f t="shared" si="1008"/>
        <v>2.8295157418330406</v>
      </c>
      <c r="BC130" s="4">
        <f t="shared" si="1008"/>
        <v>1.8231522017100599</v>
      </c>
      <c r="BD130" s="4">
        <f t="shared" si="1008"/>
        <v>1.6031748150605301</v>
      </c>
      <c r="BE130" s="4">
        <f t="shared" si="1008"/>
        <v>1.4833525147308504</v>
      </c>
      <c r="BF130" s="4">
        <f t="shared" si="1008"/>
        <v>1.5880772022708485</v>
      </c>
      <c r="BG130" s="4">
        <f t="shared" si="1008"/>
        <v>1.70019545275117</v>
      </c>
      <c r="BH130" s="4">
        <f t="shared" si="1008"/>
        <v>1.8202292517154037</v>
      </c>
      <c r="BI130" s="4">
        <f t="shared" si="1008"/>
        <v>1.9294430068183273</v>
      </c>
      <c r="BJ130" s="106">
        <f t="shared" si="1008"/>
        <v>2.0452095872274265</v>
      </c>
      <c r="BK130" s="4">
        <f t="shared" si="1008"/>
        <v>2.2288378664221913</v>
      </c>
      <c r="BL130" s="4">
        <f t="shared" si="1008"/>
        <v>2.2288378664221908</v>
      </c>
      <c r="BM130" s="4">
        <f t="shared" si="1008"/>
        <v>3.8670742119175285</v>
      </c>
      <c r="BN130" s="4">
        <f t="shared" si="1008"/>
        <v>3.0592724200698838</v>
      </c>
      <c r="BO130" s="4">
        <f t="shared" ref="BO130:CT130" si="1009">IFERROR(BO27/BO39,"")</f>
        <v>1.9711921604889169</v>
      </c>
      <c r="BP130" s="4">
        <f t="shared" si="1009"/>
        <v>1.7333526100434453</v>
      </c>
      <c r="BQ130" s="4">
        <f t="shared" si="1009"/>
        <v>1.6198387463162658</v>
      </c>
      <c r="BR130" s="4">
        <f t="shared" si="1009"/>
        <v>1.7341993618061939</v>
      </c>
      <c r="BS130" s="4">
        <f t="shared" si="1009"/>
        <v>1.8566338367497111</v>
      </c>
      <c r="BT130" s="4">
        <f t="shared" si="1009"/>
        <v>1.9877121856242408</v>
      </c>
      <c r="BU130" s="4">
        <f t="shared" si="1009"/>
        <v>2.1069749167616951</v>
      </c>
      <c r="BV130" s="106">
        <f t="shared" si="1009"/>
        <v>2.2333934117673966</v>
      </c>
      <c r="BW130" s="4">
        <f t="shared" si="1009"/>
        <v>2.4793592426080449</v>
      </c>
      <c r="BX130" s="4">
        <f t="shared" si="1009"/>
        <v>2.4793592426080449</v>
      </c>
      <c r="BY130" s="4">
        <f t="shared" si="1009"/>
        <v>4.3017333533370579</v>
      </c>
      <c r="BZ130" s="4">
        <f t="shared" si="1009"/>
        <v>3.4031346400857383</v>
      </c>
      <c r="CA130" s="4">
        <f t="shared" si="1009"/>
        <v>2.1927541593278703</v>
      </c>
      <c r="CB130" s="4">
        <f t="shared" si="1009"/>
        <v>1.9281814434123281</v>
      </c>
      <c r="CC130" s="4">
        <f t="shared" si="1009"/>
        <v>1.8019086214022135</v>
      </c>
      <c r="CD130" s="4">
        <f t="shared" si="1009"/>
        <v>1.9677058374746734</v>
      </c>
      <c r="CE130" s="4">
        <f t="shared" si="1009"/>
        <v>2.1066258696003852</v>
      </c>
      <c r="CF130" s="4">
        <f t="shared" si="1009"/>
        <v>2.2553536559941731</v>
      </c>
      <c r="CG130" s="4">
        <f t="shared" si="1009"/>
        <v>2.4141128643278811</v>
      </c>
      <c r="CH130" s="106">
        <f t="shared" si="1009"/>
        <v>2.5589596361875531</v>
      </c>
      <c r="CI130" s="4">
        <f t="shared" si="1009"/>
        <v>2.5537400198862859</v>
      </c>
      <c r="CJ130" s="4">
        <f t="shared" si="1009"/>
        <v>2.5537400198862859</v>
      </c>
      <c r="CK130" s="4">
        <f t="shared" si="1009"/>
        <v>4.4307853539371678</v>
      </c>
      <c r="CL130" s="4">
        <f t="shared" si="1009"/>
        <v>3.5052286792883098</v>
      </c>
      <c r="CM130" s="4">
        <f t="shared" si="1009"/>
        <v>2.2585367841077062</v>
      </c>
      <c r="CN130" s="4">
        <f t="shared" si="1009"/>
        <v>1.9860268867146977</v>
      </c>
      <c r="CO130" s="4">
        <f t="shared" si="1009"/>
        <v>1.8559658800442795</v>
      </c>
      <c r="CP130" s="4">
        <f t="shared" si="1009"/>
        <v>2.0267370125989128</v>
      </c>
      <c r="CQ130" s="4">
        <f t="shared" si="1009"/>
        <v>2.1698246456883963</v>
      </c>
      <c r="CR130" s="4">
        <f t="shared" si="1009"/>
        <v>2.3694745509874786</v>
      </c>
      <c r="CS130" s="4">
        <f t="shared" si="1009"/>
        <v>2.5362669752628708</v>
      </c>
      <c r="CT130" s="106">
        <f t="shared" si="1009"/>
        <v>2.6884429937786432</v>
      </c>
    </row>
    <row r="131" spans="2:98" x14ac:dyDescent="0.25">
      <c r="B131" t="s">
        <v>2</v>
      </c>
      <c r="C131" s="6">
        <f t="shared" ref="C131:AH132" si="1010">IFERROR(C28/C40,"")</f>
        <v>0.47460526315789475</v>
      </c>
      <c r="D131" s="6">
        <f t="shared" si="1010"/>
        <v>1.4496410256410257</v>
      </c>
      <c r="E131" s="6">
        <f t="shared" si="1010"/>
        <v>1.2725949367088607</v>
      </c>
      <c r="F131" s="13">
        <f t="shared" si="1010"/>
        <v>0.60564102564102562</v>
      </c>
      <c r="G131" s="13">
        <f t="shared" si="1010"/>
        <v>-0.34982000000000002</v>
      </c>
      <c r="H131" s="13">
        <f t="shared" si="1010"/>
        <v>2.841933884297521</v>
      </c>
      <c r="I131" s="13">
        <f t="shared" si="1010"/>
        <v>3.8517647058823528</v>
      </c>
      <c r="J131" s="13">
        <f t="shared" si="1010"/>
        <v>3.9380909090909091</v>
      </c>
      <c r="K131" s="13">
        <f t="shared" si="1010"/>
        <v>12.583060344827587</v>
      </c>
      <c r="L131" s="13">
        <f t="shared" si="1010"/>
        <v>3.4396280000000004</v>
      </c>
      <c r="M131" s="13">
        <f t="shared" si="1010"/>
        <v>15.87968656716418</v>
      </c>
      <c r="N131" s="98">
        <f t="shared" si="1010"/>
        <v>12.91937573964497</v>
      </c>
      <c r="O131" s="13">
        <f t="shared" si="1010"/>
        <v>4.197111111111111</v>
      </c>
      <c r="P131" s="13">
        <f t="shared" si="1010"/>
        <v>3.8760633484162899</v>
      </c>
      <c r="Q131" s="13">
        <f t="shared" si="1010"/>
        <v>7.6595152838427945</v>
      </c>
      <c r="R131" s="13">
        <f t="shared" si="1010"/>
        <v>1.645592156862745</v>
      </c>
      <c r="S131" s="13">
        <f t="shared" si="1010"/>
        <v>4.0088852459016397</v>
      </c>
      <c r="T131" s="13">
        <f t="shared" si="1010"/>
        <v>5.3240182370820675</v>
      </c>
      <c r="U131" s="13">
        <f t="shared" si="1010"/>
        <v>2.1859625668449199</v>
      </c>
      <c r="V131" s="13">
        <f t="shared" si="1010"/>
        <v>5.2738941176470595</v>
      </c>
      <c r="W131" s="13">
        <f t="shared" si="1010"/>
        <v>4.6879408713692952</v>
      </c>
      <c r="X131" s="13">
        <f t="shared" si="1010"/>
        <v>5.5437735191637634</v>
      </c>
      <c r="Y131" s="13">
        <f t="shared" si="1010"/>
        <v>3.9029850000000001</v>
      </c>
      <c r="Z131" s="98">
        <f t="shared" si="1010"/>
        <v>9.1417713068182103</v>
      </c>
      <c r="AA131" s="4">
        <f t="shared" si="1010"/>
        <v>1.6776270337922403</v>
      </c>
      <c r="AB131" s="4">
        <f t="shared" si="1010"/>
        <v>3.7822169042769858</v>
      </c>
      <c r="AC131" s="4">
        <f t="shared" si="1010"/>
        <v>3.8217849462365594</v>
      </c>
      <c r="AD131" s="4">
        <f t="shared" si="1010"/>
        <v>5.4277304964539006</v>
      </c>
      <c r="AE131" s="4">
        <f t="shared" si="1010"/>
        <v>4.71486301369863</v>
      </c>
      <c r="AF131" s="4">
        <f t="shared" si="1010"/>
        <v>4.3390486257928114</v>
      </c>
      <c r="AG131" s="4">
        <f t="shared" si="1010"/>
        <v>3.1411247803163445</v>
      </c>
      <c r="AH131" s="4">
        <f t="shared" si="1010"/>
        <v>5.5550468630751162</v>
      </c>
      <c r="AI131" s="4">
        <f t="shared" ref="AI131:BN132" si="1011">IFERROR(AI28/AI40,"")</f>
        <v>5.2303625303840988</v>
      </c>
      <c r="AJ131" s="4">
        <f t="shared" si="1011"/>
        <v>5.1152889490687974</v>
      </c>
      <c r="AK131" s="4">
        <f t="shared" si="1011"/>
        <v>5.0957192557438029</v>
      </c>
      <c r="AL131" s="106">
        <f t="shared" si="1011"/>
        <v>5.6823968334404791</v>
      </c>
      <c r="AM131" s="4">
        <f t="shared" si="1011"/>
        <v>3.6300782270530738</v>
      </c>
      <c r="AN131" s="4">
        <f t="shared" si="1011"/>
        <v>3.6300782270530738</v>
      </c>
      <c r="AO131" s="4">
        <f t="shared" si="1011"/>
        <v>5.3756870103440306</v>
      </c>
      <c r="AP131" s="4">
        <f t="shared" si="1011"/>
        <v>6.1164968161392865</v>
      </c>
      <c r="AQ131" s="4">
        <f t="shared" si="1011"/>
        <v>5.0932367645633034</v>
      </c>
      <c r="AR131" s="4">
        <f t="shared" si="1011"/>
        <v>4.2613044597291267</v>
      </c>
      <c r="AS131" s="4">
        <f t="shared" si="1011"/>
        <v>3.5909686673100922</v>
      </c>
      <c r="AT131" s="4">
        <f t="shared" si="1011"/>
        <v>4.8131566937048067</v>
      </c>
      <c r="AU131" s="4">
        <f t="shared" si="1011"/>
        <v>4.4840633127901004</v>
      </c>
      <c r="AV131" s="4">
        <f t="shared" si="1011"/>
        <v>4.3302470162173679</v>
      </c>
      <c r="AW131" s="4">
        <f t="shared" si="1011"/>
        <v>4.3476550117306481</v>
      </c>
      <c r="AX131" s="106">
        <f t="shared" si="1011"/>
        <v>4.5387183136968376</v>
      </c>
      <c r="AY131" s="4">
        <f t="shared" si="1011"/>
        <v>4.0021612453260147</v>
      </c>
      <c r="AZ131" s="4">
        <f t="shared" si="1011"/>
        <v>4.0021612453260156</v>
      </c>
      <c r="BA131" s="4">
        <f t="shared" si="1011"/>
        <v>6.282296624638553</v>
      </c>
      <c r="BB131" s="4">
        <f t="shared" si="1011"/>
        <v>7.1480440041811777</v>
      </c>
      <c r="BC131" s="4">
        <f t="shared" si="1011"/>
        <v>5.8960582095775953</v>
      </c>
      <c r="BD131" s="4">
        <f t="shared" si="1011"/>
        <v>4.9329925751939312</v>
      </c>
      <c r="BE131" s="4">
        <f t="shared" si="1011"/>
        <v>4.1569951034948467</v>
      </c>
      <c r="BF131" s="4">
        <f t="shared" si="1011"/>
        <v>5.571830517550028</v>
      </c>
      <c r="BG131" s="4">
        <f t="shared" si="1011"/>
        <v>5.190863792468642</v>
      </c>
      <c r="BH131" s="4">
        <f t="shared" si="1011"/>
        <v>5.01280220214863</v>
      </c>
      <c r="BI131" s="4">
        <f t="shared" si="1011"/>
        <v>5.0329541329546919</v>
      </c>
      <c r="BJ131" s="106">
        <f t="shared" si="1011"/>
        <v>5.2541337878933039</v>
      </c>
      <c r="BK131" s="4">
        <f t="shared" si="1011"/>
        <v>4.3271367384464874</v>
      </c>
      <c r="BL131" s="4">
        <f t="shared" si="1011"/>
        <v>4.3271367384464874</v>
      </c>
      <c r="BM131" s="4">
        <f t="shared" si="1011"/>
        <v>6.7924191105592033</v>
      </c>
      <c r="BN131" s="4">
        <f t="shared" si="1011"/>
        <v>7.7284651773206905</v>
      </c>
      <c r="BO131" s="4">
        <f t="shared" ref="BO131:CT132" si="1012">IFERROR(BO28/BO40,"")</f>
        <v>6.3748181361952971</v>
      </c>
      <c r="BP131" s="4">
        <f t="shared" si="1012"/>
        <v>5.3335515722996787</v>
      </c>
      <c r="BQ131" s="4">
        <f t="shared" si="1012"/>
        <v>4.5394885369576148</v>
      </c>
      <c r="BR131" s="4">
        <f t="shared" si="1012"/>
        <v>6.0845057871308414</v>
      </c>
      <c r="BS131" s="4">
        <f t="shared" si="1012"/>
        <v>5.6684855517412673</v>
      </c>
      <c r="BT131" s="4">
        <f t="shared" si="1012"/>
        <v>5.4740401583727314</v>
      </c>
      <c r="BU131" s="4">
        <f t="shared" si="1012"/>
        <v>5.49604630863612</v>
      </c>
      <c r="BV131" s="106">
        <f t="shared" si="1012"/>
        <v>5.7375771459849432</v>
      </c>
      <c r="BW131" s="4">
        <f t="shared" si="1012"/>
        <v>4.8135069078478745</v>
      </c>
      <c r="BX131" s="4">
        <f t="shared" si="1012"/>
        <v>4.8135069078478745</v>
      </c>
      <c r="BY131" s="4">
        <f t="shared" si="1012"/>
        <v>7.5558870185860609</v>
      </c>
      <c r="BZ131" s="4">
        <f t="shared" si="1012"/>
        <v>8.5971446632515391</v>
      </c>
      <c r="CA131" s="4">
        <f t="shared" si="1012"/>
        <v>7.0913476947036509</v>
      </c>
      <c r="CB131" s="4">
        <f t="shared" si="1012"/>
        <v>5.9330427690261658</v>
      </c>
      <c r="CC131" s="4">
        <f t="shared" si="1012"/>
        <v>5.0497270485116523</v>
      </c>
      <c r="CD131" s="4">
        <f t="shared" si="1012"/>
        <v>6.9037723223564358</v>
      </c>
      <c r="CE131" s="4">
        <f t="shared" si="1012"/>
        <v>6.4317357943121269</v>
      </c>
      <c r="CF131" s="4">
        <f t="shared" si="1012"/>
        <v>6.2111087176173045</v>
      </c>
      <c r="CG131" s="4">
        <f t="shared" si="1012"/>
        <v>6.2972159711386277</v>
      </c>
      <c r="CH131" s="106">
        <f t="shared" si="1012"/>
        <v>6.573955241709462</v>
      </c>
      <c r="CI131" s="4">
        <f t="shared" si="1012"/>
        <v>4.9579121150833121</v>
      </c>
      <c r="CJ131" s="4">
        <f t="shared" si="1012"/>
        <v>4.9579121150833121</v>
      </c>
      <c r="CK131" s="4">
        <f t="shared" si="1012"/>
        <v>7.7825636291436462</v>
      </c>
      <c r="CL131" s="4">
        <f t="shared" si="1012"/>
        <v>8.8550590031490888</v>
      </c>
      <c r="CM131" s="4">
        <f t="shared" si="1012"/>
        <v>7.3040881255447632</v>
      </c>
      <c r="CN131" s="4">
        <f t="shared" si="1012"/>
        <v>6.1110340520969526</v>
      </c>
      <c r="CO131" s="4">
        <f t="shared" si="1012"/>
        <v>5.2012188599670033</v>
      </c>
      <c r="CP131" s="4">
        <f t="shared" si="1012"/>
        <v>7.1108854920271325</v>
      </c>
      <c r="CQ131" s="4">
        <f t="shared" si="1012"/>
        <v>6.6246878681414918</v>
      </c>
      <c r="CR131" s="4">
        <f t="shared" si="1012"/>
        <v>6.5253908187287424</v>
      </c>
      <c r="CS131" s="4">
        <f t="shared" si="1012"/>
        <v>6.6158550992782432</v>
      </c>
      <c r="CT131" s="106">
        <f t="shared" si="1012"/>
        <v>6.9065973769399633</v>
      </c>
    </row>
    <row r="132" spans="2:98" x14ac:dyDescent="0.25">
      <c r="B132" s="1112" t="s">
        <v>150</v>
      </c>
      <c r="C132" s="6" t="str">
        <f t="shared" si="1010"/>
        <v/>
      </c>
      <c r="D132" s="6" t="str">
        <f t="shared" si="1010"/>
        <v/>
      </c>
      <c r="E132" s="6" t="str">
        <f t="shared" si="1010"/>
        <v/>
      </c>
      <c r="F132" s="6" t="str">
        <f t="shared" si="1010"/>
        <v/>
      </c>
      <c r="G132" s="6" t="str">
        <f t="shared" si="1010"/>
        <v/>
      </c>
      <c r="H132" s="6" t="str">
        <f t="shared" si="1010"/>
        <v/>
      </c>
      <c r="I132" s="6" t="str">
        <f t="shared" si="1010"/>
        <v/>
      </c>
      <c r="J132" s="6" t="str">
        <f t="shared" si="1010"/>
        <v/>
      </c>
      <c r="K132" s="6" t="str">
        <f t="shared" si="1010"/>
        <v/>
      </c>
      <c r="L132" s="6" t="str">
        <f t="shared" si="1010"/>
        <v/>
      </c>
      <c r="M132" s="6" t="str">
        <f t="shared" si="1010"/>
        <v/>
      </c>
      <c r="N132" s="6" t="str">
        <f t="shared" si="1010"/>
        <v/>
      </c>
      <c r="O132" s="6" t="str">
        <f t="shared" si="1010"/>
        <v/>
      </c>
      <c r="P132" s="6" t="str">
        <f t="shared" si="1010"/>
        <v/>
      </c>
      <c r="Q132" s="6" t="str">
        <f t="shared" si="1010"/>
        <v/>
      </c>
      <c r="R132" s="6" t="str">
        <f t="shared" si="1010"/>
        <v/>
      </c>
      <c r="S132" s="6" t="str">
        <f t="shared" si="1010"/>
        <v/>
      </c>
      <c r="T132" s="6" t="str">
        <f t="shared" si="1010"/>
        <v/>
      </c>
      <c r="U132" s="6" t="str">
        <f t="shared" si="1010"/>
        <v/>
      </c>
      <c r="V132" s="6" t="str">
        <f t="shared" si="1010"/>
        <v/>
      </c>
      <c r="W132" s="6" t="str">
        <f t="shared" si="1010"/>
        <v/>
      </c>
      <c r="X132" s="6" t="str">
        <f t="shared" si="1010"/>
        <v/>
      </c>
      <c r="Y132" s="6" t="str">
        <f t="shared" si="1010"/>
        <v/>
      </c>
      <c r="Z132" s="6" t="str">
        <f t="shared" si="1010"/>
        <v/>
      </c>
      <c r="AA132" s="6" t="str">
        <f t="shared" si="1010"/>
        <v/>
      </c>
      <c r="AB132" s="6">
        <f t="shared" si="1010"/>
        <v>0.69105016077170422</v>
      </c>
      <c r="AC132" s="6">
        <f t="shared" si="1010"/>
        <v>0.468683440608543</v>
      </c>
      <c r="AD132" s="6">
        <f t="shared" si="1010"/>
        <v>0.92125528317836014</v>
      </c>
      <c r="AE132" s="6">
        <f t="shared" si="1010"/>
        <v>0.32650729927007299</v>
      </c>
      <c r="AF132" s="6">
        <f t="shared" si="1010"/>
        <v>0.19848438920885114</v>
      </c>
      <c r="AG132" s="6">
        <f t="shared" si="1010"/>
        <v>0.18385780601026142</v>
      </c>
      <c r="AH132" s="6">
        <f t="shared" si="1010"/>
        <v>0.38521053022074409</v>
      </c>
      <c r="AI132" s="6">
        <f t="shared" si="1011"/>
        <v>0.27755302036958585</v>
      </c>
      <c r="AJ132" s="6">
        <f t="shared" si="1011"/>
        <v>0.27268300361163861</v>
      </c>
      <c r="AK132" s="6">
        <f t="shared" si="1011"/>
        <v>0.28905529061155139</v>
      </c>
      <c r="AL132" s="6">
        <f t="shared" si="1011"/>
        <v>0.32675110613126468</v>
      </c>
      <c r="AM132" s="6">
        <f t="shared" si="1011"/>
        <v>0.34360423342487034</v>
      </c>
      <c r="AN132" s="6">
        <f t="shared" si="1011"/>
        <v>0.34771856404065138</v>
      </c>
      <c r="AO132" s="6">
        <f t="shared" si="1011"/>
        <v>0.35404898914462279</v>
      </c>
      <c r="AP132" s="6">
        <f t="shared" si="1011"/>
        <v>0.36051770436526681</v>
      </c>
      <c r="AQ132" s="6">
        <f t="shared" si="1011"/>
        <v>0.36027107202836711</v>
      </c>
      <c r="AR132" s="6">
        <f t="shared" si="1011"/>
        <v>0.36455729401378079</v>
      </c>
      <c r="AS132" s="6">
        <f t="shared" si="1011"/>
        <v>0.36889275465425464</v>
      </c>
      <c r="AT132" s="6">
        <f t="shared" si="1011"/>
        <v>0.37270017510737452</v>
      </c>
      <c r="AU132" s="6">
        <f t="shared" si="1011"/>
        <v>0.3758092836770846</v>
      </c>
      <c r="AV132" s="6">
        <f t="shared" si="1011"/>
        <v>0.37979713184541836</v>
      </c>
      <c r="AW132" s="6">
        <f t="shared" si="1011"/>
        <v>0.38370564136325147</v>
      </c>
      <c r="AX132" s="6">
        <f t="shared" si="1011"/>
        <v>0.38750087041072473</v>
      </c>
      <c r="AY132" s="6">
        <f t="shared" si="1011"/>
        <v>0.37437854290371836</v>
      </c>
      <c r="AZ132" s="6">
        <f t="shared" si="1011"/>
        <v>0.37817629368656674</v>
      </c>
      <c r="BA132" s="6">
        <f t="shared" si="1011"/>
        <v>0.38196842140035658</v>
      </c>
      <c r="BB132" s="6">
        <f t="shared" si="1011"/>
        <v>0.38577340145326006</v>
      </c>
      <c r="BC132" s="6">
        <f t="shared" si="1011"/>
        <v>0.38962308660730166</v>
      </c>
      <c r="BD132" s="6">
        <f t="shared" si="1011"/>
        <v>0.3935302445666643</v>
      </c>
      <c r="BE132" s="6">
        <f t="shared" si="1011"/>
        <v>0.39746516241490687</v>
      </c>
      <c r="BF132" s="6">
        <f t="shared" si="1011"/>
        <v>0.40143660517313795</v>
      </c>
      <c r="BG132" s="6">
        <f t="shared" si="1011"/>
        <v>0.40545078353550895</v>
      </c>
      <c r="BH132" s="6">
        <f t="shared" si="1011"/>
        <v>0.4095071692884818</v>
      </c>
      <c r="BI132" s="6">
        <f t="shared" si="1011"/>
        <v>0.41360174071182576</v>
      </c>
      <c r="BJ132" s="6">
        <f t="shared" si="1011"/>
        <v>0.41773722758486104</v>
      </c>
      <c r="BK132" s="6">
        <f t="shared" si="1011"/>
        <v>0.39968085784469576</v>
      </c>
      <c r="BL132" s="6">
        <f t="shared" si="1011"/>
        <v>0.40367792044563228</v>
      </c>
      <c r="BM132" s="6">
        <f t="shared" si="1011"/>
        <v>0.40771455292797498</v>
      </c>
      <c r="BN132" s="6">
        <f t="shared" si="1011"/>
        <v>0.41179163774070432</v>
      </c>
      <c r="BO132" s="6">
        <f t="shared" si="1012"/>
        <v>0.41590960951659445</v>
      </c>
      <c r="BP132" s="6">
        <f t="shared" si="1012"/>
        <v>0.42006873240786619</v>
      </c>
      <c r="BQ132" s="6">
        <f t="shared" si="1012"/>
        <v>0.42426938681697807</v>
      </c>
      <c r="BR132" s="6">
        <f t="shared" si="1012"/>
        <v>0.42851207768160243</v>
      </c>
      <c r="BS132" s="6">
        <f t="shared" si="1012"/>
        <v>0.43279721061986914</v>
      </c>
      <c r="BT132" s="6">
        <f t="shared" si="1012"/>
        <v>0.43712518352380769</v>
      </c>
      <c r="BU132" s="6">
        <f t="shared" si="1012"/>
        <v>0.44149642932544886</v>
      </c>
      <c r="BV132" s="6">
        <f t="shared" si="1012"/>
        <v>0.44591139464977697</v>
      </c>
      <c r="BW132" s="6">
        <f t="shared" si="1012"/>
        <v>0.42663704495439858</v>
      </c>
      <c r="BX132" s="6">
        <f t="shared" si="1012"/>
        <v>0.43090341487755929</v>
      </c>
      <c r="BY132" s="6">
        <f t="shared" si="1012"/>
        <v>0.43521244816321358</v>
      </c>
      <c r="BZ132" s="6">
        <f t="shared" si="1012"/>
        <v>0.43956457305695396</v>
      </c>
      <c r="CA132" s="6">
        <f t="shared" si="1012"/>
        <v>0.44396021905116967</v>
      </c>
      <c r="CB132" s="6">
        <f t="shared" si="1012"/>
        <v>0.44839982105409226</v>
      </c>
      <c r="CC132" s="6">
        <f t="shared" si="1012"/>
        <v>0.45288381916611026</v>
      </c>
      <c r="CD132" s="6">
        <f t="shared" si="1012"/>
        <v>0.45741265746017368</v>
      </c>
      <c r="CE132" s="6">
        <f t="shared" si="1012"/>
        <v>0.46198678405577559</v>
      </c>
      <c r="CF132" s="6">
        <f t="shared" si="1012"/>
        <v>0.46660665185357247</v>
      </c>
      <c r="CG132" s="6">
        <f t="shared" si="1012"/>
        <v>0.47127271836741214</v>
      </c>
      <c r="CH132" s="6">
        <f t="shared" si="1012"/>
        <v>0.47598544557104461</v>
      </c>
      <c r="CI132" s="6">
        <f t="shared" si="1012"/>
        <v>0.45090213306629218</v>
      </c>
      <c r="CJ132" s="6">
        <f t="shared" si="1012"/>
        <v>0.45541115438975593</v>
      </c>
      <c r="CK132" s="6">
        <f t="shared" si="1012"/>
        <v>0.45996526593510273</v>
      </c>
      <c r="CL132" s="6">
        <f t="shared" si="1012"/>
        <v>0.46456491859744076</v>
      </c>
      <c r="CM132" s="6">
        <f t="shared" si="1012"/>
        <v>0.46921056778226766</v>
      </c>
      <c r="CN132" s="6">
        <f t="shared" si="1012"/>
        <v>0.47390267345906284</v>
      </c>
      <c r="CO132" s="6">
        <f t="shared" si="1012"/>
        <v>0.47864170019424773</v>
      </c>
      <c r="CP132" s="6">
        <f t="shared" si="1012"/>
        <v>0.48342811719655965</v>
      </c>
      <c r="CQ132" s="6">
        <f t="shared" si="1012"/>
        <v>0.48826239836820695</v>
      </c>
      <c r="CR132" s="6">
        <f t="shared" si="1012"/>
        <v>0.4931450223517887</v>
      </c>
      <c r="CS132" s="6">
        <f t="shared" si="1012"/>
        <v>0.49807647257544974</v>
      </c>
      <c r="CT132" s="6">
        <f t="shared" si="1012"/>
        <v>0.50305723730122887</v>
      </c>
    </row>
    <row r="133" spans="2:98" s="5" customFormat="1" x14ac:dyDescent="0.25">
      <c r="B133" s="1" t="s">
        <v>3</v>
      </c>
      <c r="C133" s="7">
        <f t="shared" ref="C133:AH133" si="1013">IFERROR(C30/C42,"")</f>
        <v>4.5430639229422063</v>
      </c>
      <c r="D133" s="7">
        <f t="shared" si="1013"/>
        <v>3.4044713216957612</v>
      </c>
      <c r="E133" s="7">
        <f t="shared" si="1013"/>
        <v>6.1126536438767847</v>
      </c>
      <c r="F133" s="14">
        <f t="shared" si="1013"/>
        <v>6.5344604125083166</v>
      </c>
      <c r="G133" s="14">
        <f t="shared" si="1013"/>
        <v>4.9545435229609316</v>
      </c>
      <c r="H133" s="14">
        <f t="shared" si="1013"/>
        <v>5.6924855218855219</v>
      </c>
      <c r="I133" s="14">
        <f t="shared" si="1013"/>
        <v>8.4965326599326598</v>
      </c>
      <c r="J133" s="14">
        <f t="shared" si="1013"/>
        <v>4.2926062340966924</v>
      </c>
      <c r="K133" s="14">
        <f t="shared" si="1013"/>
        <v>9.7682142032332582</v>
      </c>
      <c r="L133" s="14">
        <f t="shared" si="1013"/>
        <v>6.4383401727861775</v>
      </c>
      <c r="M133" s="14">
        <f t="shared" si="1013"/>
        <v>10.02268216318787</v>
      </c>
      <c r="N133" s="99">
        <f t="shared" si="1013"/>
        <v>10.974869981751835</v>
      </c>
      <c r="O133" s="14">
        <f t="shared" si="1013"/>
        <v>3.0535205047318605</v>
      </c>
      <c r="P133" s="14">
        <f t="shared" si="1013"/>
        <v>3.2741211267605634</v>
      </c>
      <c r="Q133" s="14">
        <f t="shared" si="1013"/>
        <v>7.2408866755201418</v>
      </c>
      <c r="R133" s="14">
        <f t="shared" si="1013"/>
        <v>5.2643840670859587</v>
      </c>
      <c r="S133" s="14">
        <f t="shared" si="1013"/>
        <v>5.2981350164654222</v>
      </c>
      <c r="T133" s="14">
        <f t="shared" si="1013"/>
        <v>7.0044129325014373</v>
      </c>
      <c r="U133" s="14">
        <f t="shared" si="1013"/>
        <v>4.0036643922163284</v>
      </c>
      <c r="V133" s="14">
        <f t="shared" si="1013"/>
        <v>3.98289395973155</v>
      </c>
      <c r="W133" s="14">
        <f t="shared" si="1013"/>
        <v>5.6735324675324819</v>
      </c>
      <c r="X133" s="14">
        <f t="shared" si="1013"/>
        <v>3.8879908863473944</v>
      </c>
      <c r="Y133" s="14">
        <f t="shared" si="1013"/>
        <v>3.8859240863787465</v>
      </c>
      <c r="Z133" s="99">
        <f t="shared" si="1013"/>
        <v>7.6554099388151338</v>
      </c>
      <c r="AA133" s="5">
        <f t="shared" si="1013"/>
        <v>1.875261883931175</v>
      </c>
      <c r="AB133" s="5">
        <f t="shared" si="1013"/>
        <v>2.9774817572598686</v>
      </c>
      <c r="AC133" s="5">
        <f t="shared" si="1013"/>
        <v>4.2548314285714293</v>
      </c>
      <c r="AD133" s="5">
        <f t="shared" si="1013"/>
        <v>3.7686865839909807</v>
      </c>
      <c r="AE133" s="5">
        <f t="shared" si="1013"/>
        <v>2.8571642373763666</v>
      </c>
      <c r="AF133" s="5">
        <f t="shared" si="1013"/>
        <v>3.1011130001133402</v>
      </c>
      <c r="AG133" s="5">
        <f t="shared" si="1013"/>
        <v>2.3309448983867584</v>
      </c>
      <c r="AH133" s="5">
        <f t="shared" si="1013"/>
        <v>2.8390920028302702</v>
      </c>
      <c r="AI133" s="5">
        <f t="shared" ref="AI133:BN133" si="1014">IFERROR(AI30/AI42,"")</f>
        <v>3.2009372429850265</v>
      </c>
      <c r="AJ133" s="5">
        <f t="shared" si="1014"/>
        <v>3.5276867897707196</v>
      </c>
      <c r="AK133" s="5">
        <f t="shared" si="1014"/>
        <v>3.9159184637644033</v>
      </c>
      <c r="AL133" s="107">
        <f t="shared" si="1014"/>
        <v>4.524045892342496</v>
      </c>
      <c r="AM133" s="5">
        <f t="shared" si="1014"/>
        <v>3.0496975115771421</v>
      </c>
      <c r="AN133" s="5">
        <f t="shared" si="1014"/>
        <v>3.2521454103914866</v>
      </c>
      <c r="AO133" s="5">
        <f t="shared" si="1014"/>
        <v>4.5294563008998772</v>
      </c>
      <c r="AP133" s="5">
        <f t="shared" si="1014"/>
        <v>3.997352165279453</v>
      </c>
      <c r="AQ133" s="5">
        <f t="shared" si="1014"/>
        <v>3.5725241803037711</v>
      </c>
      <c r="AR133" s="5">
        <f t="shared" si="1014"/>
        <v>3.6467639037509838</v>
      </c>
      <c r="AS133" s="5">
        <f t="shared" si="1014"/>
        <v>3.6778105492387518</v>
      </c>
      <c r="AT133" s="5">
        <f t="shared" si="1014"/>
        <v>3.8024784430107608</v>
      </c>
      <c r="AU133" s="5">
        <f t="shared" si="1014"/>
        <v>3.8540793193155198</v>
      </c>
      <c r="AV133" s="5">
        <f t="shared" si="1014"/>
        <v>3.9850674046112764</v>
      </c>
      <c r="AW133" s="5">
        <f t="shared" si="1014"/>
        <v>4.1194908455679604</v>
      </c>
      <c r="AX133" s="107">
        <f t="shared" si="1014"/>
        <v>4.2505860274136955</v>
      </c>
      <c r="AY133" s="5">
        <f t="shared" si="1014"/>
        <v>4.0969121577744314</v>
      </c>
      <c r="AZ133" s="5">
        <f t="shared" si="1014"/>
        <v>4.1600709095357011</v>
      </c>
      <c r="BA133" s="5">
        <f t="shared" si="1014"/>
        <v>4.8471046736034742</v>
      </c>
      <c r="BB133" s="5">
        <f t="shared" si="1014"/>
        <v>4.7507901693502799</v>
      </c>
      <c r="BC133" s="5">
        <f t="shared" si="1014"/>
        <v>4.6251785870256104</v>
      </c>
      <c r="BD133" s="5">
        <f t="shared" si="1014"/>
        <v>4.3368692526687616</v>
      </c>
      <c r="BE133" s="5">
        <f t="shared" si="1014"/>
        <v>4.368402811386038</v>
      </c>
      <c r="BF133" s="5">
        <f t="shared" si="1014"/>
        <v>4.5030294615811313</v>
      </c>
      <c r="BG133" s="5">
        <f t="shared" si="1014"/>
        <v>4.5758049602170612</v>
      </c>
      <c r="BH133" s="5">
        <f t="shared" si="1014"/>
        <v>4.6664256232252956</v>
      </c>
      <c r="BI133" s="5">
        <f t="shared" si="1014"/>
        <v>4.7727075679587925</v>
      </c>
      <c r="BJ133" s="107">
        <f t="shared" si="1014"/>
        <v>4.9025806935117879</v>
      </c>
      <c r="BK133" s="5">
        <f t="shared" si="1014"/>
        <v>4.0128897008745197</v>
      </c>
      <c r="BL133" s="5">
        <f t="shared" si="1014"/>
        <v>4.0056952409867321</v>
      </c>
      <c r="BM133" s="5">
        <f t="shared" si="1014"/>
        <v>5.6037533403456585</v>
      </c>
      <c r="BN133" s="5">
        <f t="shared" si="1014"/>
        <v>5.6053620501689796</v>
      </c>
      <c r="BO133" s="5">
        <f t="shared" ref="BO133:CT133" si="1015">IFERROR(BO30/BO42,"")</f>
        <v>5.3612190341254236</v>
      </c>
      <c r="BP133" s="5">
        <f t="shared" si="1015"/>
        <v>4.9316639347412901</v>
      </c>
      <c r="BQ133" s="5">
        <f t="shared" si="1015"/>
        <v>4.9493245553796896</v>
      </c>
      <c r="BR133" s="5">
        <f t="shared" si="1015"/>
        <v>5.1402131060057874</v>
      </c>
      <c r="BS133" s="5">
        <f t="shared" si="1015"/>
        <v>5.237113272672584</v>
      </c>
      <c r="BT133" s="5">
        <f t="shared" si="1015"/>
        <v>5.3341149548170517</v>
      </c>
      <c r="BU133" s="5">
        <f t="shared" si="1015"/>
        <v>5.4434423326057058</v>
      </c>
      <c r="BV133" s="107">
        <f t="shared" si="1015"/>
        <v>5.5622775116023293</v>
      </c>
      <c r="BW133" s="5">
        <f t="shared" si="1015"/>
        <v>4.5626468790749684</v>
      </c>
      <c r="BX133" s="5">
        <f t="shared" si="1015"/>
        <v>4.5127273763965245</v>
      </c>
      <c r="BY133" s="5">
        <f t="shared" si="1015"/>
        <v>6.1996150193928425</v>
      </c>
      <c r="BZ133" s="5">
        <f t="shared" si="1015"/>
        <v>6.1775077651758572</v>
      </c>
      <c r="CA133" s="5">
        <f t="shared" si="1015"/>
        <v>5.9412639536913527</v>
      </c>
      <c r="CB133" s="5">
        <f t="shared" si="1015"/>
        <v>5.4804551692148067</v>
      </c>
      <c r="CC133" s="5">
        <f t="shared" si="1015"/>
        <v>5.4434149432454548</v>
      </c>
      <c r="CD133" s="5">
        <f t="shared" si="1015"/>
        <v>5.7430513749741641</v>
      </c>
      <c r="CE133" s="5">
        <f t="shared" si="1015"/>
        <v>5.8390760129394801</v>
      </c>
      <c r="CF133" s="5">
        <f t="shared" si="1015"/>
        <v>5.9348258188821488</v>
      </c>
      <c r="CG133" s="5">
        <f t="shared" si="1015"/>
        <v>6.0817836592874839</v>
      </c>
      <c r="CH133" s="107">
        <f t="shared" si="1015"/>
        <v>6.20495297990567</v>
      </c>
      <c r="CI133" s="5">
        <f t="shared" si="1015"/>
        <v>4.7622710801999428</v>
      </c>
      <c r="CJ133" s="5">
        <f t="shared" si="1015"/>
        <v>4.7023479215982942</v>
      </c>
      <c r="CK133" s="5">
        <f t="shared" si="1015"/>
        <v>6.5047517481854156</v>
      </c>
      <c r="CL133" s="5">
        <f t="shared" si="1015"/>
        <v>6.4726302597474259</v>
      </c>
      <c r="CM133" s="5">
        <f t="shared" si="1015"/>
        <v>6.198657387821938</v>
      </c>
      <c r="CN133" s="5">
        <f t="shared" si="1015"/>
        <v>5.6931883993825334</v>
      </c>
      <c r="CO133" s="5">
        <f t="shared" si="1015"/>
        <v>5.6451664638518126</v>
      </c>
      <c r="CP133" s="5">
        <f t="shared" si="1015"/>
        <v>5.9535840518758834</v>
      </c>
      <c r="CQ133" s="5">
        <f t="shared" si="1015"/>
        <v>6.05384741298829</v>
      </c>
      <c r="CR133" s="5">
        <f t="shared" si="1015"/>
        <v>6.2781611907163128</v>
      </c>
      <c r="CS133" s="5">
        <f t="shared" si="1015"/>
        <v>6.4355409306959412</v>
      </c>
      <c r="CT133" s="107">
        <f t="shared" si="1015"/>
        <v>6.5676636487745412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3"/>
  <sheetViews>
    <sheetView showGridLines="0" zoomScale="80" zoomScaleNormal="80" workbookViewId="0">
      <pane xSplit="2" ySplit="6" topLeftCell="BT39" activePane="bottomRight" state="frozen"/>
      <selection pane="topRight" activeCell="B1" sqref="B1"/>
      <selection pane="bottomLeft" activeCell="A4" sqref="A4"/>
      <selection pane="bottomRight" activeCell="CC66" sqref="CC66"/>
    </sheetView>
  </sheetViews>
  <sheetFormatPr defaultColWidth="9.125" defaultRowHeight="15" x14ac:dyDescent="0.25"/>
  <cols>
    <col min="1" max="1" width="14" style="4" hidden="1" customWidth="1" collapsed="1"/>
    <col min="2" max="2" width="27.375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5" bestFit="1" customWidth="1" collapsed="1"/>
    <col min="11" max="11" width="7.25" bestFit="1" customWidth="1" collapsed="1"/>
    <col min="12" max="12" width="7" bestFit="1" customWidth="1" collapsed="1"/>
    <col min="13" max="13" width="7.5" bestFit="1" customWidth="1" collapsed="1"/>
    <col min="14" max="14" width="7.25" style="34" bestFit="1" customWidth="1" collapsed="1"/>
    <col min="15" max="25" width="13.875" bestFit="1" customWidth="1" collapsed="1"/>
    <col min="26" max="26" width="13.875" style="34" bestFit="1" customWidth="1" collapsed="1"/>
    <col min="27" max="28" width="13.875" bestFit="1" customWidth="1" collapsed="1"/>
    <col min="29" max="32" width="12.375" bestFit="1" customWidth="1" collapsed="1"/>
    <col min="33" max="34" width="13.875" bestFit="1" customWidth="1" collapsed="1"/>
    <col min="35" max="37" width="7.625" bestFit="1" customWidth="1" collapsed="1"/>
    <col min="38" max="38" width="7.625" style="34" bestFit="1" customWidth="1" collapsed="1"/>
    <col min="39" max="42" width="7.625" bestFit="1" customWidth="1" collapsed="1"/>
    <col min="43" max="43" width="7.875" bestFit="1" customWidth="1" collapsed="1"/>
    <col min="44" max="49" width="7.625" bestFit="1" customWidth="1" collapsed="1"/>
    <col min="50" max="50" width="7.625" style="34" bestFit="1" customWidth="1" collapsed="1"/>
    <col min="51" max="54" width="7.625" bestFit="1" customWidth="1" collapsed="1"/>
    <col min="55" max="55" width="8.25" bestFit="1" customWidth="1" collapsed="1"/>
    <col min="56" max="57" width="7.625" bestFit="1" customWidth="1" collapsed="1"/>
    <col min="58" max="59" width="8.125" bestFit="1" customWidth="1" collapsed="1"/>
    <col min="60" max="60" width="7.625" bestFit="1" customWidth="1" collapsed="1"/>
    <col min="61" max="61" width="8.125" bestFit="1" customWidth="1" collapsed="1"/>
    <col min="62" max="62" width="8.125" style="34" bestFit="1" customWidth="1" collapsed="1"/>
    <col min="63" max="66" width="7.625" bestFit="1" customWidth="1" collapsed="1"/>
    <col min="67" max="67" width="8.25" bestFit="1" customWidth="1" collapsed="1"/>
    <col min="68" max="73" width="8.125" bestFit="1" customWidth="1" collapsed="1"/>
    <col min="74" max="74" width="8.125" style="34" bestFit="1" customWidth="1" collapsed="1"/>
    <col min="75" max="76" width="7.625" bestFit="1" customWidth="1" collapsed="1"/>
    <col min="77" max="78" width="8.125" bestFit="1" customWidth="1" collapsed="1"/>
    <col min="79" max="79" width="8.25" bestFit="1" customWidth="1" collapsed="1"/>
    <col min="80" max="82" width="8.125" bestFit="1" customWidth="1" collapsed="1"/>
    <col min="83" max="83" width="8.25" bestFit="1" customWidth="1" collapsed="1"/>
    <col min="84" max="84" width="8.125" bestFit="1" customWidth="1" collapsed="1"/>
    <col min="85" max="85" width="8.25" bestFit="1" customWidth="1" collapsed="1"/>
    <col min="86" max="86" width="8.25" style="34" bestFit="1" customWidth="1" collapsed="1"/>
    <col min="87" max="88" width="7.625" bestFit="1" customWidth="1" collapsed="1"/>
    <col min="89" max="90" width="8.125" bestFit="1" customWidth="1" collapsed="1"/>
    <col min="91" max="91" width="8.25" bestFit="1" customWidth="1" collapsed="1"/>
    <col min="92" max="93" width="8.125" bestFit="1" customWidth="1" collapsed="1"/>
    <col min="94" max="97" width="8.25" bestFit="1" customWidth="1" collapsed="1"/>
    <col min="98" max="98" width="8.25" style="34" bestFit="1" customWidth="1" collapsed="1"/>
  </cols>
  <sheetData>
    <row r="1" spans="1:98" s="351" customFormat="1" x14ac:dyDescent="0.25"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3">
        <v>201601</v>
      </c>
      <c r="P1" s="353">
        <v>201602</v>
      </c>
      <c r="Q1" s="353">
        <v>201603</v>
      </c>
      <c r="R1" s="353">
        <v>201604</v>
      </c>
      <c r="S1" s="353">
        <v>201605</v>
      </c>
      <c r="T1" s="353">
        <v>201606</v>
      </c>
      <c r="U1" s="353">
        <v>201607</v>
      </c>
      <c r="V1" s="353">
        <v>201608</v>
      </c>
      <c r="W1" s="353">
        <v>201609</v>
      </c>
      <c r="X1" s="353">
        <v>201610</v>
      </c>
      <c r="Y1" s="353">
        <v>201611</v>
      </c>
      <c r="Z1" s="353">
        <v>201612</v>
      </c>
      <c r="AA1" s="353">
        <v>201701</v>
      </c>
      <c r="AB1" s="353">
        <v>201702</v>
      </c>
      <c r="AC1" s="353">
        <v>201703</v>
      </c>
      <c r="AD1" s="353">
        <v>201704</v>
      </c>
      <c r="AE1" s="353">
        <v>201705</v>
      </c>
      <c r="AF1" s="353">
        <v>201706</v>
      </c>
      <c r="AG1" s="353">
        <v>201707</v>
      </c>
      <c r="AH1" s="353">
        <v>201708</v>
      </c>
      <c r="AI1" s="353">
        <v>201709</v>
      </c>
      <c r="AJ1" s="353">
        <v>201710</v>
      </c>
      <c r="AK1" s="353">
        <v>201711</v>
      </c>
      <c r="AL1" s="353">
        <v>201712</v>
      </c>
      <c r="AM1" s="353">
        <v>201801</v>
      </c>
      <c r="AN1" s="353">
        <v>201802</v>
      </c>
      <c r="AO1" s="353">
        <v>201803</v>
      </c>
      <c r="AP1" s="353">
        <v>201804</v>
      </c>
      <c r="AQ1" s="353">
        <v>201805</v>
      </c>
      <c r="AR1" s="353">
        <v>201806</v>
      </c>
      <c r="AS1" s="353">
        <v>201807</v>
      </c>
      <c r="AT1" s="353">
        <v>201808</v>
      </c>
      <c r="AU1" s="353">
        <v>201809</v>
      </c>
      <c r="AV1" s="353">
        <v>201810</v>
      </c>
      <c r="AW1" s="353">
        <v>201811</v>
      </c>
      <c r="AX1" s="353">
        <v>201812</v>
      </c>
      <c r="AY1" s="353">
        <v>201901</v>
      </c>
      <c r="AZ1" s="353">
        <v>201902</v>
      </c>
      <c r="BA1" s="353">
        <v>201903</v>
      </c>
      <c r="BB1" s="353">
        <v>201904</v>
      </c>
      <c r="BC1" s="353">
        <v>201905</v>
      </c>
      <c r="BD1" s="353">
        <v>201906</v>
      </c>
      <c r="BE1" s="353">
        <v>201907</v>
      </c>
      <c r="BF1" s="353">
        <v>201908</v>
      </c>
      <c r="BG1" s="353">
        <v>201909</v>
      </c>
      <c r="BH1" s="353">
        <v>201910</v>
      </c>
      <c r="BI1" s="353">
        <v>201911</v>
      </c>
      <c r="BJ1" s="353">
        <v>201912</v>
      </c>
      <c r="BK1" s="353">
        <v>202001</v>
      </c>
      <c r="BL1" s="353">
        <v>202002</v>
      </c>
      <c r="BM1" s="353">
        <v>202003</v>
      </c>
      <c r="BN1" s="353">
        <v>202004</v>
      </c>
      <c r="BO1" s="353">
        <v>202005</v>
      </c>
      <c r="BP1" s="353">
        <v>202006</v>
      </c>
      <c r="BQ1" s="353">
        <v>202007</v>
      </c>
      <c r="BR1" s="353">
        <v>202008</v>
      </c>
      <c r="BS1" s="353">
        <v>202009</v>
      </c>
      <c r="BT1" s="353">
        <v>202010</v>
      </c>
      <c r="BU1" s="353">
        <v>202011</v>
      </c>
      <c r="BV1" s="353">
        <v>202012</v>
      </c>
      <c r="BW1" s="353">
        <v>202101</v>
      </c>
      <c r="BX1" s="353">
        <v>202102</v>
      </c>
      <c r="BY1" s="353">
        <v>202103</v>
      </c>
      <c r="BZ1" s="353">
        <v>202104</v>
      </c>
      <c r="CA1" s="353">
        <v>202105</v>
      </c>
      <c r="CB1" s="353">
        <v>202106</v>
      </c>
      <c r="CC1" s="353">
        <v>202107</v>
      </c>
      <c r="CD1" s="353">
        <v>202108</v>
      </c>
      <c r="CE1" s="353">
        <v>202109</v>
      </c>
      <c r="CF1" s="353">
        <v>202110</v>
      </c>
      <c r="CG1" s="353">
        <v>202111</v>
      </c>
      <c r="CH1" s="353">
        <v>202112</v>
      </c>
      <c r="CI1" s="353">
        <v>202201</v>
      </c>
      <c r="CJ1" s="353">
        <v>202202</v>
      </c>
      <c r="CK1" s="353">
        <v>202203</v>
      </c>
      <c r="CL1" s="353">
        <v>202204</v>
      </c>
      <c r="CM1" s="353">
        <v>202205</v>
      </c>
      <c r="CN1" s="353">
        <v>202206</v>
      </c>
      <c r="CO1" s="353">
        <v>202207</v>
      </c>
      <c r="CP1" s="353">
        <v>202208</v>
      </c>
      <c r="CQ1" s="353">
        <v>202209</v>
      </c>
      <c r="CR1" s="353">
        <v>202210</v>
      </c>
      <c r="CS1" s="353">
        <v>202211</v>
      </c>
      <c r="CT1" s="353">
        <v>202212</v>
      </c>
    </row>
    <row r="3" spans="1:98" s="242" customFormat="1" ht="15.75" x14ac:dyDescent="0.25">
      <c r="B3" s="242" t="s">
        <v>114</v>
      </c>
      <c r="N3" s="243"/>
      <c r="U3" s="242">
        <v>1</v>
      </c>
      <c r="V3" s="242">
        <v>2</v>
      </c>
      <c r="W3" s="242">
        <v>0</v>
      </c>
      <c r="X3" s="242">
        <v>1</v>
      </c>
      <c r="Y3" s="242">
        <v>1</v>
      </c>
      <c r="Z3" s="243">
        <v>1</v>
      </c>
      <c r="AA3" s="242">
        <v>0</v>
      </c>
      <c r="AB3" s="242">
        <v>0</v>
      </c>
      <c r="AC3" s="242">
        <v>1</v>
      </c>
      <c r="AD3" s="242">
        <v>2</v>
      </c>
      <c r="AE3" s="242">
        <v>1</v>
      </c>
      <c r="AF3" s="242">
        <v>2</v>
      </c>
      <c r="AG3" s="242">
        <v>1</v>
      </c>
      <c r="AH3" s="242">
        <v>1</v>
      </c>
      <c r="AI3" s="242">
        <v>1</v>
      </c>
      <c r="AJ3" s="242">
        <v>1</v>
      </c>
      <c r="AK3" s="242">
        <v>1</v>
      </c>
      <c r="AL3" s="243">
        <v>1</v>
      </c>
      <c r="AM3" s="242">
        <v>0</v>
      </c>
      <c r="AN3" s="242">
        <v>0</v>
      </c>
      <c r="AO3" s="242">
        <v>2</v>
      </c>
      <c r="AP3" s="242">
        <v>1</v>
      </c>
      <c r="AQ3" s="242">
        <v>2</v>
      </c>
      <c r="AR3" s="242">
        <v>2</v>
      </c>
      <c r="AS3" s="242">
        <v>1</v>
      </c>
      <c r="AT3" s="242">
        <v>1</v>
      </c>
      <c r="AU3" s="242">
        <v>2</v>
      </c>
      <c r="AV3" s="242">
        <v>1</v>
      </c>
      <c r="AW3" s="242">
        <v>1</v>
      </c>
      <c r="AX3" s="243">
        <v>1</v>
      </c>
      <c r="AY3" s="242">
        <v>0</v>
      </c>
      <c r="AZ3" s="242">
        <v>0</v>
      </c>
      <c r="BA3" s="242">
        <v>1</v>
      </c>
      <c r="BC3" s="242">
        <v>1</v>
      </c>
      <c r="BE3" s="242">
        <v>1</v>
      </c>
      <c r="BG3" s="242">
        <v>1</v>
      </c>
      <c r="BJ3" s="243"/>
      <c r="BM3" s="242">
        <v>2</v>
      </c>
      <c r="BP3" s="242">
        <v>2</v>
      </c>
      <c r="BS3" s="242">
        <v>1</v>
      </c>
      <c r="BV3" s="243"/>
      <c r="BY3" s="242">
        <v>1</v>
      </c>
      <c r="CB3" s="242">
        <v>1</v>
      </c>
      <c r="CE3" s="242">
        <v>1</v>
      </c>
      <c r="CH3" s="243"/>
      <c r="CK3" s="242">
        <v>1</v>
      </c>
      <c r="CN3" s="242">
        <v>1</v>
      </c>
      <c r="CQ3" s="242">
        <v>1</v>
      </c>
      <c r="CT3" s="243"/>
    </row>
    <row r="4" spans="1:98" s="242" customFormat="1" ht="15.75" x14ac:dyDescent="0.25">
      <c r="B4" s="242" t="s">
        <v>115</v>
      </c>
      <c r="N4" s="243"/>
      <c r="U4" s="242">
        <f>U3</f>
        <v>1</v>
      </c>
      <c r="V4" s="242">
        <f>U4+V3</f>
        <v>3</v>
      </c>
      <c r="W4" s="242">
        <f t="shared" ref="W4:CH4" si="0">V4+W3</f>
        <v>3</v>
      </c>
      <c r="X4" s="242">
        <f t="shared" si="0"/>
        <v>4</v>
      </c>
      <c r="Y4" s="242">
        <f t="shared" si="0"/>
        <v>5</v>
      </c>
      <c r="Z4" s="243">
        <f t="shared" si="0"/>
        <v>6</v>
      </c>
      <c r="AA4" s="242">
        <f t="shared" si="0"/>
        <v>6</v>
      </c>
      <c r="AB4" s="242">
        <f t="shared" si="0"/>
        <v>6</v>
      </c>
      <c r="AC4" s="242">
        <f t="shared" si="0"/>
        <v>7</v>
      </c>
      <c r="AD4" s="242">
        <f t="shared" si="0"/>
        <v>9</v>
      </c>
      <c r="AE4" s="242">
        <f t="shared" si="0"/>
        <v>10</v>
      </c>
      <c r="AF4" s="242">
        <f t="shared" si="0"/>
        <v>12</v>
      </c>
      <c r="AG4" s="242">
        <f t="shared" si="0"/>
        <v>13</v>
      </c>
      <c r="AH4" s="242">
        <f t="shared" si="0"/>
        <v>14</v>
      </c>
      <c r="AI4" s="242">
        <f t="shared" si="0"/>
        <v>15</v>
      </c>
      <c r="AJ4" s="242">
        <f t="shared" si="0"/>
        <v>16</v>
      </c>
      <c r="AK4" s="242">
        <f t="shared" si="0"/>
        <v>17</v>
      </c>
      <c r="AL4" s="243">
        <f t="shared" si="0"/>
        <v>18</v>
      </c>
      <c r="AM4" s="242">
        <f t="shared" si="0"/>
        <v>18</v>
      </c>
      <c r="AN4" s="242">
        <f t="shared" si="0"/>
        <v>18</v>
      </c>
      <c r="AO4" s="242">
        <f t="shared" si="0"/>
        <v>20</v>
      </c>
      <c r="AP4" s="242">
        <f t="shared" si="0"/>
        <v>21</v>
      </c>
      <c r="AQ4" s="242">
        <f t="shared" si="0"/>
        <v>23</v>
      </c>
      <c r="AR4" s="242">
        <f t="shared" si="0"/>
        <v>25</v>
      </c>
      <c r="AS4" s="242">
        <f t="shared" si="0"/>
        <v>26</v>
      </c>
      <c r="AT4" s="242">
        <f t="shared" si="0"/>
        <v>27</v>
      </c>
      <c r="AU4" s="242">
        <f t="shared" si="0"/>
        <v>29</v>
      </c>
      <c r="AV4" s="242">
        <f t="shared" si="0"/>
        <v>30</v>
      </c>
      <c r="AW4" s="242">
        <f t="shared" si="0"/>
        <v>31</v>
      </c>
      <c r="AX4" s="243">
        <f t="shared" si="0"/>
        <v>32</v>
      </c>
      <c r="AY4" s="242">
        <f t="shared" si="0"/>
        <v>32</v>
      </c>
      <c r="AZ4" s="242">
        <f t="shared" si="0"/>
        <v>32</v>
      </c>
      <c r="BA4" s="242">
        <f t="shared" si="0"/>
        <v>33</v>
      </c>
      <c r="BB4" s="242">
        <f t="shared" si="0"/>
        <v>33</v>
      </c>
      <c r="BC4" s="242">
        <f t="shared" si="0"/>
        <v>34</v>
      </c>
      <c r="BD4" s="242">
        <f t="shared" si="0"/>
        <v>34</v>
      </c>
      <c r="BE4" s="242">
        <f t="shared" si="0"/>
        <v>35</v>
      </c>
      <c r="BF4" s="242">
        <f t="shared" si="0"/>
        <v>35</v>
      </c>
      <c r="BG4" s="242">
        <f t="shared" si="0"/>
        <v>36</v>
      </c>
      <c r="BH4" s="242">
        <f t="shared" si="0"/>
        <v>36</v>
      </c>
      <c r="BI4" s="242">
        <f t="shared" si="0"/>
        <v>36</v>
      </c>
      <c r="BJ4" s="243">
        <f t="shared" si="0"/>
        <v>36</v>
      </c>
      <c r="BK4" s="242">
        <f t="shared" si="0"/>
        <v>36</v>
      </c>
      <c r="BL4" s="242">
        <f t="shared" si="0"/>
        <v>36</v>
      </c>
      <c r="BM4" s="242">
        <f t="shared" si="0"/>
        <v>38</v>
      </c>
      <c r="BN4" s="242">
        <f t="shared" si="0"/>
        <v>38</v>
      </c>
      <c r="BO4" s="242">
        <f t="shared" si="0"/>
        <v>38</v>
      </c>
      <c r="BP4" s="242">
        <f t="shared" si="0"/>
        <v>40</v>
      </c>
      <c r="BQ4" s="242">
        <f t="shared" si="0"/>
        <v>40</v>
      </c>
      <c r="BR4" s="242">
        <f t="shared" si="0"/>
        <v>40</v>
      </c>
      <c r="BS4" s="242">
        <f t="shared" si="0"/>
        <v>41</v>
      </c>
      <c r="BT4" s="242">
        <f t="shared" si="0"/>
        <v>41</v>
      </c>
      <c r="BU4" s="242">
        <f t="shared" si="0"/>
        <v>41</v>
      </c>
      <c r="BV4" s="243">
        <f t="shared" si="0"/>
        <v>41</v>
      </c>
      <c r="BW4" s="242">
        <f t="shared" si="0"/>
        <v>41</v>
      </c>
      <c r="BX4" s="242">
        <f t="shared" si="0"/>
        <v>41</v>
      </c>
      <c r="BY4" s="242">
        <f t="shared" si="0"/>
        <v>42</v>
      </c>
      <c r="BZ4" s="242">
        <f t="shared" si="0"/>
        <v>42</v>
      </c>
      <c r="CA4" s="242">
        <f t="shared" si="0"/>
        <v>42</v>
      </c>
      <c r="CB4" s="242">
        <f t="shared" si="0"/>
        <v>43</v>
      </c>
      <c r="CC4" s="242">
        <f t="shared" si="0"/>
        <v>43</v>
      </c>
      <c r="CD4" s="242">
        <f t="shared" si="0"/>
        <v>43</v>
      </c>
      <c r="CE4" s="242">
        <f t="shared" si="0"/>
        <v>44</v>
      </c>
      <c r="CF4" s="242">
        <f t="shared" si="0"/>
        <v>44</v>
      </c>
      <c r="CG4" s="242">
        <f t="shared" si="0"/>
        <v>44</v>
      </c>
      <c r="CH4" s="243">
        <f t="shared" si="0"/>
        <v>44</v>
      </c>
      <c r="CI4" s="242">
        <f t="shared" ref="CI4:CT4" si="1">CH4+CI3</f>
        <v>44</v>
      </c>
      <c r="CJ4" s="242">
        <f t="shared" si="1"/>
        <v>44</v>
      </c>
      <c r="CK4" s="242">
        <f t="shared" si="1"/>
        <v>45</v>
      </c>
      <c r="CL4" s="242">
        <f t="shared" si="1"/>
        <v>45</v>
      </c>
      <c r="CM4" s="242">
        <f t="shared" si="1"/>
        <v>45</v>
      </c>
      <c r="CN4" s="242">
        <f t="shared" si="1"/>
        <v>46</v>
      </c>
      <c r="CO4" s="242">
        <f t="shared" si="1"/>
        <v>46</v>
      </c>
      <c r="CP4" s="242">
        <f t="shared" si="1"/>
        <v>46</v>
      </c>
      <c r="CQ4" s="242">
        <f t="shared" si="1"/>
        <v>47</v>
      </c>
      <c r="CR4" s="242">
        <f t="shared" si="1"/>
        <v>47</v>
      </c>
      <c r="CS4" s="242">
        <f t="shared" si="1"/>
        <v>47</v>
      </c>
      <c r="CT4" s="243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02">
        <v>42370</v>
      </c>
      <c r="P6" s="102">
        <v>42401</v>
      </c>
      <c r="Q6" s="102">
        <v>42430</v>
      </c>
      <c r="R6" s="102">
        <v>42461</v>
      </c>
      <c r="S6" s="102">
        <v>42491</v>
      </c>
      <c r="T6" s="102">
        <v>42522</v>
      </c>
      <c r="U6" s="102">
        <v>42552</v>
      </c>
      <c r="V6" s="102">
        <v>42583</v>
      </c>
      <c r="W6" s="102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4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610.13580467158852</v>
      </c>
      <c r="AJ7" s="15">
        <f t="shared" si="3"/>
        <v>610.44658644810772</v>
      </c>
      <c r="AK7" s="15">
        <f t="shared" si="3"/>
        <v>606.51201253671866</v>
      </c>
      <c r="AL7" s="94">
        <f t="shared" si="3"/>
        <v>601.4202942174154</v>
      </c>
      <c r="AM7" s="15">
        <f t="shared" si="3"/>
        <v>605.02884722852946</v>
      </c>
      <c r="AN7" s="15">
        <f t="shared" si="3"/>
        <v>602.40862159131893</v>
      </c>
      <c r="AO7" s="15">
        <f t="shared" si="3"/>
        <v>602.79809070359181</v>
      </c>
      <c r="AP7" s="15">
        <f t="shared" si="3"/>
        <v>604.03317812136186</v>
      </c>
      <c r="AQ7" s="15">
        <f t="shared" si="3"/>
        <v>605.78768369234399</v>
      </c>
      <c r="AR7" s="15">
        <f t="shared" si="3"/>
        <v>605.88727287030872</v>
      </c>
      <c r="AS7" s="15">
        <f t="shared" si="3"/>
        <v>605.87700937670968</v>
      </c>
      <c r="AT7" s="15">
        <f t="shared" si="3"/>
        <v>604.47064489138791</v>
      </c>
      <c r="AU7" s="15">
        <f t="shared" si="3"/>
        <v>605.46147324878064</v>
      </c>
      <c r="AV7" s="15">
        <f t="shared" si="3"/>
        <v>607.09062779372607</v>
      </c>
      <c r="AW7" s="15">
        <f t="shared" si="3"/>
        <v>609.35238406183191</v>
      </c>
      <c r="AX7" s="94">
        <f t="shared" si="3"/>
        <v>612.68103497078198</v>
      </c>
      <c r="AY7" s="15">
        <f t="shared" si="3"/>
        <v>615.75916809388968</v>
      </c>
      <c r="AZ7" s="15">
        <f t="shared" si="3"/>
        <v>615.71818407382352</v>
      </c>
      <c r="BA7" s="15">
        <f t="shared" si="3"/>
        <v>617.17940250689492</v>
      </c>
      <c r="BB7" s="15">
        <f t="shared" si="3"/>
        <v>619.05176657637355</v>
      </c>
      <c r="BC7" s="15">
        <f t="shared" si="3"/>
        <v>621.0418049747733</v>
      </c>
      <c r="BD7" s="15">
        <f t="shared" si="3"/>
        <v>623.12726705197781</v>
      </c>
      <c r="BE7" s="15">
        <f t="shared" si="3"/>
        <v>624.50686813963534</v>
      </c>
      <c r="BF7" s="15">
        <f t="shared" si="3"/>
        <v>625.3695118129931</v>
      </c>
      <c r="BG7" s="15">
        <f t="shared" si="3"/>
        <v>627.22509478646123</v>
      </c>
      <c r="BH7" s="15">
        <f t="shared" si="3"/>
        <v>629.25272665469117</v>
      </c>
      <c r="BI7" s="15">
        <f t="shared" si="3"/>
        <v>631.32360817143535</v>
      </c>
      <c r="BJ7" s="94">
        <f t="shared" si="3"/>
        <v>633.54992749489793</v>
      </c>
      <c r="BK7" s="15">
        <f t="shared" si="3"/>
        <v>635.24850699912145</v>
      </c>
      <c r="BL7" s="15">
        <f t="shared" si="3"/>
        <v>637.12454359702372</v>
      </c>
      <c r="BM7" s="15">
        <f t="shared" si="3"/>
        <v>638.66913006369646</v>
      </c>
      <c r="BN7" s="15">
        <f t="shared" si="3"/>
        <v>640.99439975225926</v>
      </c>
      <c r="BO7" s="15">
        <f t="shared" si="3"/>
        <v>642.80347042608673</v>
      </c>
      <c r="BP7" s="15">
        <f t="shared" si="3"/>
        <v>641.42746368127143</v>
      </c>
      <c r="BQ7" s="15">
        <f t="shared" si="3"/>
        <v>638.4202394997186</v>
      </c>
      <c r="BR7" s="15">
        <f t="shared" si="3"/>
        <v>637.11126364056224</v>
      </c>
      <c r="BS7" s="15">
        <f t="shared" si="3"/>
        <v>638.79002227040701</v>
      </c>
      <c r="BT7" s="15">
        <f t="shared" si="3"/>
        <v>642.85540516108949</v>
      </c>
      <c r="BU7" s="15">
        <f t="shared" si="3"/>
        <v>647.01985152470093</v>
      </c>
      <c r="BV7" s="94">
        <f t="shared" si="3"/>
        <v>651.22676218262473</v>
      </c>
      <c r="BW7" s="15">
        <f t="shared" si="3"/>
        <v>655.48162379990367</v>
      </c>
      <c r="BX7" s="15">
        <f t="shared" si="3"/>
        <v>651.19577937096608</v>
      </c>
      <c r="BY7" s="15">
        <f t="shared" si="3"/>
        <v>648.81874269191121</v>
      </c>
      <c r="BZ7" s="15">
        <f t="shared" si="3"/>
        <v>650.04490747885609</v>
      </c>
      <c r="CA7" s="15">
        <f t="shared" si="3"/>
        <v>651.93639197664504</v>
      </c>
      <c r="CB7" s="15">
        <f t="shared" si="3"/>
        <v>650.10191685871075</v>
      </c>
      <c r="CC7" s="15">
        <f t="shared" si="3"/>
        <v>645.20506475045158</v>
      </c>
      <c r="CD7" s="15">
        <f t="shared" si="3"/>
        <v>641.91280566365981</v>
      </c>
      <c r="CE7" s="15">
        <f t="shared" si="3"/>
        <v>643.18374204339182</v>
      </c>
      <c r="CF7" s="15">
        <f t="shared" si="3"/>
        <v>648.13742718753497</v>
      </c>
      <c r="CG7" s="15">
        <f t="shared" si="3"/>
        <v>652.15809864399489</v>
      </c>
      <c r="CH7" s="94">
        <f t="shared" si="3"/>
        <v>655.35776441075666</v>
      </c>
      <c r="CI7" s="15">
        <f t="shared" ref="CI7:CT7" si="4">CH11</f>
        <v>657.92543144671276</v>
      </c>
      <c r="CJ7" s="15">
        <f t="shared" si="4"/>
        <v>657.95718023704967</v>
      </c>
      <c r="CK7" s="15">
        <f t="shared" si="4"/>
        <v>658.35805243116374</v>
      </c>
      <c r="CL7" s="15">
        <f t="shared" si="4"/>
        <v>661.13414414737247</v>
      </c>
      <c r="CM7" s="15">
        <f t="shared" si="4"/>
        <v>663.52560879157784</v>
      </c>
      <c r="CN7" s="15">
        <f t="shared" si="4"/>
        <v>661.37798803417809</v>
      </c>
      <c r="CO7" s="15">
        <f t="shared" si="4"/>
        <v>655.49986109495399</v>
      </c>
      <c r="CP7" s="15">
        <f t="shared" si="4"/>
        <v>650.77009883127835</v>
      </c>
      <c r="CQ7" s="15">
        <f t="shared" si="4"/>
        <v>650.95808824939763</v>
      </c>
      <c r="CR7" s="15">
        <f t="shared" si="4"/>
        <v>655.12464310888754</v>
      </c>
      <c r="CS7" s="15">
        <f t="shared" si="4"/>
        <v>658.52808734821622</v>
      </c>
      <c r="CT7" s="94">
        <f t="shared" si="4"/>
        <v>661.22115877118563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720">
        <v>6</v>
      </c>
      <c r="P8" s="1721">
        <v>3</v>
      </c>
      <c r="Q8" s="1722">
        <v>34</v>
      </c>
      <c r="R8" s="1723">
        <v>17</v>
      </c>
      <c r="S8" s="1724">
        <v>40</v>
      </c>
      <c r="T8" s="1725">
        <v>44</v>
      </c>
      <c r="U8" s="1726">
        <v>22</v>
      </c>
      <c r="V8" s="1727">
        <v>28</v>
      </c>
      <c r="W8" s="1728">
        <v>41</v>
      </c>
      <c r="X8" s="1729">
        <v>54</v>
      </c>
      <c r="Y8" s="1730">
        <v>70</v>
      </c>
      <c r="Z8" s="1731">
        <v>39</v>
      </c>
      <c r="AA8" s="1732">
        <v>39</v>
      </c>
      <c r="AB8" s="1733">
        <v>58</v>
      </c>
      <c r="AC8" s="1734">
        <v>20</v>
      </c>
      <c r="AD8" s="1735">
        <v>22</v>
      </c>
      <c r="AE8" s="1736">
        <v>18</v>
      </c>
      <c r="AF8" s="1737">
        <v>20</v>
      </c>
      <c r="AG8" s="1738">
        <v>29</v>
      </c>
      <c r="AH8" s="290">
        <f>AVERAGE(O8:Z8)</f>
        <v>33.166666666666664</v>
      </c>
      <c r="AI8" s="290">
        <f>AH8</f>
        <v>33.166666666666664</v>
      </c>
      <c r="AJ8" s="290">
        <f t="shared" ref="AJ8:AL8" si="5">AI8</f>
        <v>33.166666666666664</v>
      </c>
      <c r="AK8" s="290">
        <f t="shared" si="5"/>
        <v>33.166666666666664</v>
      </c>
      <c r="AL8" s="290">
        <f t="shared" si="5"/>
        <v>33.166666666666664</v>
      </c>
      <c r="AM8" s="290">
        <f>AVERAGE(AA8:AL8)*1.01</f>
        <v>31.295972222222225</v>
      </c>
      <c r="AN8" s="290">
        <f>AM8*1.01</f>
        <v>31.608931944444446</v>
      </c>
      <c r="AO8" s="290">
        <f t="shared" ref="AO8:AX8" si="6">AN8*1.01</f>
        <v>31.92502126388889</v>
      </c>
      <c r="AP8" s="290">
        <f t="shared" si="6"/>
        <v>32.244271476527778</v>
      </c>
      <c r="AQ8" s="290">
        <f t="shared" si="6"/>
        <v>32.566714191293059</v>
      </c>
      <c r="AR8" s="290">
        <f t="shared" si="6"/>
        <v>32.892381333205989</v>
      </c>
      <c r="AS8" s="290">
        <f t="shared" si="6"/>
        <v>33.22130514653805</v>
      </c>
      <c r="AT8" s="290">
        <f t="shared" si="6"/>
        <v>33.553518198003431</v>
      </c>
      <c r="AU8" s="290">
        <f t="shared" si="6"/>
        <v>33.889053379983466</v>
      </c>
      <c r="AV8" s="290">
        <f t="shared" si="6"/>
        <v>34.227943913783299</v>
      </c>
      <c r="AW8" s="290">
        <f t="shared" si="6"/>
        <v>34.570223352921133</v>
      </c>
      <c r="AX8" s="290">
        <f t="shared" si="6"/>
        <v>34.915925586450342</v>
      </c>
      <c r="AY8" s="290">
        <f>AVERAGE(AM8:AX8)</f>
        <v>33.075938500771841</v>
      </c>
      <c r="AZ8" s="290">
        <f>AY8</f>
        <v>33.075938500771841</v>
      </c>
      <c r="BA8" s="290">
        <f t="shared" ref="BA8:CT8" si="7">AZ8</f>
        <v>33.075938500771841</v>
      </c>
      <c r="BB8" s="290">
        <f t="shared" si="7"/>
        <v>33.075938500771841</v>
      </c>
      <c r="BC8" s="290">
        <f t="shared" si="7"/>
        <v>33.075938500771841</v>
      </c>
      <c r="BD8" s="290">
        <f t="shared" si="7"/>
        <v>33.075938500771841</v>
      </c>
      <c r="BE8" s="290">
        <f t="shared" si="7"/>
        <v>33.075938500771841</v>
      </c>
      <c r="BF8" s="290">
        <f t="shared" si="7"/>
        <v>33.075938500771841</v>
      </c>
      <c r="BG8" s="290">
        <f t="shared" si="7"/>
        <v>33.075938500771841</v>
      </c>
      <c r="BH8" s="290">
        <f t="shared" si="7"/>
        <v>33.075938500771841</v>
      </c>
      <c r="BI8" s="290">
        <f t="shared" si="7"/>
        <v>33.075938500771841</v>
      </c>
      <c r="BJ8" s="290">
        <f t="shared" si="7"/>
        <v>33.075938500771841</v>
      </c>
      <c r="BK8" s="290">
        <v>34</v>
      </c>
      <c r="BL8" s="290">
        <f t="shared" si="7"/>
        <v>34</v>
      </c>
      <c r="BM8" s="290">
        <v>35</v>
      </c>
      <c r="BN8" s="290">
        <f t="shared" si="7"/>
        <v>35</v>
      </c>
      <c r="BO8" s="290">
        <f t="shared" si="7"/>
        <v>35</v>
      </c>
      <c r="BP8" s="290">
        <v>36</v>
      </c>
      <c r="BQ8" s="290">
        <f t="shared" si="7"/>
        <v>36</v>
      </c>
      <c r="BR8" s="290">
        <f t="shared" si="7"/>
        <v>36</v>
      </c>
      <c r="BS8" s="290">
        <v>36</v>
      </c>
      <c r="BT8" s="290">
        <f t="shared" si="7"/>
        <v>36</v>
      </c>
      <c r="BU8" s="290">
        <f t="shared" si="7"/>
        <v>36</v>
      </c>
      <c r="BV8" s="290">
        <f t="shared" si="7"/>
        <v>36</v>
      </c>
      <c r="BW8" s="290">
        <v>34</v>
      </c>
      <c r="BX8" s="290">
        <f t="shared" si="7"/>
        <v>34</v>
      </c>
      <c r="BY8" s="290">
        <f t="shared" si="7"/>
        <v>34</v>
      </c>
      <c r="BZ8" s="290">
        <f t="shared" si="7"/>
        <v>34</v>
      </c>
      <c r="CA8" s="290">
        <f t="shared" si="7"/>
        <v>34</v>
      </c>
      <c r="CB8" s="290">
        <f t="shared" si="7"/>
        <v>34</v>
      </c>
      <c r="CC8" s="290">
        <f t="shared" si="7"/>
        <v>34</v>
      </c>
      <c r="CD8" s="290">
        <f t="shared" si="7"/>
        <v>34</v>
      </c>
      <c r="CE8" s="290">
        <f t="shared" si="7"/>
        <v>34</v>
      </c>
      <c r="CF8" s="290">
        <f t="shared" si="7"/>
        <v>34</v>
      </c>
      <c r="CG8" s="290">
        <f t="shared" si="7"/>
        <v>34</v>
      </c>
      <c r="CH8" s="290">
        <f t="shared" si="7"/>
        <v>34</v>
      </c>
      <c r="CI8" s="290">
        <f t="shared" si="7"/>
        <v>34</v>
      </c>
      <c r="CJ8" s="290">
        <f t="shared" si="7"/>
        <v>34</v>
      </c>
      <c r="CK8" s="290">
        <f t="shared" si="7"/>
        <v>34</v>
      </c>
      <c r="CL8" s="290">
        <f t="shared" si="7"/>
        <v>34</v>
      </c>
      <c r="CM8" s="290">
        <f t="shared" si="7"/>
        <v>34</v>
      </c>
      <c r="CN8" s="290">
        <f t="shared" si="7"/>
        <v>34</v>
      </c>
      <c r="CO8" s="290">
        <f t="shared" si="7"/>
        <v>34</v>
      </c>
      <c r="CP8" s="290">
        <f t="shared" si="7"/>
        <v>34</v>
      </c>
      <c r="CQ8" s="290">
        <f t="shared" si="7"/>
        <v>34</v>
      </c>
      <c r="CR8" s="290">
        <f t="shared" si="7"/>
        <v>34</v>
      </c>
      <c r="CS8" s="290">
        <f t="shared" si="7"/>
        <v>34</v>
      </c>
      <c r="CT8" s="290">
        <f t="shared" si="7"/>
        <v>34</v>
      </c>
    </row>
    <row r="9" spans="1:98" s="15" customFormat="1" x14ac:dyDescent="0.25">
      <c r="A9" s="15" t="s">
        <v>199</v>
      </c>
      <c r="B9" s="15" t="s">
        <v>63</v>
      </c>
      <c r="N9" s="94"/>
      <c r="O9" s="1739">
        <v>34</v>
      </c>
      <c r="P9" s="1740">
        <v>4</v>
      </c>
      <c r="Q9" s="1741">
        <v>11</v>
      </c>
      <c r="R9" s="1742">
        <v>29</v>
      </c>
      <c r="S9" s="1743">
        <v>16</v>
      </c>
      <c r="T9" s="1744">
        <v>14</v>
      </c>
      <c r="U9" s="1745">
        <v>22</v>
      </c>
      <c r="V9" s="1746">
        <v>14</v>
      </c>
      <c r="W9" s="1747">
        <v>16</v>
      </c>
      <c r="X9" s="1748">
        <v>16</v>
      </c>
      <c r="Y9" s="1749">
        <v>11</v>
      </c>
      <c r="Z9" s="1750">
        <v>34</v>
      </c>
      <c r="AA9" s="1751">
        <v>24</v>
      </c>
      <c r="AB9" s="1752">
        <v>21</v>
      </c>
      <c r="AC9" s="1753">
        <v>59</v>
      </c>
      <c r="AD9" s="1351">
        <v>33</v>
      </c>
      <c r="AE9" s="1754">
        <v>33</v>
      </c>
      <c r="AF9" s="1755">
        <v>24</v>
      </c>
      <c r="AG9" s="1756">
        <v>24</v>
      </c>
      <c r="AH9" s="15">
        <f>(SUM(AH34,AH38:AH40)-AH7)*AH17</f>
        <v>32.590294169395058</v>
      </c>
      <c r="AI9" s="15">
        <f>(SUM(AI34,AI38:AI40)-AI7)*AI17</f>
        <v>37.293370034937752</v>
      </c>
      <c r="AJ9" s="15">
        <f t="shared" ref="AJ9:CG9" si="8">(SUM(AJ34,AJ38:AJ40)-AJ7)*AJ17</f>
        <v>39.251053977322186</v>
      </c>
      <c r="AK9" s="15">
        <f t="shared" si="8"/>
        <v>43.00170212217261</v>
      </c>
      <c r="AL9" s="94">
        <f>(SUM(AL34,AL38:AL40)-AL7)*AL17</f>
        <v>45.230329162923638</v>
      </c>
      <c r="AM9" s="15">
        <f t="shared" si="8"/>
        <v>41.467628999698327</v>
      </c>
      <c r="AN9" s="15">
        <f t="shared" si="8"/>
        <v>45.287026555866433</v>
      </c>
      <c r="AO9" s="15">
        <f t="shared" si="8"/>
        <v>46.156094007651326</v>
      </c>
      <c r="AP9" s="15">
        <f t="shared" si="8"/>
        <v>45.532589871822495</v>
      </c>
      <c r="AQ9" s="15">
        <f t="shared" si="8"/>
        <v>44.003957476637311</v>
      </c>
      <c r="AR9" s="15">
        <f t="shared" si="8"/>
        <v>43.829227035583344</v>
      </c>
      <c r="AS9" s="15">
        <f t="shared" si="8"/>
        <v>42.048800921394957</v>
      </c>
      <c r="AT9" s="15">
        <f t="shared" si="8"/>
        <v>43.795608947197529</v>
      </c>
      <c r="AU9" s="15">
        <f t="shared" si="8"/>
        <v>44.293900152253769</v>
      </c>
      <c r="AV9" s="15">
        <f t="shared" si="8"/>
        <v>44.824656815769728</v>
      </c>
      <c r="AW9" s="15">
        <f t="shared" si="8"/>
        <v>45.811918157074423</v>
      </c>
      <c r="AX9" s="94">
        <f t="shared" si="8"/>
        <v>45.620824015663104</v>
      </c>
      <c r="AY9" s="15">
        <f t="shared" si="8"/>
        <v>44.699508081494997</v>
      </c>
      <c r="AZ9" s="15">
        <f t="shared" si="8"/>
        <v>46.19653118803317</v>
      </c>
      <c r="BA9" s="15">
        <f t="shared" si="8"/>
        <v>46.79233798530295</v>
      </c>
      <c r="BB9" s="15">
        <f t="shared" si="8"/>
        <v>47.146631915237805</v>
      </c>
      <c r="BC9" s="15">
        <f t="shared" si="8"/>
        <v>47.493546262714894</v>
      </c>
      <c r="BD9" s="15">
        <f t="shared" si="8"/>
        <v>47.051235088442112</v>
      </c>
      <c r="BE9" s="15">
        <f t="shared" si="8"/>
        <v>46.708624460774793</v>
      </c>
      <c r="BF9" s="15">
        <f t="shared" si="8"/>
        <v>47.81058016700733</v>
      </c>
      <c r="BG9" s="15">
        <f t="shared" si="8"/>
        <v>48.217127955433533</v>
      </c>
      <c r="BH9" s="15">
        <f t="shared" si="8"/>
        <v>48.516619139172647</v>
      </c>
      <c r="BI9" s="15">
        <f t="shared" si="8"/>
        <v>48.933764146016379</v>
      </c>
      <c r="BJ9" s="94">
        <f t="shared" si="8"/>
        <v>48.687374945833739</v>
      </c>
      <c r="BK9" s="15">
        <f t="shared" si="8"/>
        <v>48.155428154757345</v>
      </c>
      <c r="BL9" s="15">
        <f t="shared" si="8"/>
        <v>48.061061739520213</v>
      </c>
      <c r="BM9" s="15">
        <f t="shared" si="8"/>
        <v>48.036941739340953</v>
      </c>
      <c r="BN9" s="15">
        <f t="shared" si="8"/>
        <v>47.814598174475627</v>
      </c>
      <c r="BO9" s="15">
        <f t="shared" si="8"/>
        <v>44.858141667772088</v>
      </c>
      <c r="BP9" s="15">
        <f t="shared" si="8"/>
        <v>42.053031678695113</v>
      </c>
      <c r="BQ9" s="15">
        <f t="shared" si="8"/>
        <v>43.37124270086936</v>
      </c>
      <c r="BR9" s="15">
        <f t="shared" si="8"/>
        <v>46.193555651090122</v>
      </c>
      <c r="BS9" s="15">
        <f t="shared" si="8"/>
        <v>48.792332667723265</v>
      </c>
      <c r="BT9" s="15">
        <f t="shared" si="8"/>
        <v>49.4051580170104</v>
      </c>
      <c r="BU9" s="15">
        <f t="shared" si="8"/>
        <v>49.973903312471727</v>
      </c>
      <c r="BV9" s="94">
        <f t="shared" si="8"/>
        <v>50.553501688910352</v>
      </c>
      <c r="BW9" s="15">
        <f>(SUM(BW34,BW38:BW40)-BW7)*BW17</f>
        <v>44.550502851810052</v>
      </c>
      <c r="BX9" s="15">
        <f t="shared" si="8"/>
        <v>45.917687946508828</v>
      </c>
      <c r="BY9" s="15">
        <f t="shared" si="8"/>
        <v>49.220491920503036</v>
      </c>
      <c r="BZ9" s="15">
        <f t="shared" si="8"/>
        <v>50.040767938933513</v>
      </c>
      <c r="CA9" s="15">
        <f t="shared" si="8"/>
        <v>46.55384426418258</v>
      </c>
      <c r="CB9" s="15">
        <f t="shared" si="8"/>
        <v>43.259635880833635</v>
      </c>
      <c r="CC9" s="15">
        <f t="shared" si="8"/>
        <v>44.245390284872563</v>
      </c>
      <c r="CD9" s="15">
        <f t="shared" si="8"/>
        <v>48.392527227176082</v>
      </c>
      <c r="CE9" s="15">
        <f t="shared" si="8"/>
        <v>52.235890299449679</v>
      </c>
      <c r="CF9" s="15">
        <f t="shared" si="8"/>
        <v>51.928897491712505</v>
      </c>
      <c r="CG9" s="15">
        <f t="shared" si="8"/>
        <v>51.616003280622024</v>
      </c>
      <c r="CH9" s="94">
        <f t="shared" ref="CH9:CT9" si="9">(SUM(CH34,CH38:CH40)-CH7)*CH17</f>
        <v>51.38836161340776</v>
      </c>
      <c r="CI9" s="15">
        <f t="shared" si="9"/>
        <v>49.176931729580765</v>
      </c>
      <c r="CJ9" s="15">
        <f t="shared" si="9"/>
        <v>49.550067379814003</v>
      </c>
      <c r="CK9" s="15">
        <f t="shared" si="9"/>
        <v>51.975947038030107</v>
      </c>
      <c r="CL9" s="15">
        <f t="shared" si="9"/>
        <v>51.942147951339237</v>
      </c>
      <c r="CM9" s="15">
        <f t="shared" si="9"/>
        <v>47.705283372689728</v>
      </c>
      <c r="CN9" s="15">
        <f t="shared" si="9"/>
        <v>43.703372085935037</v>
      </c>
      <c r="CO9" s="15">
        <f t="shared" si="9"/>
        <v>44.108889751257379</v>
      </c>
      <c r="CP9" s="15">
        <f t="shared" si="9"/>
        <v>48.428918758299083</v>
      </c>
      <c r="CQ9" s="15">
        <f t="shared" si="9"/>
        <v>52.431241321393692</v>
      </c>
      <c r="CR9" s="15">
        <f t="shared" si="9"/>
        <v>52.194678163088412</v>
      </c>
      <c r="CS9" s="15">
        <f t="shared" si="9"/>
        <v>51.914414870357412</v>
      </c>
      <c r="CT9" s="94">
        <f t="shared" si="9"/>
        <v>51.699680323199892</v>
      </c>
    </row>
    <row r="10" spans="1:98" s="15" customFormat="1" x14ac:dyDescent="0.25">
      <c r="A10" s="15" t="s">
        <v>204</v>
      </c>
      <c r="B10" s="15" t="s">
        <v>64</v>
      </c>
      <c r="N10" s="94"/>
      <c r="O10" s="1757">
        <v>17</v>
      </c>
      <c r="P10" s="1758">
        <v>24</v>
      </c>
      <c r="Q10" s="1759">
        <v>10</v>
      </c>
      <c r="R10" s="1760">
        <v>6</v>
      </c>
      <c r="S10" s="1761">
        <v>11</v>
      </c>
      <c r="T10" s="1762">
        <v>48</v>
      </c>
      <c r="U10" s="1763">
        <v>64</v>
      </c>
      <c r="V10" s="1764">
        <v>12</v>
      </c>
      <c r="W10" s="1765">
        <v>36</v>
      </c>
      <c r="X10" s="1766">
        <v>34</v>
      </c>
      <c r="Y10" s="1767">
        <v>25</v>
      </c>
      <c r="Z10" s="1768">
        <v>48</v>
      </c>
      <c r="AA10" s="1769">
        <v>50</v>
      </c>
      <c r="AB10" s="1770">
        <v>14</v>
      </c>
      <c r="AC10" s="1771">
        <v>40</v>
      </c>
      <c r="AD10" s="1352">
        <v>76</v>
      </c>
      <c r="AE10" s="1772">
        <v>34</v>
      </c>
      <c r="AF10" s="1773">
        <v>45</v>
      </c>
      <c r="AG10" s="1774">
        <v>84</v>
      </c>
      <c r="AH10" s="1526">
        <f>AH7*AH18</f>
        <v>76.62115616447322</v>
      </c>
      <c r="AI10" s="15">
        <f t="shared" ref="AI10:AZ10" si="10">AI7*AI18</f>
        <v>70.149254925085188</v>
      </c>
      <c r="AJ10" s="15">
        <f t="shared" si="10"/>
        <v>76.352294555377853</v>
      </c>
      <c r="AK10" s="15">
        <f t="shared" si="10"/>
        <v>81.260087108142429</v>
      </c>
      <c r="AL10" s="94">
        <f t="shared" si="10"/>
        <v>74.78844281847627</v>
      </c>
      <c r="AM10" s="15">
        <f t="shared" si="10"/>
        <v>75.383826859131119</v>
      </c>
      <c r="AN10" s="15">
        <f t="shared" si="10"/>
        <v>76.506489388037977</v>
      </c>
      <c r="AO10" s="15">
        <f t="shared" si="10"/>
        <v>76.846027853770096</v>
      </c>
      <c r="AP10" s="15">
        <f t="shared" si="10"/>
        <v>76.022355777368134</v>
      </c>
      <c r="AQ10" s="15">
        <f t="shared" si="10"/>
        <v>76.471082489965653</v>
      </c>
      <c r="AR10" s="15">
        <f t="shared" si="10"/>
        <v>76.731871862388445</v>
      </c>
      <c r="AS10" s="15">
        <f t="shared" si="10"/>
        <v>76.676470553254731</v>
      </c>
      <c r="AT10" s="15">
        <f t="shared" si="10"/>
        <v>76.358298787808181</v>
      </c>
      <c r="AU10" s="15">
        <f t="shared" si="10"/>
        <v>76.553798987291827</v>
      </c>
      <c r="AV10" s="15">
        <f t="shared" si="10"/>
        <v>76.790844461447122</v>
      </c>
      <c r="AW10" s="15">
        <f t="shared" si="10"/>
        <v>77.053490601045496</v>
      </c>
      <c r="AX10" s="94">
        <f t="shared" si="10"/>
        <v>77.458616479005798</v>
      </c>
      <c r="AY10" s="15">
        <f t="shared" si="10"/>
        <v>77.816430602332986</v>
      </c>
      <c r="AZ10" s="15">
        <f t="shared" si="10"/>
        <v>77.811251255733637</v>
      </c>
      <c r="BA10" s="15">
        <f t="shared" ref="BA10:CF10" si="11">BA7*BA18</f>
        <v>77.995912416596141</v>
      </c>
      <c r="BB10" s="15">
        <f t="shared" si="11"/>
        <v>78.232532017609813</v>
      </c>
      <c r="BC10" s="15">
        <f t="shared" si="11"/>
        <v>78.484022686282145</v>
      </c>
      <c r="BD10" s="15">
        <f t="shared" si="11"/>
        <v>78.747572501556419</v>
      </c>
      <c r="BE10" s="15">
        <f t="shared" si="11"/>
        <v>78.921919288188803</v>
      </c>
      <c r="BF10" s="15">
        <f t="shared" si="11"/>
        <v>79.030935694310998</v>
      </c>
      <c r="BG10" s="15">
        <f t="shared" si="11"/>
        <v>79.265434587975435</v>
      </c>
      <c r="BH10" s="15">
        <f t="shared" si="11"/>
        <v>79.521676123200351</v>
      </c>
      <c r="BI10" s="15">
        <f t="shared" si="11"/>
        <v>79.783383323325722</v>
      </c>
      <c r="BJ10" s="94">
        <f t="shared" si="11"/>
        <v>80.064733942382105</v>
      </c>
      <c r="BK10" s="15">
        <f t="shared" si="11"/>
        <v>80.279391556855145</v>
      </c>
      <c r="BL10" s="15">
        <f t="shared" si="11"/>
        <v>80.516475272847572</v>
      </c>
      <c r="BM10" s="15">
        <f t="shared" si="11"/>
        <v>80.711672050778148</v>
      </c>
      <c r="BN10" s="15">
        <f t="shared" si="11"/>
        <v>81.005527500648071</v>
      </c>
      <c r="BO10" s="15">
        <f t="shared" si="11"/>
        <v>81.234148412587373</v>
      </c>
      <c r="BP10" s="15">
        <f t="shared" si="11"/>
        <v>81.060255860247921</v>
      </c>
      <c r="BQ10" s="15">
        <f t="shared" si="11"/>
        <v>80.680218560025736</v>
      </c>
      <c r="BR10" s="15">
        <f t="shared" si="11"/>
        <v>80.514797021245428</v>
      </c>
      <c r="BS10" s="15">
        <f t="shared" si="11"/>
        <v>80.726949777040801</v>
      </c>
      <c r="BT10" s="15">
        <f t="shared" si="11"/>
        <v>81.240711653399032</v>
      </c>
      <c r="BU10" s="15">
        <f t="shared" si="11"/>
        <v>81.766992654548005</v>
      </c>
      <c r="BV10" s="94">
        <f t="shared" si="11"/>
        <v>82.298640071631411</v>
      </c>
      <c r="BW10" s="15">
        <f t="shared" si="11"/>
        <v>82.83634728074766</v>
      </c>
      <c r="BX10" s="15">
        <f t="shared" si="11"/>
        <v>82.294724625563788</v>
      </c>
      <c r="BY10" s="15">
        <f t="shared" si="11"/>
        <v>81.994327133558173</v>
      </c>
      <c r="BZ10" s="15">
        <f t="shared" si="11"/>
        <v>82.149283441144604</v>
      </c>
      <c r="CA10" s="15">
        <f t="shared" si="11"/>
        <v>82.388319382116805</v>
      </c>
      <c r="CB10" s="15">
        <f t="shared" si="11"/>
        <v>82.156487989092909</v>
      </c>
      <c r="CC10" s="15">
        <f t="shared" si="11"/>
        <v>81.537649371664259</v>
      </c>
      <c r="CD10" s="15">
        <f t="shared" si="11"/>
        <v>81.121590847444011</v>
      </c>
      <c r="CE10" s="15">
        <f t="shared" si="11"/>
        <v>81.282205155306528</v>
      </c>
      <c r="CF10" s="15">
        <f t="shared" si="11"/>
        <v>81.908226035252639</v>
      </c>
      <c r="CG10" s="15">
        <f t="shared" ref="CG10:CT10" si="12">CG7*CG18</f>
        <v>82.41633751386027</v>
      </c>
      <c r="CH10" s="94">
        <f t="shared" si="12"/>
        <v>82.82069457745159</v>
      </c>
      <c r="CI10" s="15">
        <f t="shared" si="12"/>
        <v>83.145182939243895</v>
      </c>
      <c r="CJ10" s="15">
        <f t="shared" si="12"/>
        <v>83.149195185699924</v>
      </c>
      <c r="CK10" s="15">
        <f t="shared" si="12"/>
        <v>83.199855321821403</v>
      </c>
      <c r="CL10" s="15">
        <f t="shared" si="12"/>
        <v>83.55068330713388</v>
      </c>
      <c r="CM10" s="15">
        <f t="shared" si="12"/>
        <v>83.852904130089399</v>
      </c>
      <c r="CN10" s="15">
        <f t="shared" si="12"/>
        <v>83.58149902515909</v>
      </c>
      <c r="CO10" s="15">
        <f t="shared" si="12"/>
        <v>82.838652014933018</v>
      </c>
      <c r="CP10" s="15">
        <f t="shared" si="12"/>
        <v>82.240929340179875</v>
      </c>
      <c r="CQ10" s="15">
        <f t="shared" si="12"/>
        <v>82.264686461903835</v>
      </c>
      <c r="CR10" s="15">
        <f t="shared" si="12"/>
        <v>82.791233923759691</v>
      </c>
      <c r="CS10" s="15">
        <f t="shared" si="12"/>
        <v>83.221343447388008</v>
      </c>
      <c r="CT10" s="94">
        <f t="shared" si="12"/>
        <v>83.561679761244847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775">
        <v>510</v>
      </c>
      <c r="P11" s="1776">
        <v>495</v>
      </c>
      <c r="Q11" s="1777">
        <v>523</v>
      </c>
      <c r="R11" s="1778">
        <v>547</v>
      </c>
      <c r="S11" s="1779">
        <v>570</v>
      </c>
      <c r="T11" s="1780">
        <v>565</v>
      </c>
      <c r="U11" s="1781">
        <v>533</v>
      </c>
      <c r="V11" s="1782">
        <v>556</v>
      </c>
      <c r="W11" s="1783">
        <v>560</v>
      </c>
      <c r="X11" s="1784">
        <v>585</v>
      </c>
      <c r="Y11" s="1785">
        <v>621</v>
      </c>
      <c r="Z11" s="1786">
        <v>631</v>
      </c>
      <c r="AA11" s="1787">
        <v>639</v>
      </c>
      <c r="AB11" s="1788">
        <v>697</v>
      </c>
      <c r="AC11" s="1789">
        <v>717</v>
      </c>
      <c r="AD11" s="1353">
        <v>677</v>
      </c>
      <c r="AE11" s="1790">
        <v>680</v>
      </c>
      <c r="AF11" s="1791">
        <v>658</v>
      </c>
      <c r="AG11" s="1792">
        <v>621</v>
      </c>
      <c r="AH11" s="157">
        <f>AH7+AH8+AH9-AH10</f>
        <v>610.13580467158852</v>
      </c>
      <c r="AI11" s="157">
        <f t="shared" ref="AI11:CG11" si="13">AI7+AI8+AI9-AI10</f>
        <v>610.44658644810772</v>
      </c>
      <c r="AJ11" s="157">
        <f t="shared" si="13"/>
        <v>606.51201253671866</v>
      </c>
      <c r="AK11" s="157">
        <f t="shared" si="13"/>
        <v>601.4202942174154</v>
      </c>
      <c r="AL11" s="158">
        <f>AL7+AL8+AL9-AL10</f>
        <v>605.02884722852946</v>
      </c>
      <c r="AM11" s="157">
        <f t="shared" si="13"/>
        <v>602.40862159131893</v>
      </c>
      <c r="AN11" s="157">
        <f t="shared" si="13"/>
        <v>602.79809070359181</v>
      </c>
      <c r="AO11" s="157">
        <f t="shared" si="13"/>
        <v>604.03317812136186</v>
      </c>
      <c r="AP11" s="157">
        <f t="shared" si="13"/>
        <v>605.78768369234399</v>
      </c>
      <c r="AQ11" s="157">
        <f t="shared" si="13"/>
        <v>605.88727287030872</v>
      </c>
      <c r="AR11" s="157">
        <f t="shared" si="13"/>
        <v>605.87700937670968</v>
      </c>
      <c r="AS11" s="157">
        <f t="shared" si="13"/>
        <v>604.47064489138791</v>
      </c>
      <c r="AT11" s="157">
        <f t="shared" si="13"/>
        <v>605.46147324878064</v>
      </c>
      <c r="AU11" s="157">
        <f t="shared" si="13"/>
        <v>607.09062779372607</v>
      </c>
      <c r="AV11" s="157">
        <f t="shared" si="13"/>
        <v>609.35238406183191</v>
      </c>
      <c r="AW11" s="157">
        <f t="shared" si="13"/>
        <v>612.68103497078198</v>
      </c>
      <c r="AX11" s="158">
        <f t="shared" si="13"/>
        <v>615.75916809388968</v>
      </c>
      <c r="AY11" s="157">
        <f t="shared" si="13"/>
        <v>615.71818407382352</v>
      </c>
      <c r="AZ11" s="157">
        <f t="shared" si="13"/>
        <v>617.17940250689492</v>
      </c>
      <c r="BA11" s="157">
        <f t="shared" si="13"/>
        <v>619.05176657637355</v>
      </c>
      <c r="BB11" s="157">
        <f t="shared" si="13"/>
        <v>621.0418049747733</v>
      </c>
      <c r="BC11" s="157">
        <f t="shared" si="13"/>
        <v>623.12726705197781</v>
      </c>
      <c r="BD11" s="157">
        <f t="shared" si="13"/>
        <v>624.50686813963534</v>
      </c>
      <c r="BE11" s="157">
        <f t="shared" si="13"/>
        <v>625.3695118129931</v>
      </c>
      <c r="BF11" s="157">
        <f t="shared" si="13"/>
        <v>627.22509478646123</v>
      </c>
      <c r="BG11" s="157">
        <f t="shared" si="13"/>
        <v>629.25272665469117</v>
      </c>
      <c r="BH11" s="157">
        <f t="shared" si="13"/>
        <v>631.32360817143535</v>
      </c>
      <c r="BI11" s="157">
        <f t="shared" si="13"/>
        <v>633.54992749489793</v>
      </c>
      <c r="BJ11" s="158">
        <f t="shared" si="13"/>
        <v>635.24850699912145</v>
      </c>
      <c r="BK11" s="157">
        <f t="shared" si="13"/>
        <v>637.12454359702372</v>
      </c>
      <c r="BL11" s="157">
        <f t="shared" si="13"/>
        <v>638.66913006369646</v>
      </c>
      <c r="BM11" s="157">
        <f t="shared" si="13"/>
        <v>640.99439975225926</v>
      </c>
      <c r="BN11" s="157">
        <f t="shared" si="13"/>
        <v>642.80347042608673</v>
      </c>
      <c r="BO11" s="157">
        <f t="shared" si="13"/>
        <v>641.42746368127143</v>
      </c>
      <c r="BP11" s="157">
        <f t="shared" si="13"/>
        <v>638.4202394997186</v>
      </c>
      <c r="BQ11" s="157">
        <f t="shared" si="13"/>
        <v>637.11126364056224</v>
      </c>
      <c r="BR11" s="157">
        <f t="shared" si="13"/>
        <v>638.79002227040701</v>
      </c>
      <c r="BS11" s="157">
        <f t="shared" si="13"/>
        <v>642.85540516108949</v>
      </c>
      <c r="BT11" s="157">
        <f t="shared" si="13"/>
        <v>647.01985152470093</v>
      </c>
      <c r="BU11" s="157">
        <f t="shared" si="13"/>
        <v>651.22676218262473</v>
      </c>
      <c r="BV11" s="158">
        <f t="shared" si="13"/>
        <v>655.48162379990367</v>
      </c>
      <c r="BW11" s="157">
        <f t="shared" si="13"/>
        <v>651.19577937096608</v>
      </c>
      <c r="BX11" s="157">
        <f t="shared" si="13"/>
        <v>648.81874269191121</v>
      </c>
      <c r="BY11" s="157">
        <f t="shared" si="13"/>
        <v>650.04490747885609</v>
      </c>
      <c r="BZ11" s="157">
        <f t="shared" si="13"/>
        <v>651.93639197664504</v>
      </c>
      <c r="CA11" s="157">
        <f t="shared" si="13"/>
        <v>650.10191685871075</v>
      </c>
      <c r="CB11" s="157">
        <f t="shared" si="13"/>
        <v>645.20506475045158</v>
      </c>
      <c r="CC11" s="157">
        <f>CC7+CC8+CC9-CC10</f>
        <v>641.91280566365981</v>
      </c>
      <c r="CD11" s="157">
        <f t="shared" si="13"/>
        <v>643.18374204339182</v>
      </c>
      <c r="CE11" s="157">
        <f t="shared" si="13"/>
        <v>648.13742718753497</v>
      </c>
      <c r="CF11" s="157">
        <f t="shared" si="13"/>
        <v>652.15809864399489</v>
      </c>
      <c r="CG11" s="157">
        <f t="shared" si="13"/>
        <v>655.35776441075666</v>
      </c>
      <c r="CH11" s="158">
        <f t="shared" ref="CH11:CT11" si="14">CH7+CH8+CH9-CH10</f>
        <v>657.92543144671276</v>
      </c>
      <c r="CI11" s="157">
        <f t="shared" si="14"/>
        <v>657.95718023704967</v>
      </c>
      <c r="CJ11" s="157">
        <f t="shared" si="14"/>
        <v>658.35805243116374</v>
      </c>
      <c r="CK11" s="157">
        <f t="shared" si="14"/>
        <v>661.13414414737247</v>
      </c>
      <c r="CL11" s="157">
        <f t="shared" si="14"/>
        <v>663.52560879157784</v>
      </c>
      <c r="CM11" s="157">
        <f t="shared" si="14"/>
        <v>661.37798803417809</v>
      </c>
      <c r="CN11" s="157">
        <f t="shared" si="14"/>
        <v>655.49986109495399</v>
      </c>
      <c r="CO11" s="157">
        <f t="shared" si="14"/>
        <v>650.77009883127835</v>
      </c>
      <c r="CP11" s="157">
        <f t="shared" si="14"/>
        <v>650.95808824939763</v>
      </c>
      <c r="CQ11" s="157">
        <f t="shared" si="14"/>
        <v>655.12464310888754</v>
      </c>
      <c r="CR11" s="157">
        <f t="shared" si="14"/>
        <v>658.52808734821622</v>
      </c>
      <c r="CS11" s="157">
        <f t="shared" si="14"/>
        <v>661.22115877118563</v>
      </c>
      <c r="CT11" s="158">
        <f t="shared" si="14"/>
        <v>663.35915933314072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0.11568627450980393</v>
      </c>
      <c r="P12" s="155">
        <f t="shared" ref="P12:Q12" si="15">P13/P11</f>
        <v>9.8989898989898989E-2</v>
      </c>
      <c r="Q12" s="155">
        <f t="shared" si="15"/>
        <v>0.30401529636711283</v>
      </c>
      <c r="R12" s="155">
        <f>R13/R11</f>
        <v>0.23217550274223034</v>
      </c>
      <c r="S12" s="155">
        <f t="shared" ref="S12" si="16">S13/S11</f>
        <v>0.20877192982456141</v>
      </c>
      <c r="T12" s="155">
        <f t="shared" ref="T12:U12" si="17">T13/T11</f>
        <v>0.29557522123893804</v>
      </c>
      <c r="U12" s="155">
        <f t="shared" si="17"/>
        <v>0.26641651031894936</v>
      </c>
      <c r="V12" s="155">
        <f t="shared" ref="V12" si="18">V13/V11</f>
        <v>0.25</v>
      </c>
      <c r="W12" s="155">
        <f t="shared" ref="W12:X12" si="19">W13/W11</f>
        <v>0.27142857142857141</v>
      </c>
      <c r="X12" s="155">
        <f t="shared" si="19"/>
        <v>0.25299145299145298</v>
      </c>
      <c r="Y12" s="155">
        <f t="shared" ref="Y12" si="20">Y13/Y11</f>
        <v>0.29307568438003223</v>
      </c>
      <c r="Z12" s="155">
        <f t="shared" ref="Z12:AA12" si="21">Z13/Z11</f>
        <v>0.28843106180665612</v>
      </c>
      <c r="AA12" s="155">
        <f t="shared" si="21"/>
        <v>0.16901408450704225</v>
      </c>
      <c r="AB12" s="155">
        <f t="shared" ref="AB12" si="22">AB13/AB11</f>
        <v>0.24103299856527977</v>
      </c>
      <c r="AC12" s="155">
        <f t="shared" ref="AC12:AD12" si="23">AC13/AC11</f>
        <v>0.24825662482566249</v>
      </c>
      <c r="AD12" s="155">
        <f t="shared" si="23"/>
        <v>0.22304283604135894</v>
      </c>
      <c r="AE12" s="155">
        <f t="shared" ref="AE12" si="24">AE13/AE11</f>
        <v>0.22205882352941175</v>
      </c>
      <c r="AF12" s="155">
        <f t="shared" ref="AF12" si="25">AF13/AF11</f>
        <v>0.2796352583586626</v>
      </c>
      <c r="AG12" s="155">
        <f>AG13/AG11</f>
        <v>0.23993558776167473</v>
      </c>
      <c r="AH12" s="1121">
        <f>AVERAGE(AD12:AG12)</f>
        <v>0.24116812642277702</v>
      </c>
      <c r="AI12" s="1121">
        <f t="shared" ref="AI12:AL12" si="26">AVERAGE(AE12:AH12)</f>
        <v>0.24569944901813151</v>
      </c>
      <c r="AJ12" s="1121">
        <f t="shared" si="26"/>
        <v>0.25160960539031146</v>
      </c>
      <c r="AK12" s="1121">
        <f t="shared" si="26"/>
        <v>0.24460319214822368</v>
      </c>
      <c r="AL12" s="1121">
        <f t="shared" si="26"/>
        <v>0.24577009324486093</v>
      </c>
      <c r="AM12" s="1121">
        <f>AVERAGE(AA12:AL12)*1.01</f>
        <v>0.24002874555096093</v>
      </c>
      <c r="AN12" s="1121">
        <f>AM12*1.01</f>
        <v>0.24242903300647053</v>
      </c>
      <c r="AO12" s="1121">
        <f t="shared" ref="AO12:AX12" si="27">AN12*1.01</f>
        <v>0.24485332333653526</v>
      </c>
      <c r="AP12" s="1121">
        <f t="shared" si="27"/>
        <v>0.24730185656990061</v>
      </c>
      <c r="AQ12" s="1121">
        <f t="shared" si="27"/>
        <v>0.24977487513559962</v>
      </c>
      <c r="AR12" s="1121">
        <f t="shared" si="27"/>
        <v>0.25227262388695559</v>
      </c>
      <c r="AS12" s="1121">
        <f t="shared" si="27"/>
        <v>0.25479535012582516</v>
      </c>
      <c r="AT12" s="1121">
        <f t="shared" si="27"/>
        <v>0.25734330362708341</v>
      </c>
      <c r="AU12" s="1121">
        <f t="shared" si="27"/>
        <v>0.25991673666335424</v>
      </c>
      <c r="AV12" s="1121">
        <f t="shared" si="27"/>
        <v>0.26251590402998781</v>
      </c>
      <c r="AW12" s="1121">
        <f t="shared" si="27"/>
        <v>0.26514106307028767</v>
      </c>
      <c r="AX12" s="1121">
        <f t="shared" si="27"/>
        <v>0.26779247370099057</v>
      </c>
      <c r="AY12" s="284">
        <f>AVERAGE(AM12:AX12)</f>
        <v>0.25368044072532925</v>
      </c>
      <c r="AZ12" s="284">
        <f>AY12</f>
        <v>0.25368044072532925</v>
      </c>
      <c r="BA12" s="284">
        <f t="shared" ref="BA12:BJ12" si="28">AZ12</f>
        <v>0.25368044072532925</v>
      </c>
      <c r="BB12" s="284">
        <f t="shared" si="28"/>
        <v>0.25368044072532925</v>
      </c>
      <c r="BC12" s="284">
        <f t="shared" si="28"/>
        <v>0.25368044072532925</v>
      </c>
      <c r="BD12" s="284">
        <f t="shared" si="28"/>
        <v>0.25368044072532925</v>
      </c>
      <c r="BE12" s="284">
        <f t="shared" si="28"/>
        <v>0.25368044072532925</v>
      </c>
      <c r="BF12" s="284">
        <f t="shared" si="28"/>
        <v>0.25368044072532925</v>
      </c>
      <c r="BG12" s="284">
        <f t="shared" si="28"/>
        <v>0.25368044072532925</v>
      </c>
      <c r="BH12" s="284">
        <f t="shared" si="28"/>
        <v>0.25368044072532925</v>
      </c>
      <c r="BI12" s="284">
        <f t="shared" si="28"/>
        <v>0.25368044072532925</v>
      </c>
      <c r="BJ12" s="284">
        <f t="shared" si="28"/>
        <v>0.25368044072532925</v>
      </c>
      <c r="BK12" s="284">
        <v>0.15</v>
      </c>
      <c r="BL12" s="284">
        <v>0.15</v>
      </c>
      <c r="BM12" s="284">
        <v>0.3</v>
      </c>
      <c r="BN12" s="284">
        <v>0.3</v>
      </c>
      <c r="BO12" s="284">
        <v>0.3</v>
      </c>
      <c r="BP12" s="284">
        <v>0.3</v>
      </c>
      <c r="BQ12" s="284">
        <v>0.3</v>
      </c>
      <c r="BR12" s="284">
        <v>0.3</v>
      </c>
      <c r="BS12" s="284">
        <v>0.3</v>
      </c>
      <c r="BT12" s="284">
        <v>0.3</v>
      </c>
      <c r="BU12" s="284">
        <v>0.3</v>
      </c>
      <c r="BV12" s="285">
        <v>0.3</v>
      </c>
      <c r="BW12" s="284">
        <v>0.15</v>
      </c>
      <c r="BX12" s="284">
        <v>0.15</v>
      </c>
      <c r="BY12" s="284">
        <v>0.3</v>
      </c>
      <c r="BZ12" s="284">
        <v>0.3</v>
      </c>
      <c r="CA12" s="284">
        <v>0.3</v>
      </c>
      <c r="CB12" s="284">
        <v>0.3</v>
      </c>
      <c r="CC12" s="284">
        <v>0.3</v>
      </c>
      <c r="CD12" s="284">
        <v>0.3</v>
      </c>
      <c r="CE12" s="284">
        <v>0.3</v>
      </c>
      <c r="CF12" s="284">
        <v>0.3</v>
      </c>
      <c r="CG12" s="284">
        <v>0.3</v>
      </c>
      <c r="CH12" s="285">
        <v>0.3</v>
      </c>
      <c r="CI12" s="284">
        <v>0.15</v>
      </c>
      <c r="CJ12" s="284">
        <v>0.15</v>
      </c>
      <c r="CK12" s="286">
        <v>0.3</v>
      </c>
      <c r="CL12" s="286">
        <v>0.3</v>
      </c>
      <c r="CM12" s="286">
        <v>0.3</v>
      </c>
      <c r="CN12" s="286">
        <v>0.3</v>
      </c>
      <c r="CO12" s="286">
        <v>0.3</v>
      </c>
      <c r="CP12" s="286">
        <v>0.3</v>
      </c>
      <c r="CQ12" s="286">
        <v>0.3</v>
      </c>
      <c r="CR12" s="286">
        <v>0.3</v>
      </c>
      <c r="CS12" s="286">
        <v>0.3</v>
      </c>
      <c r="CT12" s="285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793">
        <v>59</v>
      </c>
      <c r="P13" s="1794">
        <v>49</v>
      </c>
      <c r="Q13" s="1795">
        <v>159</v>
      </c>
      <c r="R13" s="1796">
        <v>127</v>
      </c>
      <c r="S13" s="1797">
        <v>119</v>
      </c>
      <c r="T13" s="1798">
        <v>167</v>
      </c>
      <c r="U13" s="1799">
        <v>142</v>
      </c>
      <c r="V13" s="1800">
        <v>139</v>
      </c>
      <c r="W13" s="1801">
        <v>152</v>
      </c>
      <c r="X13" s="1802">
        <v>148</v>
      </c>
      <c r="Y13" s="1803">
        <v>182</v>
      </c>
      <c r="Z13" s="1804">
        <v>182</v>
      </c>
      <c r="AA13" s="1805">
        <v>108</v>
      </c>
      <c r="AB13" s="1806">
        <v>168</v>
      </c>
      <c r="AC13" s="1807">
        <v>178</v>
      </c>
      <c r="AD13" s="1354">
        <v>151</v>
      </c>
      <c r="AE13" s="1808">
        <v>151</v>
      </c>
      <c r="AF13" s="1809">
        <v>184</v>
      </c>
      <c r="AG13" s="1810">
        <v>149</v>
      </c>
      <c r="AH13" s="1122">
        <f>AH12*AH11</f>
        <v>147.14530887610044</v>
      </c>
      <c r="AI13" s="1122">
        <f t="shared" ref="AI13:CB13" si="29">AI12*AI11</f>
        <v>149.98638994529927</v>
      </c>
      <c r="AJ13" s="1122">
        <f t="shared" si="29"/>
        <v>152.60424813884742</v>
      </c>
      <c r="AK13" s="1122">
        <f t="shared" si="29"/>
        <v>147.10932378830367</v>
      </c>
      <c r="AL13" s="1123">
        <f>AL12*AL11</f>
        <v>148.69799619918641</v>
      </c>
      <c r="AM13" s="15">
        <f t="shared" si="29"/>
        <v>144.59538574964779</v>
      </c>
      <c r="AN13" s="15">
        <f t="shared" si="29"/>
        <v>146.13575822741848</v>
      </c>
      <c r="AO13" s="15">
        <f t="shared" si="29"/>
        <v>147.8995310685448</v>
      </c>
      <c r="AP13" s="15">
        <f t="shared" si="29"/>
        <v>149.81241886429638</v>
      </c>
      <c r="AQ13" s="15">
        <f t="shared" si="29"/>
        <v>151.33541792743034</v>
      </c>
      <c r="AR13" s="15">
        <f t="shared" si="29"/>
        <v>152.84618290824415</v>
      </c>
      <c r="AS13" s="15">
        <f t="shared" si="29"/>
        <v>154.01630960588452</v>
      </c>
      <c r="AT13" s="15">
        <f t="shared" si="29"/>
        <v>155.81145574476218</v>
      </c>
      <c r="AU13" s="15">
        <f t="shared" si="29"/>
        <v>157.7930148350523</v>
      </c>
      <c r="AV13" s="15">
        <f t="shared" si="29"/>
        <v>159.96469197482014</v>
      </c>
      <c r="AW13" s="15">
        <f t="shared" si="29"/>
        <v>162.44690093515723</v>
      </c>
      <c r="AX13" s="94">
        <f t="shared" si="29"/>
        <v>164.89567082792678</v>
      </c>
      <c r="AY13" s="15">
        <f t="shared" si="29"/>
        <v>156.19566029844694</v>
      </c>
      <c r="AZ13" s="15">
        <f t="shared" si="29"/>
        <v>156.56634283454449</v>
      </c>
      <c r="BA13" s="15">
        <f t="shared" si="29"/>
        <v>157.04132497688809</v>
      </c>
      <c r="BB13" s="15">
        <f t="shared" si="29"/>
        <v>157.54615879485448</v>
      </c>
      <c r="BC13" s="15">
        <f t="shared" si="29"/>
        <v>158.07519973371566</v>
      </c>
      <c r="BD13" s="15">
        <f t="shared" si="29"/>
        <v>158.42517754565776</v>
      </c>
      <c r="BE13" s="15">
        <f t="shared" si="29"/>
        <v>158.64401337290408</v>
      </c>
      <c r="BF13" s="15">
        <f t="shared" si="29"/>
        <v>159.11473847941591</v>
      </c>
      <c r="BG13" s="15">
        <f t="shared" si="29"/>
        <v>159.6291090253772</v>
      </c>
      <c r="BH13" s="15">
        <f t="shared" si="29"/>
        <v>160.15445116123479</v>
      </c>
      <c r="BI13" s="15">
        <f t="shared" si="29"/>
        <v>160.71922482840608</v>
      </c>
      <c r="BJ13" s="94">
        <f t="shared" si="29"/>
        <v>161.15012122564454</v>
      </c>
      <c r="BK13" s="15">
        <f t="shared" si="29"/>
        <v>95.568681539553552</v>
      </c>
      <c r="BL13" s="15">
        <f t="shared" si="29"/>
        <v>95.800369509554471</v>
      </c>
      <c r="BM13" s="15">
        <f t="shared" si="29"/>
        <v>192.29831992567776</v>
      </c>
      <c r="BN13" s="15">
        <f t="shared" si="29"/>
        <v>192.841041127826</v>
      </c>
      <c r="BO13" s="15">
        <f t="shared" si="29"/>
        <v>192.42823910438142</v>
      </c>
      <c r="BP13" s="15">
        <f t="shared" si="29"/>
        <v>191.52607184991558</v>
      </c>
      <c r="BQ13" s="15">
        <f t="shared" si="29"/>
        <v>191.13337909216867</v>
      </c>
      <c r="BR13" s="15">
        <f t="shared" si="29"/>
        <v>191.6370066811221</v>
      </c>
      <c r="BS13" s="15">
        <f t="shared" si="29"/>
        <v>192.85662154832684</v>
      </c>
      <c r="BT13" s="15">
        <f t="shared" si="29"/>
        <v>194.10595545741026</v>
      </c>
      <c r="BU13" s="15">
        <f t="shared" si="29"/>
        <v>195.36802865478742</v>
      </c>
      <c r="BV13" s="94">
        <f t="shared" si="29"/>
        <v>196.64448713997109</v>
      </c>
      <c r="BW13" s="15">
        <f t="shared" si="29"/>
        <v>97.679366905644912</v>
      </c>
      <c r="BX13" s="15">
        <f t="shared" si="29"/>
        <v>97.322811403786673</v>
      </c>
      <c r="BY13" s="15">
        <f t="shared" si="29"/>
        <v>195.01347224365682</v>
      </c>
      <c r="BZ13" s="15">
        <f t="shared" si="29"/>
        <v>195.5809175929935</v>
      </c>
      <c r="CA13" s="15">
        <f t="shared" si="29"/>
        <v>195.03057505761322</v>
      </c>
      <c r="CB13" s="15">
        <f t="shared" si="29"/>
        <v>193.56151942513546</v>
      </c>
      <c r="CC13" s="15">
        <f t="shared" ref="CC13:CT13" si="30">CC12*CC11</f>
        <v>192.57384169909793</v>
      </c>
      <c r="CD13" s="15">
        <f t="shared" si="30"/>
        <v>192.95512261301755</v>
      </c>
      <c r="CE13" s="15">
        <f t="shared" si="30"/>
        <v>194.44122815626048</v>
      </c>
      <c r="CF13" s="15">
        <f t="shared" si="30"/>
        <v>195.64742959319847</v>
      </c>
      <c r="CG13" s="15">
        <f t="shared" si="30"/>
        <v>196.60732932322699</v>
      </c>
      <c r="CH13" s="94">
        <f t="shared" si="30"/>
        <v>197.37762943401381</v>
      </c>
      <c r="CI13" s="15">
        <f t="shared" si="30"/>
        <v>98.693577035557453</v>
      </c>
      <c r="CJ13" s="15">
        <f t="shared" si="30"/>
        <v>98.753707864674553</v>
      </c>
      <c r="CK13" s="15">
        <f t="shared" si="30"/>
        <v>198.34024324421173</v>
      </c>
      <c r="CL13" s="15">
        <f t="shared" si="30"/>
        <v>199.05768263747333</v>
      </c>
      <c r="CM13" s="15">
        <f t="shared" si="30"/>
        <v>198.41339641025343</v>
      </c>
      <c r="CN13" s="15">
        <f t="shared" si="30"/>
        <v>196.64995832848618</v>
      </c>
      <c r="CO13" s="15">
        <f t="shared" si="30"/>
        <v>195.23102964938349</v>
      </c>
      <c r="CP13" s="15">
        <f t="shared" si="30"/>
        <v>195.28742647481928</v>
      </c>
      <c r="CQ13" s="15">
        <f t="shared" si="30"/>
        <v>196.53739293266625</v>
      </c>
      <c r="CR13" s="15">
        <f t="shared" si="30"/>
        <v>197.55842620446487</v>
      </c>
      <c r="CS13" s="15">
        <f t="shared" si="30"/>
        <v>198.36634763135569</v>
      </c>
      <c r="CT13" s="94">
        <f t="shared" si="30"/>
        <v>199.00774779994222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 t="shared" ref="O14:R14" si="31">O15/O13</f>
        <v>1.1016949152542372</v>
      </c>
      <c r="P14" s="161">
        <f t="shared" si="31"/>
        <v>1.4693877551020409</v>
      </c>
      <c r="Q14" s="161">
        <f t="shared" si="31"/>
        <v>1.8176100628930818</v>
      </c>
      <c r="R14" s="161">
        <f t="shared" si="31"/>
        <v>1.5196850393700787</v>
      </c>
      <c r="S14" s="161">
        <f>S15/S13</f>
        <v>1.4873949579831933</v>
      </c>
      <c r="T14" s="161">
        <f t="shared" ref="T14:U14" si="32">T15/T13</f>
        <v>1.6347305389221556</v>
      </c>
      <c r="U14" s="161">
        <f t="shared" si="32"/>
        <v>1.5774647887323943</v>
      </c>
      <c r="V14" s="161">
        <f>V15/V13</f>
        <v>1.5179856115107915</v>
      </c>
      <c r="W14" s="161">
        <f t="shared" ref="W14" si="33">W15/W13</f>
        <v>1.9013157894736843</v>
      </c>
      <c r="X14" s="161">
        <f>X15/X13</f>
        <v>1.7094594594594594</v>
      </c>
      <c r="Y14" s="161">
        <f t="shared" ref="Y14" si="34">Y15/Y13</f>
        <v>1.6868131868131868</v>
      </c>
      <c r="Z14" s="161">
        <f t="shared" ref="Z14" si="35">Z15/Z13</f>
        <v>1.8901098901098901</v>
      </c>
      <c r="AA14" s="161">
        <f t="shared" ref="AA14" si="36">AA15/AA13</f>
        <v>1.3888888888888888</v>
      </c>
      <c r="AB14" s="161">
        <f t="shared" ref="AB14" si="37">AB15/AB13</f>
        <v>1.9107142857142858</v>
      </c>
      <c r="AC14" s="161">
        <f t="shared" ref="AC14" si="38">AC15/AC13</f>
        <v>1.8314606741573034</v>
      </c>
      <c r="AD14" s="161">
        <f t="shared" ref="AD14" si="39">AD15/AD13</f>
        <v>1.7682119205298013</v>
      </c>
      <c r="AE14" s="161">
        <f t="shared" ref="AE14" si="40">AE15/AE13</f>
        <v>2.1788079470198674</v>
      </c>
      <c r="AF14" s="161">
        <f t="shared" ref="AF14" si="41">AF15/AF13</f>
        <v>2.0923913043478262</v>
      </c>
      <c r="AG14" s="161">
        <f>AG15/AG13</f>
        <v>2.0738255033557045</v>
      </c>
      <c r="AH14" s="1529">
        <f>AVERAGE(AD14:AG14)</f>
        <v>2.0283091688132999</v>
      </c>
      <c r="AI14" s="1529">
        <f t="shared" ref="AI14:AL14" si="42">AVERAGE(AE14:AH14)</f>
        <v>2.0933334808841746</v>
      </c>
      <c r="AJ14" s="1529">
        <f t="shared" si="42"/>
        <v>2.0719648643502513</v>
      </c>
      <c r="AK14" s="1529">
        <f t="shared" si="42"/>
        <v>2.0668582543508576</v>
      </c>
      <c r="AL14" s="1529">
        <f t="shared" si="42"/>
        <v>2.0651164420996455</v>
      </c>
      <c r="AM14" s="1529">
        <f>AA14*1.02</f>
        <v>1.4166666666666667</v>
      </c>
      <c r="AN14" s="1529">
        <f t="shared" ref="AN14:AX14" si="43">AB14*1.02</f>
        <v>1.9489285714285716</v>
      </c>
      <c r="AO14" s="1529">
        <f>AC14*1.03</f>
        <v>1.8864044943820226</v>
      </c>
      <c r="AP14" s="1529">
        <f t="shared" si="43"/>
        <v>1.8035761589403974</v>
      </c>
      <c r="AQ14" s="1529">
        <f t="shared" si="43"/>
        <v>2.2223841059602649</v>
      </c>
      <c r="AR14" s="1529">
        <f t="shared" si="43"/>
        <v>2.1342391304347825</v>
      </c>
      <c r="AS14" s="1529">
        <f t="shared" si="43"/>
        <v>2.1153020134228186</v>
      </c>
      <c r="AT14" s="1529">
        <f t="shared" si="43"/>
        <v>2.0688753521895658</v>
      </c>
      <c r="AU14" s="1529">
        <f t="shared" si="43"/>
        <v>2.1352001505018583</v>
      </c>
      <c r="AV14" s="1529">
        <f t="shared" si="43"/>
        <v>2.1134041616372565</v>
      </c>
      <c r="AW14" s="1529">
        <f t="shared" si="43"/>
        <v>2.1081954194378749</v>
      </c>
      <c r="AX14" s="1529">
        <f t="shared" si="43"/>
        <v>2.1064187709416387</v>
      </c>
      <c r="AY14" s="287">
        <f>AVERAGE(AM14:AX14)</f>
        <v>2.0049662496619765</v>
      </c>
      <c r="AZ14" s="287">
        <f>AY14</f>
        <v>2.0049662496619765</v>
      </c>
      <c r="BA14" s="287">
        <f t="shared" ref="BA14:CT14" si="44">AZ14</f>
        <v>2.0049662496619765</v>
      </c>
      <c r="BB14" s="287">
        <f t="shared" si="44"/>
        <v>2.0049662496619765</v>
      </c>
      <c r="BC14" s="287">
        <f t="shared" si="44"/>
        <v>2.0049662496619765</v>
      </c>
      <c r="BD14" s="287">
        <f t="shared" si="44"/>
        <v>2.0049662496619765</v>
      </c>
      <c r="BE14" s="287">
        <f t="shared" si="44"/>
        <v>2.0049662496619765</v>
      </c>
      <c r="BF14" s="287">
        <f t="shared" si="44"/>
        <v>2.0049662496619765</v>
      </c>
      <c r="BG14" s="287">
        <f t="shared" si="44"/>
        <v>2.0049662496619765</v>
      </c>
      <c r="BH14" s="287">
        <f t="shared" si="44"/>
        <v>2.0049662496619765</v>
      </c>
      <c r="BI14" s="287">
        <f t="shared" si="44"/>
        <v>2.0049662496619765</v>
      </c>
      <c r="BJ14" s="287">
        <f t="shared" si="44"/>
        <v>2.0049662496619765</v>
      </c>
      <c r="BK14" s="287">
        <f t="shared" si="44"/>
        <v>2.0049662496619765</v>
      </c>
      <c r="BL14" s="287">
        <f t="shared" si="44"/>
        <v>2.0049662496619765</v>
      </c>
      <c r="BM14" s="287">
        <f t="shared" si="44"/>
        <v>2.0049662496619765</v>
      </c>
      <c r="BN14" s="287">
        <f t="shared" si="44"/>
        <v>2.0049662496619765</v>
      </c>
      <c r="BO14" s="287">
        <f t="shared" si="44"/>
        <v>2.0049662496619765</v>
      </c>
      <c r="BP14" s="287">
        <f t="shared" si="44"/>
        <v>2.0049662496619765</v>
      </c>
      <c r="BQ14" s="287">
        <f t="shared" si="44"/>
        <v>2.0049662496619765</v>
      </c>
      <c r="BR14" s="287">
        <f t="shared" si="44"/>
        <v>2.0049662496619765</v>
      </c>
      <c r="BS14" s="287">
        <f t="shared" si="44"/>
        <v>2.0049662496619765</v>
      </c>
      <c r="BT14" s="287">
        <f t="shared" si="44"/>
        <v>2.0049662496619765</v>
      </c>
      <c r="BU14" s="287">
        <f t="shared" si="44"/>
        <v>2.0049662496619765</v>
      </c>
      <c r="BV14" s="287">
        <f t="shared" si="44"/>
        <v>2.0049662496619765</v>
      </c>
      <c r="BW14" s="287">
        <f t="shared" si="44"/>
        <v>2.0049662496619765</v>
      </c>
      <c r="BX14" s="287">
        <f t="shared" si="44"/>
        <v>2.0049662496619765</v>
      </c>
      <c r="BY14" s="287">
        <f t="shared" si="44"/>
        <v>2.0049662496619765</v>
      </c>
      <c r="BZ14" s="287">
        <f t="shared" si="44"/>
        <v>2.0049662496619765</v>
      </c>
      <c r="CA14" s="287">
        <f t="shared" si="44"/>
        <v>2.0049662496619765</v>
      </c>
      <c r="CB14" s="287">
        <f t="shared" si="44"/>
        <v>2.0049662496619765</v>
      </c>
      <c r="CC14" s="287">
        <f t="shared" si="44"/>
        <v>2.0049662496619765</v>
      </c>
      <c r="CD14" s="287">
        <f t="shared" si="44"/>
        <v>2.0049662496619765</v>
      </c>
      <c r="CE14" s="287">
        <f t="shared" si="44"/>
        <v>2.0049662496619765</v>
      </c>
      <c r="CF14" s="287">
        <f t="shared" si="44"/>
        <v>2.0049662496619765</v>
      </c>
      <c r="CG14" s="287">
        <f t="shared" si="44"/>
        <v>2.0049662496619765</v>
      </c>
      <c r="CH14" s="287">
        <f t="shared" si="44"/>
        <v>2.0049662496619765</v>
      </c>
      <c r="CI14" s="287">
        <f t="shared" si="44"/>
        <v>2.0049662496619765</v>
      </c>
      <c r="CJ14" s="287">
        <f t="shared" si="44"/>
        <v>2.0049662496619765</v>
      </c>
      <c r="CK14" s="287">
        <f t="shared" si="44"/>
        <v>2.0049662496619765</v>
      </c>
      <c r="CL14" s="287">
        <f t="shared" si="44"/>
        <v>2.0049662496619765</v>
      </c>
      <c r="CM14" s="287">
        <f t="shared" si="44"/>
        <v>2.0049662496619765</v>
      </c>
      <c r="CN14" s="287">
        <f t="shared" si="44"/>
        <v>2.0049662496619765</v>
      </c>
      <c r="CO14" s="287">
        <f t="shared" si="44"/>
        <v>2.0049662496619765</v>
      </c>
      <c r="CP14" s="287">
        <f t="shared" si="44"/>
        <v>2.0049662496619765</v>
      </c>
      <c r="CQ14" s="287">
        <f t="shared" si="44"/>
        <v>2.0049662496619765</v>
      </c>
      <c r="CR14" s="287">
        <f t="shared" si="44"/>
        <v>2.0049662496619765</v>
      </c>
      <c r="CS14" s="287">
        <f t="shared" si="44"/>
        <v>2.0049662496619765</v>
      </c>
      <c r="CT14" s="287">
        <f t="shared" si="44"/>
        <v>2.0049662496619765</v>
      </c>
    </row>
    <row r="15" spans="1:98" s="15" customFormat="1" x14ac:dyDescent="0.25">
      <c r="A15" s="15" t="s">
        <v>138</v>
      </c>
      <c r="B15" s="15" t="s">
        <v>92</v>
      </c>
      <c r="N15" s="94"/>
      <c r="O15" s="1811">
        <v>65</v>
      </c>
      <c r="P15" s="1812">
        <v>72</v>
      </c>
      <c r="Q15" s="1813">
        <v>289</v>
      </c>
      <c r="R15" s="1814">
        <v>193</v>
      </c>
      <c r="S15" s="1815">
        <v>177</v>
      </c>
      <c r="T15" s="1816">
        <v>273</v>
      </c>
      <c r="U15" s="1817">
        <v>224</v>
      </c>
      <c r="V15" s="1818">
        <v>211</v>
      </c>
      <c r="W15" s="1819">
        <v>289</v>
      </c>
      <c r="X15" s="1820">
        <v>253</v>
      </c>
      <c r="Y15" s="1821">
        <v>307</v>
      </c>
      <c r="Z15" s="1822">
        <v>344</v>
      </c>
      <c r="AA15" s="1823">
        <v>150</v>
      </c>
      <c r="AB15" s="1824">
        <v>321</v>
      </c>
      <c r="AC15" s="1825">
        <v>326</v>
      </c>
      <c r="AD15" s="1826">
        <v>267</v>
      </c>
      <c r="AE15" s="1827">
        <v>329</v>
      </c>
      <c r="AF15" s="1828">
        <v>385</v>
      </c>
      <c r="AG15" s="1829">
        <v>309</v>
      </c>
      <c r="AH15" s="15">
        <f>AH13*AH14</f>
        <v>298.45617914125955</v>
      </c>
      <c r="AI15" s="15">
        <f t="shared" ref="AI15:CA15" si="45">AI13*AI14</f>
        <v>313.97153174944447</v>
      </c>
      <c r="AJ15" s="15">
        <f t="shared" si="45"/>
        <v>316.19064029427909</v>
      </c>
      <c r="AK15" s="15">
        <f t="shared" si="45"/>
        <v>304.05412016382843</v>
      </c>
      <c r="AL15" s="94">
        <f>AL13*AL14</f>
        <v>307.07867685821043</v>
      </c>
      <c r="AM15" s="15">
        <f t="shared" si="45"/>
        <v>204.84346314533437</v>
      </c>
      <c r="AN15" s="15">
        <f t="shared" si="45"/>
        <v>284.80815451679382</v>
      </c>
      <c r="AO15" s="15">
        <f t="shared" si="45"/>
        <v>278.99834012469648</v>
      </c>
      <c r="AP15" s="15">
        <f t="shared" si="45"/>
        <v>270.19810697683761</v>
      </c>
      <c r="AQ15" s="15">
        <f t="shared" si="45"/>
        <v>336.32542747077531</v>
      </c>
      <c r="AR15" s="15">
        <f t="shared" si="45"/>
        <v>326.2103045003667</v>
      </c>
      <c r="AS15" s="15">
        <f t="shared" si="45"/>
        <v>325.79100980927973</v>
      </c>
      <c r="AT15" s="15">
        <f t="shared" si="45"/>
        <v>322.3544803791138</v>
      </c>
      <c r="AU15" s="15">
        <f t="shared" si="45"/>
        <v>336.91966902394563</v>
      </c>
      <c r="AV15" s="15">
        <f t="shared" si="45"/>
        <v>338.07004573460677</v>
      </c>
      <c r="AW15" s="15">
        <f t="shared" si="45"/>
        <v>342.46981245337673</v>
      </c>
      <c r="AX15" s="94">
        <f t="shared" si="45"/>
        <v>347.33933627895857</v>
      </c>
      <c r="AY15" s="15">
        <f t="shared" si="45"/>
        <v>313.16702724205322</v>
      </c>
      <c r="AZ15" s="15">
        <f t="shared" si="45"/>
        <v>313.9102332162679</v>
      </c>
      <c r="BA15" s="15">
        <f t="shared" si="45"/>
        <v>314.86255638085896</v>
      </c>
      <c r="BB15" s="15">
        <f t="shared" si="45"/>
        <v>315.87473114756961</v>
      </c>
      <c r="BC15" s="15">
        <f t="shared" si="45"/>
        <v>316.93544037467575</v>
      </c>
      <c r="BD15" s="15">
        <f t="shared" si="45"/>
        <v>317.63713407575023</v>
      </c>
      <c r="BE15" s="15">
        <f t="shared" si="45"/>
        <v>318.07589252359594</v>
      </c>
      <c r="BF15" s="15">
        <f t="shared" si="45"/>
        <v>319.01968047502066</v>
      </c>
      <c r="BG15" s="15">
        <f t="shared" si="45"/>
        <v>320.05097605949328</v>
      </c>
      <c r="BH15" s="15">
        <f t="shared" si="45"/>
        <v>321.10426931141308</v>
      </c>
      <c r="BI15" s="15">
        <f t="shared" si="45"/>
        <v>322.23662145278934</v>
      </c>
      <c r="BJ15" s="94">
        <f t="shared" si="45"/>
        <v>323.10055418635341</v>
      </c>
      <c r="BK15" s="15">
        <f t="shared" si="45"/>
        <v>191.61198101149844</v>
      </c>
      <c r="BL15" s="15">
        <f t="shared" si="45"/>
        <v>192.07650757180298</v>
      </c>
      <c r="BM15" s="15">
        <f t="shared" si="45"/>
        <v>385.55164131768504</v>
      </c>
      <c r="BN15" s="15">
        <f t="shared" si="45"/>
        <v>386.63977901096825</v>
      </c>
      <c r="BO15" s="15">
        <f t="shared" si="45"/>
        <v>385.81212488616967</v>
      </c>
      <c r="BP15" s="15">
        <f t="shared" si="45"/>
        <v>384.00330998941547</v>
      </c>
      <c r="BQ15" s="15">
        <f t="shared" si="45"/>
        <v>383.21597426364622</v>
      </c>
      <c r="BR15" s="15">
        <f t="shared" si="45"/>
        <v>384.22573058189653</v>
      </c>
      <c r="BS15" s="15">
        <f t="shared" si="45"/>
        <v>386.67101722822798</v>
      </c>
      <c r="BT15" s="15">
        <f t="shared" si="45"/>
        <v>389.17588955049848</v>
      </c>
      <c r="BU15" s="15">
        <f t="shared" si="45"/>
        <v>391.70630371584269</v>
      </c>
      <c r="BV15" s="94">
        <f t="shared" si="45"/>
        <v>394.26555989773061</v>
      </c>
      <c r="BW15" s="15">
        <f t="shared" si="45"/>
        <v>195.84383393416707</v>
      </c>
      <c r="BX15" s="15">
        <f t="shared" si="45"/>
        <v>195.12895218681001</v>
      </c>
      <c r="BY15" s="15">
        <f t="shared" si="45"/>
        <v>390.99543007792454</v>
      </c>
      <c r="BZ15" s="15">
        <f t="shared" si="45"/>
        <v>392.13313885187227</v>
      </c>
      <c r="CA15" s="15">
        <f t="shared" si="45"/>
        <v>391.02972064268141</v>
      </c>
      <c r="CB15" s="15">
        <f t="shared" ref="CB15:CT15" si="46">CB13*CB14</f>
        <v>388.08431368068767</v>
      </c>
      <c r="CC15" s="15">
        <f t="shared" si="46"/>
        <v>386.10405317443951</v>
      </c>
      <c r="CD15" s="15">
        <f t="shared" si="46"/>
        <v>386.86850853848864</v>
      </c>
      <c r="CE15" s="15">
        <f t="shared" si="46"/>
        <v>389.84809999612628</v>
      </c>
      <c r="CF15" s="15">
        <f t="shared" si="46"/>
        <v>392.26649316748069</v>
      </c>
      <c r="CG15" s="15">
        <f t="shared" si="46"/>
        <v>394.19105972924757</v>
      </c>
      <c r="CH15" s="94">
        <f t="shared" si="46"/>
        <v>395.73548545348604</v>
      </c>
      <c r="CI15" s="15">
        <f t="shared" si="46"/>
        <v>197.877291014707</v>
      </c>
      <c r="CJ15" s="15">
        <f t="shared" si="46"/>
        <v>197.99785129765095</v>
      </c>
      <c r="CK15" s="15">
        <f t="shared" si="46"/>
        <v>397.66549365439135</v>
      </c>
      <c r="CL15" s="15">
        <f t="shared" si="46"/>
        <v>399.10393542405882</v>
      </c>
      <c r="CM15" s="15">
        <f t="shared" si="46"/>
        <v>397.81216328336086</v>
      </c>
      <c r="CN15" s="15">
        <f t="shared" si="46"/>
        <v>394.27652944604887</v>
      </c>
      <c r="CO15" s="15">
        <f t="shared" si="46"/>
        <v>391.43162533377051</v>
      </c>
      <c r="CP15" s="15">
        <f t="shared" si="46"/>
        <v>391.54469906535741</v>
      </c>
      <c r="CQ15" s="15">
        <f t="shared" si="46"/>
        <v>394.0508396265501</v>
      </c>
      <c r="CR15" s="15">
        <f t="shared" si="46"/>
        <v>396.09797687628827</v>
      </c>
      <c r="CS15" s="15">
        <f t="shared" si="46"/>
        <v>397.7178320695831</v>
      </c>
      <c r="CT15" s="94">
        <f t="shared" si="46"/>
        <v>399.00381776012659</v>
      </c>
    </row>
    <row r="16" spans="1:98" s="15" customFormat="1" x14ac:dyDescent="0.25">
      <c r="N16" s="94"/>
      <c r="U16" s="15">
        <f>U11-U7+U8</f>
        <v>-10</v>
      </c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16">
        <f t="shared" ref="O17:AF17" si="47">O9/(SUM(O34,O38:O40)-O7)</f>
        <v>5.089820359281437E-2</v>
      </c>
      <c r="P17" s="1116">
        <f t="shared" si="47"/>
        <v>5.3191489361702126E-3</v>
      </c>
      <c r="Q17" s="1116">
        <f t="shared" si="47"/>
        <v>1.2387387387387387E-2</v>
      </c>
      <c r="R17" s="1116">
        <f t="shared" si="47"/>
        <v>3.1115879828326181E-2</v>
      </c>
      <c r="S17" s="1116">
        <f t="shared" si="47"/>
        <v>1.8890200708382526E-2</v>
      </c>
      <c r="T17" s="1116">
        <f t="shared" si="47"/>
        <v>1.9914651493598862E-2</v>
      </c>
      <c r="U17" s="1116">
        <f t="shared" si="47"/>
        <v>2.5791324736225089E-2</v>
      </c>
      <c r="V17" s="1116">
        <f t="shared" si="47"/>
        <v>1.4213197969543147E-2</v>
      </c>
      <c r="W17" s="1116">
        <f t="shared" si="47"/>
        <v>1.634320735444331E-2</v>
      </c>
      <c r="X17" s="1116">
        <f t="shared" si="47"/>
        <v>1.384083044982699E-2</v>
      </c>
      <c r="Y17" s="1116">
        <f t="shared" si="47"/>
        <v>8.9649551752241236E-3</v>
      </c>
      <c r="Z17" s="1116">
        <f t="shared" si="47"/>
        <v>2.9259896729776247E-2</v>
      </c>
      <c r="AA17" s="1116">
        <f t="shared" si="47"/>
        <v>1.6449623029472241E-2</v>
      </c>
      <c r="AB17" s="1116">
        <f t="shared" si="47"/>
        <v>2.9914529914529916E-2</v>
      </c>
      <c r="AC17" s="1116">
        <f t="shared" si="47"/>
        <v>9.1331269349845201E-2</v>
      </c>
      <c r="AD17" s="1116">
        <f t="shared" si="47"/>
        <v>6.8181818181818177E-2</v>
      </c>
      <c r="AE17" s="1116">
        <f t="shared" si="47"/>
        <v>7.2368421052631582E-2</v>
      </c>
      <c r="AF17" s="1116">
        <f t="shared" si="47"/>
        <v>4.7713717693836977E-2</v>
      </c>
      <c r="AG17" s="1116">
        <f>AG9/(SUM(AG34,AG38:AG40)-AG7)</f>
        <v>4.9281314168377825E-2</v>
      </c>
      <c r="AH17" s="1121">
        <f>AVERAGE(AD17:AG17)*1.02</f>
        <v>6.0574044129649465E-2</v>
      </c>
      <c r="AI17" s="1121">
        <f>AH17*1.02</f>
        <v>6.1785525012242458E-2</v>
      </c>
      <c r="AJ17" s="1121">
        <f t="shared" ref="AJ17:AL17" si="48">AI17*1.02</f>
        <v>6.3021235512487311E-2</v>
      </c>
      <c r="AK17" s="1121">
        <f t="shared" si="48"/>
        <v>6.4281660222737055E-2</v>
      </c>
      <c r="AL17" s="1121">
        <f t="shared" si="48"/>
        <v>6.5567293427191795E-2</v>
      </c>
      <c r="AM17" s="1121">
        <f t="shared" ref="AM17:AX17" si="49">AVERAGE(AI17:AL17)</f>
        <v>6.3663928543664663E-2</v>
      </c>
      <c r="AN17" s="1121">
        <f t="shared" si="49"/>
        <v>6.4133529426520203E-2</v>
      </c>
      <c r="AO17" s="1121">
        <f t="shared" si="49"/>
        <v>6.4411602905028426E-2</v>
      </c>
      <c r="AP17" s="1121">
        <f t="shared" si="49"/>
        <v>6.4444088575601272E-2</v>
      </c>
      <c r="AQ17" s="1121">
        <f t="shared" si="49"/>
        <v>6.4163287362703644E-2</v>
      </c>
      <c r="AR17" s="1121">
        <f t="shared" si="49"/>
        <v>6.4288127067463383E-2</v>
      </c>
      <c r="AS17" s="1121">
        <f t="shared" si="49"/>
        <v>6.4326776477699188E-2</v>
      </c>
      <c r="AT17" s="1121">
        <f t="shared" si="49"/>
        <v>6.4305569870866872E-2</v>
      </c>
      <c r="AU17" s="1121">
        <f t="shared" si="49"/>
        <v>6.4270940194683268E-2</v>
      </c>
      <c r="AV17" s="1121">
        <f t="shared" si="49"/>
        <v>6.4297853402678184E-2</v>
      </c>
      <c r="AW17" s="1121">
        <f t="shared" si="49"/>
        <v>6.4300284986481882E-2</v>
      </c>
      <c r="AX17" s="1121">
        <f t="shared" si="49"/>
        <v>6.4293662113677555E-2</v>
      </c>
      <c r="AY17" s="284">
        <f>AVERAGE(AM17:AX17)*1.01</f>
        <v>6.4884053953028278E-2</v>
      </c>
      <c r="AZ17" s="284">
        <f>AY17</f>
        <v>6.4884053953028278E-2</v>
      </c>
      <c r="BA17" s="284">
        <f t="shared" ref="BA17:BJ17" si="50">AZ17</f>
        <v>6.4884053953028278E-2</v>
      </c>
      <c r="BB17" s="284">
        <f t="shared" si="50"/>
        <v>6.4884053953028278E-2</v>
      </c>
      <c r="BC17" s="284">
        <f t="shared" si="50"/>
        <v>6.4884053953028278E-2</v>
      </c>
      <c r="BD17" s="284">
        <f t="shared" si="50"/>
        <v>6.4884053953028278E-2</v>
      </c>
      <c r="BE17" s="284">
        <f t="shared" si="50"/>
        <v>6.4884053953028278E-2</v>
      </c>
      <c r="BF17" s="284">
        <f t="shared" si="50"/>
        <v>6.4884053953028278E-2</v>
      </c>
      <c r="BG17" s="284">
        <f t="shared" si="50"/>
        <v>6.4884053953028278E-2</v>
      </c>
      <c r="BH17" s="284">
        <f t="shared" si="50"/>
        <v>6.4884053953028278E-2</v>
      </c>
      <c r="BI17" s="284">
        <f t="shared" si="50"/>
        <v>6.4884053953028278E-2</v>
      </c>
      <c r="BJ17" s="284">
        <f t="shared" si="50"/>
        <v>6.4884053953028278E-2</v>
      </c>
      <c r="BK17" s="284">
        <f>AVERAGE(AY17:BJ17)</f>
        <v>6.4884053953028292E-2</v>
      </c>
      <c r="BL17" s="284">
        <f>BK17</f>
        <v>6.4884053953028292E-2</v>
      </c>
      <c r="BM17" s="284">
        <f t="shared" ref="BM17:BV17" si="51">BL17</f>
        <v>6.4884053953028292E-2</v>
      </c>
      <c r="BN17" s="284">
        <f t="shared" si="51"/>
        <v>6.4884053953028292E-2</v>
      </c>
      <c r="BO17" s="284">
        <f t="shared" si="51"/>
        <v>6.4884053953028292E-2</v>
      </c>
      <c r="BP17" s="284">
        <f t="shared" si="51"/>
        <v>6.4884053953028292E-2</v>
      </c>
      <c r="BQ17" s="284">
        <f t="shared" si="51"/>
        <v>6.4884053953028292E-2</v>
      </c>
      <c r="BR17" s="284">
        <f t="shared" si="51"/>
        <v>6.4884053953028292E-2</v>
      </c>
      <c r="BS17" s="284">
        <f t="shared" si="51"/>
        <v>6.4884053953028292E-2</v>
      </c>
      <c r="BT17" s="284">
        <f t="shared" si="51"/>
        <v>6.4884053953028292E-2</v>
      </c>
      <c r="BU17" s="284">
        <f t="shared" si="51"/>
        <v>6.4884053953028292E-2</v>
      </c>
      <c r="BV17" s="284">
        <f t="shared" si="51"/>
        <v>6.4884053953028292E-2</v>
      </c>
      <c r="BW17" s="284">
        <f>AVERAGE(BK17:BV17)</f>
        <v>6.4884053953028306E-2</v>
      </c>
      <c r="BX17" s="284">
        <f>BW17</f>
        <v>6.4884053953028306E-2</v>
      </c>
      <c r="BY17" s="284">
        <f t="shared" ref="BY17:CH17" si="52">BX17</f>
        <v>6.4884053953028306E-2</v>
      </c>
      <c r="BZ17" s="284">
        <f t="shared" si="52"/>
        <v>6.4884053953028306E-2</v>
      </c>
      <c r="CA17" s="284">
        <f t="shared" si="52"/>
        <v>6.4884053953028306E-2</v>
      </c>
      <c r="CB17" s="284">
        <f t="shared" si="52"/>
        <v>6.4884053953028306E-2</v>
      </c>
      <c r="CC17" s="284">
        <f t="shared" si="52"/>
        <v>6.4884053953028306E-2</v>
      </c>
      <c r="CD17" s="284">
        <f t="shared" si="52"/>
        <v>6.4884053953028306E-2</v>
      </c>
      <c r="CE17" s="284">
        <f t="shared" si="52"/>
        <v>6.4884053953028306E-2</v>
      </c>
      <c r="CF17" s="284">
        <f t="shared" si="52"/>
        <v>6.4884053953028306E-2</v>
      </c>
      <c r="CG17" s="284">
        <f t="shared" si="52"/>
        <v>6.4884053953028306E-2</v>
      </c>
      <c r="CH17" s="284">
        <f t="shared" si="52"/>
        <v>6.4884053953028306E-2</v>
      </c>
      <c r="CI17" s="284">
        <f>AVERAGE(BW17:CH17)</f>
        <v>6.4884053953028306E-2</v>
      </c>
      <c r="CJ17" s="284">
        <f>CI17</f>
        <v>6.4884053953028306E-2</v>
      </c>
      <c r="CK17" s="284">
        <f t="shared" ref="CK17:CT17" si="53">CJ17</f>
        <v>6.4884053953028306E-2</v>
      </c>
      <c r="CL17" s="284">
        <f t="shared" si="53"/>
        <v>6.4884053953028306E-2</v>
      </c>
      <c r="CM17" s="284">
        <f t="shared" si="53"/>
        <v>6.4884053953028306E-2</v>
      </c>
      <c r="CN17" s="284">
        <f t="shared" si="53"/>
        <v>6.4884053953028306E-2</v>
      </c>
      <c r="CO17" s="284">
        <f t="shared" si="53"/>
        <v>6.4884053953028306E-2</v>
      </c>
      <c r="CP17" s="284">
        <f t="shared" si="53"/>
        <v>6.4884053953028306E-2</v>
      </c>
      <c r="CQ17" s="284">
        <f t="shared" si="53"/>
        <v>6.4884053953028306E-2</v>
      </c>
      <c r="CR17" s="284">
        <f t="shared" si="53"/>
        <v>6.4884053953028306E-2</v>
      </c>
      <c r="CS17" s="284">
        <f t="shared" si="53"/>
        <v>6.4884053953028306E-2</v>
      </c>
      <c r="CT17" s="284">
        <f t="shared" si="53"/>
        <v>6.4884053953028306E-2</v>
      </c>
    </row>
    <row r="18" spans="1:98" s="155" customFormat="1" ht="16.5" thickTop="1" thickBot="1" x14ac:dyDescent="0.3">
      <c r="B18" s="155" t="s">
        <v>68</v>
      </c>
      <c r="N18" s="156"/>
      <c r="O18" s="1116">
        <f t="shared" ref="O18:AF18" si="54">O10/(SUM(O34,O38:O40)-O7)</f>
        <v>2.5449101796407185E-2</v>
      </c>
      <c r="P18" s="1116">
        <f t="shared" si="54"/>
        <v>3.1914893617021274E-2</v>
      </c>
      <c r="Q18" s="1116">
        <f t="shared" si="54"/>
        <v>1.1261261261261261E-2</v>
      </c>
      <c r="R18" s="1116">
        <f t="shared" si="54"/>
        <v>6.4377682403433476E-3</v>
      </c>
      <c r="S18" s="1116">
        <f t="shared" si="54"/>
        <v>1.2987012987012988E-2</v>
      </c>
      <c r="T18" s="1116">
        <f t="shared" si="54"/>
        <v>6.8278805120910391E-2</v>
      </c>
      <c r="U18" s="1116">
        <f t="shared" si="54"/>
        <v>7.5029308323563887E-2</v>
      </c>
      <c r="V18" s="1116">
        <f t="shared" si="54"/>
        <v>1.2182741116751269E-2</v>
      </c>
      <c r="W18" s="1116">
        <f t="shared" si="54"/>
        <v>3.6772216547497447E-2</v>
      </c>
      <c r="X18" s="1116">
        <f t="shared" si="54"/>
        <v>2.9411764705882353E-2</v>
      </c>
      <c r="Y18" s="1116">
        <f t="shared" si="54"/>
        <v>2.0374898125509373E-2</v>
      </c>
      <c r="Z18" s="1116">
        <f t="shared" si="54"/>
        <v>4.1308089500860588E-2</v>
      </c>
      <c r="AA18" s="1116">
        <f t="shared" si="54"/>
        <v>3.4270047978067167E-2</v>
      </c>
      <c r="AB18" s="1116">
        <f t="shared" si="54"/>
        <v>1.9943019943019943E-2</v>
      </c>
      <c r="AC18" s="1116">
        <f t="shared" si="54"/>
        <v>6.1919504643962849E-2</v>
      </c>
      <c r="AD18" s="1116">
        <f t="shared" si="54"/>
        <v>0.15702479338842976</v>
      </c>
      <c r="AE18" s="1116">
        <f t="shared" si="54"/>
        <v>7.4561403508771926E-2</v>
      </c>
      <c r="AF18" s="1116">
        <f t="shared" si="54"/>
        <v>8.9463220675944338E-2</v>
      </c>
      <c r="AG18" s="1116">
        <f>AG10/(SUM(AG34,AG38:AG40)-AG7)</f>
        <v>0.17248459958932238</v>
      </c>
      <c r="AH18" s="1121">
        <f>AVERAGE(AD18:AG18)</f>
        <v>0.12338350429061709</v>
      </c>
      <c r="AI18" s="1121">
        <f t="shared" ref="AI18:AX18" si="55">AVERAGE(AE18:AH18)</f>
        <v>0.11497318201616394</v>
      </c>
      <c r="AJ18" s="1121">
        <f t="shared" si="55"/>
        <v>0.12507612664301193</v>
      </c>
      <c r="AK18" s="1121">
        <f t="shared" si="55"/>
        <v>0.13397935313477882</v>
      </c>
      <c r="AL18" s="1121">
        <f t="shared" si="55"/>
        <v>0.12435304152114295</v>
      </c>
      <c r="AM18" s="1121">
        <f t="shared" si="55"/>
        <v>0.12459542582877441</v>
      </c>
      <c r="AN18" s="1121">
        <f t="shared" si="55"/>
        <v>0.12700098678192703</v>
      </c>
      <c r="AO18" s="1121">
        <f t="shared" si="55"/>
        <v>0.12748220181665582</v>
      </c>
      <c r="AP18" s="1121">
        <f t="shared" si="55"/>
        <v>0.12585791398712504</v>
      </c>
      <c r="AQ18" s="1121">
        <f t="shared" si="55"/>
        <v>0.12623413210362056</v>
      </c>
      <c r="AR18" s="1121">
        <f t="shared" si="55"/>
        <v>0.1266438086723321</v>
      </c>
      <c r="AS18" s="1121">
        <f t="shared" si="55"/>
        <v>0.12655451414493338</v>
      </c>
      <c r="AT18" s="1121">
        <f t="shared" si="55"/>
        <v>0.12632259222700276</v>
      </c>
      <c r="AU18" s="1121">
        <f t="shared" si="55"/>
        <v>0.12643876178697222</v>
      </c>
      <c r="AV18" s="1121">
        <f t="shared" si="55"/>
        <v>0.12648991920781011</v>
      </c>
      <c r="AW18" s="1121">
        <f t="shared" si="55"/>
        <v>0.12645144684167964</v>
      </c>
      <c r="AX18" s="1121">
        <f t="shared" si="55"/>
        <v>0.12642568001586618</v>
      </c>
      <c r="AY18" s="284">
        <f>AVERAGE(AM18:AX18)</f>
        <v>0.12637478195122495</v>
      </c>
      <c r="AZ18" s="284">
        <f>AY18</f>
        <v>0.12637478195122495</v>
      </c>
      <c r="BA18" s="284">
        <f t="shared" ref="BA18:BJ18" si="56">AZ18</f>
        <v>0.12637478195122495</v>
      </c>
      <c r="BB18" s="284">
        <f t="shared" si="56"/>
        <v>0.12637478195122495</v>
      </c>
      <c r="BC18" s="284">
        <f t="shared" si="56"/>
        <v>0.12637478195122495</v>
      </c>
      <c r="BD18" s="284">
        <f t="shared" si="56"/>
        <v>0.12637478195122495</v>
      </c>
      <c r="BE18" s="284">
        <f t="shared" si="56"/>
        <v>0.12637478195122495</v>
      </c>
      <c r="BF18" s="284">
        <f t="shared" si="56"/>
        <v>0.12637478195122495</v>
      </c>
      <c r="BG18" s="284">
        <f t="shared" si="56"/>
        <v>0.12637478195122495</v>
      </c>
      <c r="BH18" s="284">
        <f t="shared" si="56"/>
        <v>0.12637478195122495</v>
      </c>
      <c r="BI18" s="284">
        <f t="shared" si="56"/>
        <v>0.12637478195122495</v>
      </c>
      <c r="BJ18" s="284">
        <f t="shared" si="56"/>
        <v>0.12637478195122495</v>
      </c>
      <c r="BK18" s="284">
        <f>AVERAGE(AY18:BJ18)</f>
        <v>0.12637478195122492</v>
      </c>
      <c r="BL18" s="284">
        <f>BK18</f>
        <v>0.12637478195122492</v>
      </c>
      <c r="BM18" s="284">
        <f t="shared" ref="BM18:BV18" si="57">BL18</f>
        <v>0.12637478195122492</v>
      </c>
      <c r="BN18" s="284">
        <f t="shared" si="57"/>
        <v>0.12637478195122492</v>
      </c>
      <c r="BO18" s="284">
        <f t="shared" si="57"/>
        <v>0.12637478195122492</v>
      </c>
      <c r="BP18" s="284">
        <f t="shared" si="57"/>
        <v>0.12637478195122492</v>
      </c>
      <c r="BQ18" s="284">
        <f t="shared" si="57"/>
        <v>0.12637478195122492</v>
      </c>
      <c r="BR18" s="284">
        <f t="shared" si="57"/>
        <v>0.12637478195122492</v>
      </c>
      <c r="BS18" s="284">
        <f t="shared" si="57"/>
        <v>0.12637478195122492</v>
      </c>
      <c r="BT18" s="284">
        <f t="shared" si="57"/>
        <v>0.12637478195122492</v>
      </c>
      <c r="BU18" s="284">
        <f t="shared" si="57"/>
        <v>0.12637478195122492</v>
      </c>
      <c r="BV18" s="284">
        <f t="shared" si="57"/>
        <v>0.12637478195122492</v>
      </c>
      <c r="BW18" s="284">
        <f>AVERAGE(BK18:BV18)</f>
        <v>0.1263747819512249</v>
      </c>
      <c r="BX18" s="284">
        <f>BW18</f>
        <v>0.1263747819512249</v>
      </c>
      <c r="BY18" s="284">
        <f t="shared" ref="BY18:CH18" si="58">BX18</f>
        <v>0.1263747819512249</v>
      </c>
      <c r="BZ18" s="284">
        <f t="shared" si="58"/>
        <v>0.1263747819512249</v>
      </c>
      <c r="CA18" s="284">
        <f t="shared" si="58"/>
        <v>0.1263747819512249</v>
      </c>
      <c r="CB18" s="284">
        <f t="shared" si="58"/>
        <v>0.1263747819512249</v>
      </c>
      <c r="CC18" s="284">
        <f t="shared" si="58"/>
        <v>0.1263747819512249</v>
      </c>
      <c r="CD18" s="284">
        <f t="shared" si="58"/>
        <v>0.1263747819512249</v>
      </c>
      <c r="CE18" s="284">
        <f t="shared" si="58"/>
        <v>0.1263747819512249</v>
      </c>
      <c r="CF18" s="284">
        <f t="shared" si="58"/>
        <v>0.1263747819512249</v>
      </c>
      <c r="CG18" s="284">
        <f t="shared" si="58"/>
        <v>0.1263747819512249</v>
      </c>
      <c r="CH18" s="284">
        <f t="shared" si="58"/>
        <v>0.1263747819512249</v>
      </c>
      <c r="CI18" s="284">
        <f>AVERAGE(BW18:CH18)</f>
        <v>0.1263747819512249</v>
      </c>
      <c r="CJ18" s="284">
        <f>CI18</f>
        <v>0.1263747819512249</v>
      </c>
      <c r="CK18" s="284">
        <f t="shared" ref="CK18:CT18" si="59">CJ18</f>
        <v>0.1263747819512249</v>
      </c>
      <c r="CL18" s="284">
        <f t="shared" si="59"/>
        <v>0.1263747819512249</v>
      </c>
      <c r="CM18" s="284">
        <f t="shared" si="59"/>
        <v>0.1263747819512249</v>
      </c>
      <c r="CN18" s="284">
        <f t="shared" si="59"/>
        <v>0.1263747819512249</v>
      </c>
      <c r="CO18" s="284">
        <f t="shared" si="59"/>
        <v>0.1263747819512249</v>
      </c>
      <c r="CP18" s="284">
        <f t="shared" si="59"/>
        <v>0.1263747819512249</v>
      </c>
      <c r="CQ18" s="284">
        <f t="shared" si="59"/>
        <v>0.1263747819512249</v>
      </c>
      <c r="CR18" s="284">
        <f t="shared" si="59"/>
        <v>0.1263747819512249</v>
      </c>
      <c r="CS18" s="284">
        <f t="shared" si="59"/>
        <v>0.1263747819512249</v>
      </c>
      <c r="CT18" s="284">
        <f t="shared" si="59"/>
        <v>0.1263747819512249</v>
      </c>
    </row>
    <row r="19" spans="1:98" ht="15.75" thickTop="1" x14ac:dyDescent="0.25"/>
    <row r="20" spans="1:98" s="4" customFormat="1" x14ac:dyDescent="0.25">
      <c r="A20" s="113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9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09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0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09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09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09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09"/>
    </row>
    <row r="21" spans="1:98" s="102" customFormat="1" x14ac:dyDescent="0.25">
      <c r="B21" s="102" t="s">
        <v>0</v>
      </c>
      <c r="C21" s="102">
        <f>'Agency North'!C21</f>
        <v>42005</v>
      </c>
      <c r="D21" s="102">
        <f>'Agency North'!D21</f>
        <v>42036</v>
      </c>
      <c r="E21" s="102">
        <f>'Agency North'!E21</f>
        <v>42064</v>
      </c>
      <c r="F21" s="102">
        <f>'Agency North'!F21</f>
        <v>42095</v>
      </c>
      <c r="G21" s="102">
        <f>'Agency North'!G21</f>
        <v>42125</v>
      </c>
      <c r="H21" s="102">
        <f>'Agency North'!H21</f>
        <v>42156</v>
      </c>
      <c r="I21" s="102">
        <f>'Agency North'!I21</f>
        <v>42186</v>
      </c>
      <c r="J21" s="102">
        <f>'Agency North'!J21</f>
        <v>42217</v>
      </c>
      <c r="K21" s="102">
        <f>'Agency North'!K21</f>
        <v>42248</v>
      </c>
      <c r="L21" s="102">
        <f>'Agency North'!L21</f>
        <v>42278</v>
      </c>
      <c r="M21" s="102">
        <f>'Agency North'!M21</f>
        <v>42309</v>
      </c>
      <c r="N21" s="103">
        <f>'Agency North'!N21</f>
        <v>42339</v>
      </c>
      <c r="O21" s="102">
        <f>'Agency North'!O21</f>
        <v>42370</v>
      </c>
      <c r="P21" s="102">
        <f>'Agency North'!P21</f>
        <v>42401</v>
      </c>
      <c r="Q21" s="102">
        <f>'Agency North'!Q21</f>
        <v>42430</v>
      </c>
      <c r="R21" s="102">
        <f>'Agency North'!R21</f>
        <v>42461</v>
      </c>
      <c r="S21" s="102">
        <f>'Agency North'!S21</f>
        <v>42491</v>
      </c>
      <c r="T21" s="102">
        <f>'Agency North'!T21</f>
        <v>42522</v>
      </c>
      <c r="U21" s="102">
        <f>'Agency North'!U21</f>
        <v>42552</v>
      </c>
      <c r="V21" s="102">
        <f>'Agency North'!V21</f>
        <v>42583</v>
      </c>
      <c r="W21" s="110">
        <f>'Agency North'!W21</f>
        <v>42614</v>
      </c>
      <c r="X21" s="110">
        <f>'Agency North'!X21</f>
        <v>42644</v>
      </c>
      <c r="Y21" s="110">
        <f>'Agency North'!Y21</f>
        <v>42675</v>
      </c>
      <c r="Z21" s="114">
        <f>'Agency North'!Z21</f>
        <v>42705</v>
      </c>
      <c r="AA21" s="102">
        <f>'Agency North'!AA21</f>
        <v>42752</v>
      </c>
      <c r="AB21" s="102">
        <f>'Agency North'!AB21</f>
        <v>42783</v>
      </c>
      <c r="AC21" s="102">
        <f>'Agency North'!AC21</f>
        <v>42811</v>
      </c>
      <c r="AD21" s="102">
        <f>'Agency North'!AD21</f>
        <v>42842</v>
      </c>
      <c r="AE21" s="102">
        <f>'Agency North'!AE21</f>
        <v>42872</v>
      </c>
      <c r="AF21" s="102">
        <f>'Agency North'!AF21</f>
        <v>42903</v>
      </c>
      <c r="AG21" s="102">
        <f>'Agency North'!AG21</f>
        <v>42933</v>
      </c>
      <c r="AH21" s="102">
        <f>'Agency North'!AH21</f>
        <v>42964</v>
      </c>
      <c r="AI21" s="102">
        <f>'Agency North'!AI21</f>
        <v>42995</v>
      </c>
      <c r="AJ21" s="102">
        <f>'Agency North'!AJ21</f>
        <v>43025</v>
      </c>
      <c r="AK21" s="102">
        <f>'Agency North'!AK21</f>
        <v>43056</v>
      </c>
      <c r="AL21" s="103">
        <f>'Agency North'!AL21</f>
        <v>43086</v>
      </c>
      <c r="AM21" s="102">
        <f>'Agency North'!AM21</f>
        <v>43118</v>
      </c>
      <c r="AN21" s="102">
        <f>'Agency North'!AN21</f>
        <v>43149</v>
      </c>
      <c r="AO21" s="102">
        <f>'Agency North'!AO21</f>
        <v>43177</v>
      </c>
      <c r="AP21" s="102">
        <f>'Agency North'!AP21</f>
        <v>43208</v>
      </c>
      <c r="AQ21" s="102">
        <f>'Agency North'!AQ21</f>
        <v>43238</v>
      </c>
      <c r="AR21" s="102">
        <f>'Agency North'!AR21</f>
        <v>43269</v>
      </c>
      <c r="AS21" s="102">
        <f>'Agency North'!AS21</f>
        <v>43299</v>
      </c>
      <c r="AT21" s="102">
        <f>'Agency North'!AT21</f>
        <v>43330</v>
      </c>
      <c r="AU21" s="102">
        <f>'Agency North'!AU21</f>
        <v>43361</v>
      </c>
      <c r="AV21" s="102">
        <f>'Agency North'!AV21</f>
        <v>43391</v>
      </c>
      <c r="AW21" s="102">
        <f>'Agency North'!AW21</f>
        <v>43422</v>
      </c>
      <c r="AX21" s="103">
        <f>'Agency North'!AX21</f>
        <v>43452</v>
      </c>
      <c r="AY21" s="102">
        <f>'Agency North'!AY21</f>
        <v>43483</v>
      </c>
      <c r="AZ21" s="102">
        <f>'Agency North'!AZ21</f>
        <v>43514</v>
      </c>
      <c r="BA21" s="102">
        <f>'Agency North'!BA21</f>
        <v>43542</v>
      </c>
      <c r="BB21" s="102">
        <f>'Agency North'!BB21</f>
        <v>43573</v>
      </c>
      <c r="BC21" s="102">
        <f>'Agency North'!BC21</f>
        <v>43603</v>
      </c>
      <c r="BD21" s="102">
        <f>'Agency North'!BD21</f>
        <v>43634</v>
      </c>
      <c r="BE21" s="102">
        <f>'Agency North'!BE21</f>
        <v>43664</v>
      </c>
      <c r="BF21" s="102">
        <f>'Agency North'!BF21</f>
        <v>43695</v>
      </c>
      <c r="BG21" s="102">
        <f>'Agency North'!BG21</f>
        <v>43726</v>
      </c>
      <c r="BH21" s="102">
        <f>'Agency North'!BH21</f>
        <v>43756</v>
      </c>
      <c r="BI21" s="102">
        <f>'Agency North'!BI21</f>
        <v>43787</v>
      </c>
      <c r="BJ21" s="103">
        <f>'Agency North'!BJ21</f>
        <v>43817</v>
      </c>
      <c r="BK21" s="102">
        <f>'Agency North'!BK21</f>
        <v>43848</v>
      </c>
      <c r="BL21" s="102">
        <f>'Agency North'!BL21</f>
        <v>43879</v>
      </c>
      <c r="BM21" s="102">
        <f>'Agency North'!BM21</f>
        <v>43908</v>
      </c>
      <c r="BN21" s="102">
        <f>'Agency North'!BN21</f>
        <v>43939</v>
      </c>
      <c r="BO21" s="102">
        <f>'Agency North'!BO21</f>
        <v>43969</v>
      </c>
      <c r="BP21" s="102">
        <f>'Agency North'!BP21</f>
        <v>44000</v>
      </c>
      <c r="BQ21" s="102">
        <f>'Agency North'!BQ21</f>
        <v>44030</v>
      </c>
      <c r="BR21" s="102">
        <f>'Agency North'!BR21</f>
        <v>44061</v>
      </c>
      <c r="BS21" s="102">
        <f>'Agency North'!BS21</f>
        <v>44092</v>
      </c>
      <c r="BT21" s="102">
        <f>'Agency North'!BT21</f>
        <v>44122</v>
      </c>
      <c r="BU21" s="102">
        <f>'Agency North'!BU21</f>
        <v>44153</v>
      </c>
      <c r="BV21" s="103">
        <f>'Agency North'!BV21</f>
        <v>44183</v>
      </c>
      <c r="BW21" s="102">
        <f>'Agency North'!BW21</f>
        <v>44214</v>
      </c>
      <c r="BX21" s="102">
        <f>'Agency North'!BX21</f>
        <v>44245</v>
      </c>
      <c r="BY21" s="102">
        <f>'Agency North'!BY21</f>
        <v>44273</v>
      </c>
      <c r="BZ21" s="102">
        <f>'Agency North'!BZ21</f>
        <v>44304</v>
      </c>
      <c r="CA21" s="102">
        <f>'Agency North'!CA21</f>
        <v>44334</v>
      </c>
      <c r="CB21" s="102">
        <f>'Agency North'!CB21</f>
        <v>44365</v>
      </c>
      <c r="CC21" s="102">
        <f>'Agency North'!CC21</f>
        <v>44395</v>
      </c>
      <c r="CD21" s="102">
        <f>'Agency North'!CD21</f>
        <v>44426</v>
      </c>
      <c r="CE21" s="102">
        <f>'Agency North'!CE21</f>
        <v>44457</v>
      </c>
      <c r="CF21" s="102">
        <f>'Agency North'!CF21</f>
        <v>44487</v>
      </c>
      <c r="CG21" s="102">
        <f>'Agency North'!CG21</f>
        <v>44518</v>
      </c>
      <c r="CH21" s="103">
        <f>'Agency North'!CH21</f>
        <v>44548</v>
      </c>
      <c r="CI21" s="102">
        <f>'Agency North'!CI21</f>
        <v>44579</v>
      </c>
      <c r="CJ21" s="102">
        <f>'Agency North'!CJ21</f>
        <v>44610</v>
      </c>
      <c r="CK21" s="102">
        <f>'Agency North'!CK21</f>
        <v>44638</v>
      </c>
      <c r="CL21" s="102">
        <f>'Agency North'!CL21</f>
        <v>44669</v>
      </c>
      <c r="CM21" s="102">
        <f>'Agency North'!CM21</f>
        <v>44699</v>
      </c>
      <c r="CN21" s="102">
        <f>'Agency North'!CN21</f>
        <v>44730</v>
      </c>
      <c r="CO21" s="102">
        <f>'Agency North'!CO21</f>
        <v>44760</v>
      </c>
      <c r="CP21" s="102">
        <f>'Agency North'!CP21</f>
        <v>44791</v>
      </c>
      <c r="CQ21" s="102">
        <f>'Agency North'!CQ21</f>
        <v>44822</v>
      </c>
      <c r="CR21" s="102">
        <f>'Agency North'!CR21</f>
        <v>44852</v>
      </c>
      <c r="CS21" s="102">
        <f>'Agency North'!CS21</f>
        <v>44883</v>
      </c>
      <c r="CT21" s="103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5">
        <v>6084.3504999999896</v>
      </c>
      <c r="O22" s="775">
        <v>1577.261</v>
      </c>
      <c r="P22" s="776">
        <v>1695.9549999999699</v>
      </c>
      <c r="Q22" s="777">
        <v>3655.0449999999901</v>
      </c>
      <c r="R22" s="778">
        <v>5513.5510000000004</v>
      </c>
      <c r="S22" s="779">
        <v>2476.4769999999999</v>
      </c>
      <c r="T22" s="780">
        <v>2380.7105000000001</v>
      </c>
      <c r="U22" s="781">
        <v>2392.8470000000002</v>
      </c>
      <c r="V22" s="782">
        <v>2005.9945</v>
      </c>
      <c r="W22" s="783">
        <v>2575.1260000000002</v>
      </c>
      <c r="X22" s="784">
        <v>2638.56</v>
      </c>
      <c r="Y22" s="785">
        <v>3233.2505000000001</v>
      </c>
      <c r="Z22" s="786">
        <v>5031.5439999999999</v>
      </c>
      <c r="AA22" s="1355">
        <v>3933.4949999999999</v>
      </c>
      <c r="AB22" s="1356">
        <v>7272.9260000000104</v>
      </c>
      <c r="AC22" s="1357">
        <v>7970.6</v>
      </c>
      <c r="AD22" s="1358">
        <v>10699.83</v>
      </c>
      <c r="AE22" s="1359">
        <v>10940.55</v>
      </c>
      <c r="AF22" s="1360">
        <v>14188.19</v>
      </c>
      <c r="AG22" s="1361">
        <v>8205.51</v>
      </c>
      <c r="AH22" s="15">
        <f>AH77*AH101</f>
        <v>12366.299850753379</v>
      </c>
      <c r="AI22" s="15">
        <f t="shared" ref="AI22:CL22" si="60">AI77*AI101</f>
        <v>13289.593448121248</v>
      </c>
      <c r="AJ22" s="15">
        <f t="shared" si="60"/>
        <v>14376.305269790275</v>
      </c>
      <c r="AK22" s="15">
        <f t="shared" si="60"/>
        <v>15363.152718484167</v>
      </c>
      <c r="AL22" s="94">
        <f t="shared" si="60"/>
        <v>16562.554930043792</v>
      </c>
      <c r="AM22" s="15">
        <f t="shared" si="60"/>
        <v>14102.949818873345</v>
      </c>
      <c r="AN22" s="15">
        <f t="shared" si="60"/>
        <v>14253.073057079999</v>
      </c>
      <c r="AO22" s="15">
        <f t="shared" si="60"/>
        <v>14407.550049589503</v>
      </c>
      <c r="AP22" s="15">
        <f t="shared" si="60"/>
        <v>14540.971410636734</v>
      </c>
      <c r="AQ22" s="15">
        <f t="shared" si="60"/>
        <v>14686.016122115079</v>
      </c>
      <c r="AR22" s="15">
        <f t="shared" si="60"/>
        <v>14835.509855247321</v>
      </c>
      <c r="AS22" s="15">
        <f t="shared" si="60"/>
        <v>14984.800435299585</v>
      </c>
      <c r="AT22" s="15">
        <f t="shared" si="60"/>
        <v>15132.690574706399</v>
      </c>
      <c r="AU22" s="15">
        <f t="shared" si="60"/>
        <v>15284.345077867834</v>
      </c>
      <c r="AV22" s="15">
        <f t="shared" si="60"/>
        <v>15437.69802573975</v>
      </c>
      <c r="AW22" s="15">
        <f t="shared" si="60"/>
        <v>15592.026268440801</v>
      </c>
      <c r="AX22" s="94">
        <f t="shared" si="60"/>
        <v>15747.639199845831</v>
      </c>
      <c r="AY22" s="15">
        <f t="shared" si="60"/>
        <v>16816.791224856468</v>
      </c>
      <c r="AZ22" s="15">
        <f t="shared" si="60"/>
        <v>16984.959137105034</v>
      </c>
      <c r="BA22" s="15">
        <f t="shared" si="60"/>
        <v>17644.946120718261</v>
      </c>
      <c r="BB22" s="15">
        <f t="shared" si="60"/>
        <v>17161.34389370598</v>
      </c>
      <c r="BC22" s="15">
        <f t="shared" si="60"/>
        <v>17332.95733264304</v>
      </c>
      <c r="BD22" s="15">
        <f t="shared" si="60"/>
        <v>17506.286905969468</v>
      </c>
      <c r="BE22" s="15">
        <f t="shared" si="60"/>
        <v>17681.349775029161</v>
      </c>
      <c r="BF22" s="15">
        <f t="shared" si="60"/>
        <v>17858.163272779457</v>
      </c>
      <c r="BG22" s="15">
        <f t="shared" si="60"/>
        <v>18036.74490550725</v>
      </c>
      <c r="BH22" s="15">
        <f t="shared" si="60"/>
        <v>18217.11235456232</v>
      </c>
      <c r="BI22" s="15">
        <f t="shared" si="60"/>
        <v>18399.283478107947</v>
      </c>
      <c r="BJ22" s="94">
        <f t="shared" si="60"/>
        <v>18620.442865514808</v>
      </c>
      <c r="BK22" s="15">
        <f t="shared" si="60"/>
        <v>18434.088392226116</v>
      </c>
      <c r="BL22" s="15">
        <f t="shared" si="60"/>
        <v>18655.66613470067</v>
      </c>
      <c r="BM22" s="15">
        <f t="shared" si="60"/>
        <v>19419.333162829484</v>
      </c>
      <c r="BN22" s="15">
        <f t="shared" si="60"/>
        <v>19303.371262158755</v>
      </c>
      <c r="BO22" s="15">
        <f t="shared" si="60"/>
        <v>19535.397784729903</v>
      </c>
      <c r="BP22" s="15">
        <f t="shared" si="60"/>
        <v>19770.213266102357</v>
      </c>
      <c r="BQ22" s="15">
        <f t="shared" si="60"/>
        <v>20204.006633772286</v>
      </c>
      <c r="BR22" s="15">
        <f t="shared" si="60"/>
        <v>20446.858793510233</v>
      </c>
      <c r="BS22" s="15">
        <f t="shared" si="60"/>
        <v>21094.428677687996</v>
      </c>
      <c r="BT22" s="15">
        <f t="shared" si="60"/>
        <v>21347.983710393808</v>
      </c>
      <c r="BU22" s="15">
        <f t="shared" si="60"/>
        <v>21604.586474592743</v>
      </c>
      <c r="BV22" s="94">
        <f t="shared" si="60"/>
        <v>21864.273604017348</v>
      </c>
      <c r="BW22" s="15">
        <f t="shared" si="60"/>
        <v>14224.045098876097</v>
      </c>
      <c r="BX22" s="15">
        <f t="shared" si="60"/>
        <v>14366.285549864857</v>
      </c>
      <c r="BY22" s="15">
        <f t="shared" si="60"/>
        <v>14924.518359802467</v>
      </c>
      <c r="BZ22" s="15">
        <f t="shared" si="60"/>
        <v>14805.785524851148</v>
      </c>
      <c r="CA22" s="15">
        <f t="shared" si="60"/>
        <v>15701.535549104643</v>
      </c>
      <c r="CB22" s="15">
        <f t="shared" si="60"/>
        <v>15858.550904595688</v>
      </c>
      <c r="CC22" s="15">
        <f t="shared" si="60"/>
        <v>15403.968726471421</v>
      </c>
      <c r="CD22" s="15">
        <f t="shared" si="60"/>
        <v>15558.008413736137</v>
      </c>
      <c r="CE22" s="15">
        <f t="shared" si="60"/>
        <v>16018.706721133176</v>
      </c>
      <c r="CF22" s="15">
        <f t="shared" si="60"/>
        <v>16178.893788344512</v>
      </c>
      <c r="CG22" s="15">
        <f t="shared" si="60"/>
        <v>16340.68272622796</v>
      </c>
      <c r="CH22" s="94">
        <f t="shared" si="60"/>
        <v>16504.089553490237</v>
      </c>
      <c r="CI22" s="15">
        <f t="shared" si="60"/>
        <v>14935.247353819897</v>
      </c>
      <c r="CJ22" s="15">
        <f t="shared" si="60"/>
        <v>15084.599827358099</v>
      </c>
      <c r="CK22" s="15">
        <f t="shared" si="60"/>
        <v>15670.744277792586</v>
      </c>
      <c r="CL22" s="15">
        <f t="shared" si="60"/>
        <v>15546.074801093702</v>
      </c>
      <c r="CM22" s="15">
        <f t="shared" ref="CM22:CT22" si="61">CM77*CM101</f>
        <v>16486.612326559873</v>
      </c>
      <c r="CN22" s="15">
        <f t="shared" si="61"/>
        <v>16651.478449825467</v>
      </c>
      <c r="CO22" s="15">
        <f t="shared" si="61"/>
        <v>16174.167162794991</v>
      </c>
      <c r="CP22" s="15">
        <f t="shared" si="61"/>
        <v>16335.90883442294</v>
      </c>
      <c r="CQ22" s="15">
        <f t="shared" si="61"/>
        <v>16819.642057189831</v>
      </c>
      <c r="CR22" s="15">
        <f t="shared" si="61"/>
        <v>16987.838477761736</v>
      </c>
      <c r="CS22" s="15">
        <f t="shared" si="61"/>
        <v>17500.871199790141</v>
      </c>
      <c r="CT22" s="94">
        <f t="shared" si="61"/>
        <v>17675.879911788041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5">
        <v>5752.777</v>
      </c>
      <c r="O23" s="787">
        <v>311.50099999999998</v>
      </c>
      <c r="P23" s="788">
        <v>496.25200000000001</v>
      </c>
      <c r="Q23" s="789">
        <v>4677.4350000000004</v>
      </c>
      <c r="R23" s="790">
        <v>2248.5709999999999</v>
      </c>
      <c r="S23" s="791">
        <v>1671.1790000000001</v>
      </c>
      <c r="T23" s="792">
        <v>2916.4090000000001</v>
      </c>
      <c r="U23" s="793">
        <v>1820.7860000000001</v>
      </c>
      <c r="V23" s="794">
        <v>2307.6289999999999</v>
      </c>
      <c r="W23" s="795">
        <v>4125.7569999999996</v>
      </c>
      <c r="X23" s="796">
        <v>1977.643</v>
      </c>
      <c r="Y23" s="797">
        <v>3613.904</v>
      </c>
      <c r="Z23" s="798">
        <v>5409.3785000000098</v>
      </c>
      <c r="AA23" s="1362">
        <v>1264.491</v>
      </c>
      <c r="AB23" s="1363">
        <v>2129.3139999999999</v>
      </c>
      <c r="AC23" s="1364">
        <v>4333.7</v>
      </c>
      <c r="AD23" s="1365">
        <v>3917.58</v>
      </c>
      <c r="AE23" s="1366">
        <v>3298.59</v>
      </c>
      <c r="AF23" s="1367">
        <v>5003.32</v>
      </c>
      <c r="AG23" s="1368">
        <v>3396.44</v>
      </c>
      <c r="AH23" s="15">
        <f t="shared" ref="AH23:CL23" si="62">AH78*AH102</f>
        <v>3817.8490208611415</v>
      </c>
      <c r="AI23" s="15">
        <f t="shared" si="62"/>
        <v>4449.7672125934787</v>
      </c>
      <c r="AJ23" s="15">
        <f t="shared" si="62"/>
        <v>4986.1495011100642</v>
      </c>
      <c r="AK23" s="15">
        <f t="shared" si="62"/>
        <v>5255.7804241401027</v>
      </c>
      <c r="AL23" s="94">
        <f t="shared" si="62"/>
        <v>5904.3982693233729</v>
      </c>
      <c r="AM23" s="15">
        <f t="shared" si="62"/>
        <v>3185.4903648873333</v>
      </c>
      <c r="AN23" s="15">
        <f t="shared" si="62"/>
        <v>4311.1097239031678</v>
      </c>
      <c r="AO23" s="15">
        <f t="shared" si="62"/>
        <v>4278.6215784954002</v>
      </c>
      <c r="AP23" s="15">
        <f t="shared" si="62"/>
        <v>4203.533776722652</v>
      </c>
      <c r="AQ23" s="15">
        <f t="shared" si="62"/>
        <v>5178.3651855521739</v>
      </c>
      <c r="AR23" s="15">
        <f t="shared" si="62"/>
        <v>5091.354037416635</v>
      </c>
      <c r="AS23" s="15">
        <f t="shared" si="62"/>
        <v>5140.9734876795646</v>
      </c>
      <c r="AT23" s="15">
        <f t="shared" si="62"/>
        <v>5147.4855975702776</v>
      </c>
      <c r="AU23" s="15">
        <f t="shared" si="62"/>
        <v>5416.6242155701984</v>
      </c>
      <c r="AV23" s="15">
        <f t="shared" si="62"/>
        <v>5492.7626189447128</v>
      </c>
      <c r="AW23" s="15">
        <f t="shared" si="62"/>
        <v>5618.3524671811983</v>
      </c>
      <c r="AX23" s="94">
        <f t="shared" si="62"/>
        <v>5753.0262983659222</v>
      </c>
      <c r="AY23" s="15">
        <f t="shared" si="62"/>
        <v>5407.0032624051582</v>
      </c>
      <c r="AZ23" s="15">
        <f t="shared" si="62"/>
        <v>5472.7954170650546</v>
      </c>
      <c r="BA23" s="15">
        <f t="shared" si="62"/>
        <v>5701.0566565212048</v>
      </c>
      <c r="BB23" s="15">
        <f t="shared" si="62"/>
        <v>5560.9356587846696</v>
      </c>
      <c r="BC23" s="15">
        <f t="shared" si="62"/>
        <v>5633.6176896512807</v>
      </c>
      <c r="BD23" s="15">
        <f t="shared" si="62"/>
        <v>5701.3609379418394</v>
      </c>
      <c r="BE23" s="15">
        <f t="shared" si="62"/>
        <v>5765.5785430546812</v>
      </c>
      <c r="BF23" s="15">
        <f t="shared" si="62"/>
        <v>5838.8853885452454</v>
      </c>
      <c r="BG23" s="15">
        <f t="shared" si="62"/>
        <v>5914.5474845810386</v>
      </c>
      <c r="BH23" s="15">
        <f t="shared" si="62"/>
        <v>5991.5110588799598</v>
      </c>
      <c r="BI23" s="15">
        <f t="shared" si="62"/>
        <v>6070.773228480627</v>
      </c>
      <c r="BJ23" s="94">
        <f t="shared" si="62"/>
        <v>6146.3894883669418</v>
      </c>
      <c r="BK23" s="15">
        <f t="shared" si="62"/>
        <v>3846.6344913715843</v>
      </c>
      <c r="BL23" s="15">
        <f t="shared" si="62"/>
        <v>3893.1001123867936</v>
      </c>
      <c r="BM23" s="15">
        <f t="shared" si="62"/>
        <v>7523.4198527822255</v>
      </c>
      <c r="BN23" s="15">
        <f t="shared" si="62"/>
        <v>7482.8781432669903</v>
      </c>
      <c r="BO23" s="15">
        <f t="shared" si="62"/>
        <v>7542.8715898436394</v>
      </c>
      <c r="BP23" s="15">
        <f t="shared" si="62"/>
        <v>7603.6576792329215</v>
      </c>
      <c r="BQ23" s="15">
        <f t="shared" si="62"/>
        <v>7740.4479263712137</v>
      </c>
      <c r="BR23" s="15">
        <f t="shared" si="62"/>
        <v>7836.6830951753363</v>
      </c>
      <c r="BS23" s="15">
        <f t="shared" si="62"/>
        <v>8115.6920831702391</v>
      </c>
      <c r="BT23" s="15">
        <f t="shared" si="62"/>
        <v>8245.4259334886101</v>
      </c>
      <c r="BU23" s="15">
        <f t="shared" si="62"/>
        <v>8377.4431772850294</v>
      </c>
      <c r="BV23" s="94">
        <f t="shared" si="62"/>
        <v>8511.8467984903255</v>
      </c>
      <c r="BW23" s="15">
        <f t="shared" si="62"/>
        <v>4785.4097950584483</v>
      </c>
      <c r="BX23" s="15">
        <f t="shared" si="62"/>
        <v>4770.5257668139011</v>
      </c>
      <c r="BY23" s="15">
        <f t="shared" si="62"/>
        <v>8848.517966039939</v>
      </c>
      <c r="BZ23" s="15">
        <f t="shared" si="62"/>
        <v>8872.2053655128038</v>
      </c>
      <c r="CA23" s="15">
        <f t="shared" si="62"/>
        <v>8849.2319047245546</v>
      </c>
      <c r="CB23" s="15">
        <f t="shared" si="62"/>
        <v>8787.9077478607433</v>
      </c>
      <c r="CC23" s="15">
        <f t="shared" si="62"/>
        <v>8746.678197077661</v>
      </c>
      <c r="CD23" s="15">
        <f t="shared" si="62"/>
        <v>8762.5943612156716</v>
      </c>
      <c r="CE23" s="15">
        <f t="shared" si="62"/>
        <v>8824.6302483769323</v>
      </c>
      <c r="CF23" s="15">
        <f t="shared" si="62"/>
        <v>8874.9818378557975</v>
      </c>
      <c r="CG23" s="15">
        <f t="shared" si="62"/>
        <v>8915.0518258919328</v>
      </c>
      <c r="CH23" s="94">
        <f t="shared" si="62"/>
        <v>8947.2071805168816</v>
      </c>
      <c r="CI23" s="15">
        <f t="shared" si="62"/>
        <v>5069.1342583102878</v>
      </c>
      <c r="CJ23" s="15">
        <f t="shared" si="62"/>
        <v>5071.769860346988</v>
      </c>
      <c r="CK23" s="15">
        <f t="shared" si="62"/>
        <v>9436.75998817457</v>
      </c>
      <c r="CL23" s="15">
        <f t="shared" si="62"/>
        <v>9468.2061656820642</v>
      </c>
      <c r="CM23" s="15">
        <f t="shared" ref="CM23:CT23" si="63">CM78*CM102</f>
        <v>9439.9663739211392</v>
      </c>
      <c r="CN23" s="15">
        <f t="shared" si="63"/>
        <v>9362.6728945505238</v>
      </c>
      <c r="CO23" s="15">
        <f t="shared" si="63"/>
        <v>9300.4796507272513</v>
      </c>
      <c r="CP23" s="15">
        <f t="shared" si="63"/>
        <v>9302.9515871725744</v>
      </c>
      <c r="CQ23" s="15">
        <f t="shared" si="63"/>
        <v>9357.7390263361467</v>
      </c>
      <c r="CR23" s="15">
        <f t="shared" si="63"/>
        <v>9402.4920658369101</v>
      </c>
      <c r="CS23" s="15">
        <f t="shared" si="63"/>
        <v>9626.6622563532528</v>
      </c>
      <c r="CT23" s="94">
        <f t="shared" si="63"/>
        <v>9655.3378147614349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5">
        <v>3679.2369999999901</v>
      </c>
      <c r="O24" s="799">
        <v>966.26899999999898</v>
      </c>
      <c r="P24" s="800">
        <v>305.28300000000002</v>
      </c>
      <c r="Q24" s="801">
        <v>1082.136</v>
      </c>
      <c r="R24" s="802">
        <v>2454.2429999999999</v>
      </c>
      <c r="S24" s="803">
        <v>1950.7380000000001</v>
      </c>
      <c r="T24" s="804">
        <v>2197.4209999999998</v>
      </c>
      <c r="U24" s="805">
        <v>1908.9690000000001</v>
      </c>
      <c r="V24" s="806">
        <v>1201.21</v>
      </c>
      <c r="W24" s="807">
        <v>2397.6840000000002</v>
      </c>
      <c r="X24" s="808">
        <v>4009.319</v>
      </c>
      <c r="Y24" s="809">
        <v>4548.3230000000103</v>
      </c>
      <c r="Z24" s="810">
        <v>3257.09599999999</v>
      </c>
      <c r="AA24" s="1369">
        <v>1266.1579999999999</v>
      </c>
      <c r="AB24" s="1370">
        <v>1064.2650000000001</v>
      </c>
      <c r="AC24" s="1371">
        <v>3299.38</v>
      </c>
      <c r="AD24" s="1372">
        <v>1586.81</v>
      </c>
      <c r="AE24" s="1373">
        <v>3248.4</v>
      </c>
      <c r="AF24" s="1374">
        <v>2156.14</v>
      </c>
      <c r="AG24" s="1375">
        <v>2176.9699999999998</v>
      </c>
      <c r="AH24" s="15">
        <f t="shared" ref="AH24:CL24" si="64">AH79*AH103</f>
        <v>2978.2932096968711</v>
      </c>
      <c r="AI24" s="15">
        <f t="shared" si="64"/>
        <v>3253.5371593277418</v>
      </c>
      <c r="AJ24" s="15">
        <f t="shared" si="64"/>
        <v>3792.0522517848572</v>
      </c>
      <c r="AK24" s="15">
        <f t="shared" si="64"/>
        <v>4167.4380217072676</v>
      </c>
      <c r="AL24" s="94">
        <f t="shared" si="64"/>
        <v>4478.9295799209322</v>
      </c>
      <c r="AM24" s="15">
        <f t="shared" si="64"/>
        <v>2408.8609783522061</v>
      </c>
      <c r="AN24" s="15">
        <f t="shared" si="64"/>
        <v>1662.0659164062529</v>
      </c>
      <c r="AO24" s="15">
        <f t="shared" si="64"/>
        <v>4078.461868531715</v>
      </c>
      <c r="AP24" s="15">
        <f t="shared" si="64"/>
        <v>2636.9822522153663</v>
      </c>
      <c r="AQ24" s="15">
        <f t="shared" si="64"/>
        <v>3907.4453607220553</v>
      </c>
      <c r="AR24" s="15">
        <f t="shared" si="64"/>
        <v>3920.406929789086</v>
      </c>
      <c r="AS24" s="15">
        <f t="shared" si="64"/>
        <v>4458.0626120512325</v>
      </c>
      <c r="AT24" s="15">
        <f t="shared" si="64"/>
        <v>4681.1376813728111</v>
      </c>
      <c r="AU24" s="15">
        <f t="shared" si="64"/>
        <v>4968.2913526063066</v>
      </c>
      <c r="AV24" s="15">
        <f t="shared" si="64"/>
        <v>5541.7443613698215</v>
      </c>
      <c r="AW24" s="15">
        <f t="shared" si="64"/>
        <v>5956.8199978583925</v>
      </c>
      <c r="AX24" s="94">
        <f t="shared" si="64"/>
        <v>6458.601554900074</v>
      </c>
      <c r="AY24" s="15">
        <f t="shared" si="64"/>
        <v>4321.7763735387607</v>
      </c>
      <c r="AZ24" s="15">
        <f t="shared" si="64"/>
        <v>3891.794990300933</v>
      </c>
      <c r="BA24" s="15">
        <f t="shared" si="64"/>
        <v>5556.2749679659491</v>
      </c>
      <c r="BB24" s="15">
        <f t="shared" si="64"/>
        <v>3665.9911873665419</v>
      </c>
      <c r="BC24" s="15">
        <f t="shared" si="64"/>
        <v>5600.7912826746033</v>
      </c>
      <c r="BD24" s="15">
        <f t="shared" si="64"/>
        <v>4621.138569493919</v>
      </c>
      <c r="BE24" s="15">
        <f t="shared" si="64"/>
        <v>5408.9696934295807</v>
      </c>
      <c r="BF24" s="15">
        <f t="shared" si="64"/>
        <v>5688.163739013009</v>
      </c>
      <c r="BG24" s="15">
        <f t="shared" si="64"/>
        <v>6106.1154659643671</v>
      </c>
      <c r="BH24" s="15">
        <f t="shared" si="64"/>
        <v>6556.3548373580361</v>
      </c>
      <c r="BI24" s="15">
        <f t="shared" si="64"/>
        <v>7040.1701860306675</v>
      </c>
      <c r="BJ24" s="94">
        <f t="shared" si="64"/>
        <v>7561.3034584183133</v>
      </c>
      <c r="BK24" s="15">
        <f t="shared" si="64"/>
        <v>4954.2012782011243</v>
      </c>
      <c r="BL24" s="15">
        <f t="shared" si="64"/>
        <v>3119.8285633988007</v>
      </c>
      <c r="BM24" s="15">
        <f t="shared" si="64"/>
        <v>4453.7575690545391</v>
      </c>
      <c r="BN24" s="15">
        <f t="shared" si="64"/>
        <v>5451.3974138322646</v>
      </c>
      <c r="BO24" s="15">
        <f t="shared" si="64"/>
        <v>8325.8101763338545</v>
      </c>
      <c r="BP24" s="15">
        <f t="shared" si="64"/>
        <v>6835.2538473599652</v>
      </c>
      <c r="BQ24" s="15">
        <f t="shared" si="64"/>
        <v>7969.2028624565628</v>
      </c>
      <c r="BR24" s="15">
        <f t="shared" si="64"/>
        <v>8354.3862580450004</v>
      </c>
      <c r="BS24" s="15">
        <f t="shared" si="64"/>
        <v>8965.7496404165231</v>
      </c>
      <c r="BT24" s="15">
        <f t="shared" si="64"/>
        <v>9654.5864268566584</v>
      </c>
      <c r="BU24" s="15">
        <f t="shared" si="64"/>
        <v>10397.455580426024</v>
      </c>
      <c r="BV24" s="94">
        <f t="shared" si="64"/>
        <v>11197.764634228104</v>
      </c>
      <c r="BW24" s="15">
        <f t="shared" si="64"/>
        <v>7910.8411730886783</v>
      </c>
      <c r="BX24" s="15">
        <f t="shared" si="64"/>
        <v>4159.6591087922225</v>
      </c>
      <c r="BY24" s="15">
        <f t="shared" si="64"/>
        <v>5849.0595866488193</v>
      </c>
      <c r="BZ24" s="15">
        <f t="shared" si="64"/>
        <v>7067.8339330845893</v>
      </c>
      <c r="CA24" s="15">
        <f t="shared" si="64"/>
        <v>10688.63946393731</v>
      </c>
      <c r="CB24" s="15">
        <f t="shared" si="64"/>
        <v>8682.7344795047902</v>
      </c>
      <c r="CC24" s="15">
        <f t="shared" si="64"/>
        <v>9972.6556937480564</v>
      </c>
      <c r="CD24" s="15">
        <f t="shared" si="64"/>
        <v>10321.948051888045</v>
      </c>
      <c r="CE24" s="15">
        <f t="shared" si="64"/>
        <v>10961.174546931614</v>
      </c>
      <c r="CF24" s="15">
        <f t="shared" si="64"/>
        <v>11701.102092125475</v>
      </c>
      <c r="CG24" s="15">
        <f t="shared" si="64"/>
        <v>12473.938234838419</v>
      </c>
      <c r="CH24" s="94">
        <f t="shared" si="64"/>
        <v>13026.648247673518</v>
      </c>
      <c r="CI24" s="15">
        <f t="shared" si="64"/>
        <v>8379.1115134042066</v>
      </c>
      <c r="CJ24" s="15">
        <f t="shared" si="64"/>
        <v>4494.8494296887966</v>
      </c>
      <c r="CK24" s="15">
        <f t="shared" si="64"/>
        <v>6406.8338231324706</v>
      </c>
      <c r="CL24" s="15">
        <f t="shared" si="64"/>
        <v>7843.7583283374133</v>
      </c>
      <c r="CM24" s="15">
        <f t="shared" ref="CM24:CT24" si="65">CM79*CM103</f>
        <v>11988.515722048394</v>
      </c>
      <c r="CN24" s="15">
        <f t="shared" si="65"/>
        <v>9832.1757717356977</v>
      </c>
      <c r="CO24" s="15">
        <f t="shared" si="65"/>
        <v>11391.339701364721</v>
      </c>
      <c r="CP24" s="15">
        <f t="shared" si="65"/>
        <v>11884.88154845875</v>
      </c>
      <c r="CQ24" s="15">
        <f t="shared" si="65"/>
        <v>12727.33603351915</v>
      </c>
      <c r="CR24" s="15">
        <f t="shared" si="65"/>
        <v>13706.13225254049</v>
      </c>
      <c r="CS24" s="15">
        <f t="shared" si="65"/>
        <v>14743.96202249566</v>
      </c>
      <c r="CT24" s="94">
        <f t="shared" si="65"/>
        <v>15539.636759069683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5">
        <v>3539.5574999999999</v>
      </c>
      <c r="O25" s="811">
        <v>1059.297</v>
      </c>
      <c r="P25" s="812">
        <v>1546.6210000000001</v>
      </c>
      <c r="Q25" s="813">
        <v>2341.8530000000001</v>
      </c>
      <c r="R25" s="814">
        <v>868.44099999999901</v>
      </c>
      <c r="S25" s="815">
        <v>2736.2179999999998</v>
      </c>
      <c r="T25" s="816">
        <v>3474.8090000000002</v>
      </c>
      <c r="U25" s="817">
        <v>2775.6619999999998</v>
      </c>
      <c r="V25" s="818">
        <v>2269.0259999999998</v>
      </c>
      <c r="W25" s="819">
        <v>2025.2249999999999</v>
      </c>
      <c r="X25" s="820">
        <v>1506.9870000000001</v>
      </c>
      <c r="Y25" s="821">
        <v>7030.70550000002</v>
      </c>
      <c r="Z25" s="822">
        <v>15126.209000000101</v>
      </c>
      <c r="AA25" s="1376">
        <v>3012.2404999999999</v>
      </c>
      <c r="AB25" s="1377">
        <v>4534.0839999999998</v>
      </c>
      <c r="AC25" s="1378">
        <v>2333.62</v>
      </c>
      <c r="AD25" s="1379">
        <v>1563.44</v>
      </c>
      <c r="AE25" s="1380">
        <v>1865.16</v>
      </c>
      <c r="AF25" s="1381">
        <v>3365.75</v>
      </c>
      <c r="AG25" s="1382">
        <v>2950.92</v>
      </c>
      <c r="AH25" s="15">
        <f t="shared" ref="AH25:CL25" si="66">AH80*AH104</f>
        <v>3914.231226435496</v>
      </c>
      <c r="AI25" s="15">
        <f t="shared" si="66"/>
        <v>4306.0396926510621</v>
      </c>
      <c r="AJ25" s="15">
        <f t="shared" si="66"/>
        <v>4320.9581060887394</v>
      </c>
      <c r="AK25" s="15">
        <f t="shared" si="66"/>
        <v>4782.9309741872748</v>
      </c>
      <c r="AL25" s="94">
        <f t="shared" si="66"/>
        <v>5464.571348320027</v>
      </c>
      <c r="AM25" s="15">
        <f t="shared" si="66"/>
        <v>3936.4408435884193</v>
      </c>
      <c r="AN25" s="15">
        <f t="shared" si="66"/>
        <v>3164.1752415495735</v>
      </c>
      <c r="AO25" s="15">
        <f t="shared" si="66"/>
        <v>2776.0813186276196</v>
      </c>
      <c r="AP25" s="15">
        <f t="shared" si="66"/>
        <v>2365.9050890012049</v>
      </c>
      <c r="AQ25" s="15">
        <f t="shared" si="66"/>
        <v>2799.5242109530373</v>
      </c>
      <c r="AR25" s="15">
        <f t="shared" si="66"/>
        <v>3626.7278689511172</v>
      </c>
      <c r="AS25" s="15">
        <f t="shared" si="66"/>
        <v>3778.0655030544126</v>
      </c>
      <c r="AT25" s="15">
        <f t="shared" si="66"/>
        <v>4303.0199138265916</v>
      </c>
      <c r="AU25" s="15">
        <f t="shared" si="66"/>
        <v>4544.2927369431727</v>
      </c>
      <c r="AV25" s="15">
        <f t="shared" si="66"/>
        <v>4843.4762843696153</v>
      </c>
      <c r="AW25" s="15">
        <f t="shared" si="66"/>
        <v>5270.9868464549154</v>
      </c>
      <c r="AX25" s="94">
        <f t="shared" si="66"/>
        <v>5715.434378948753</v>
      </c>
      <c r="AY25" s="15">
        <f t="shared" si="66"/>
        <v>5337.3617859814103</v>
      </c>
      <c r="AZ25" s="15">
        <f t="shared" si="66"/>
        <v>4405.738681100328</v>
      </c>
      <c r="BA25" s="15">
        <f t="shared" si="66"/>
        <v>4358.9638078441803</v>
      </c>
      <c r="BB25" s="15">
        <f t="shared" si="66"/>
        <v>3687.5040091835876</v>
      </c>
      <c r="BC25" s="15">
        <f t="shared" si="66"/>
        <v>3852.5984806129686</v>
      </c>
      <c r="BD25" s="15">
        <f t="shared" si="66"/>
        <v>5119.1075120845553</v>
      </c>
      <c r="BE25" s="15">
        <f t="shared" si="66"/>
        <v>4886.7394401057636</v>
      </c>
      <c r="BF25" s="15">
        <f t="shared" si="66"/>
        <v>5145.4980522066035</v>
      </c>
      <c r="BG25" s="15">
        <f t="shared" si="66"/>
        <v>5517.735919851154</v>
      </c>
      <c r="BH25" s="15">
        <f t="shared" si="66"/>
        <v>5918.9243605202892</v>
      </c>
      <c r="BI25" s="15">
        <f t="shared" si="66"/>
        <v>6354.5974421475676</v>
      </c>
      <c r="BJ25" s="94">
        <f t="shared" si="66"/>
        <v>6758.3576943825256</v>
      </c>
      <c r="BK25" s="15">
        <f t="shared" si="66"/>
        <v>6217.222620508237</v>
      </c>
      <c r="BL25" s="15">
        <f t="shared" si="66"/>
        <v>5078.9720325820517</v>
      </c>
      <c r="BM25" s="15">
        <f t="shared" si="66"/>
        <v>4282.7177341205461</v>
      </c>
      <c r="BN25" s="15">
        <f t="shared" si="66"/>
        <v>2955.9309896761151</v>
      </c>
      <c r="BO25" s="15">
        <f t="shared" si="66"/>
        <v>4410.3210312253423</v>
      </c>
      <c r="BP25" s="15">
        <f t="shared" si="66"/>
        <v>7610.9860670626485</v>
      </c>
      <c r="BQ25" s="15">
        <f t="shared" si="66"/>
        <v>7246.1993727200133</v>
      </c>
      <c r="BR25" s="15">
        <f t="shared" si="66"/>
        <v>7595.9202549498632</v>
      </c>
      <c r="BS25" s="15">
        <f t="shared" si="66"/>
        <v>8116.7545876939457</v>
      </c>
      <c r="BT25" s="15">
        <f t="shared" si="66"/>
        <v>8692.1005424797422</v>
      </c>
      <c r="BU25" s="15">
        <f t="shared" si="66"/>
        <v>9344.0642621252973</v>
      </c>
      <c r="BV25" s="94">
        <f t="shared" si="66"/>
        <v>9966.6718098195597</v>
      </c>
      <c r="BW25" s="15">
        <f t="shared" si="66"/>
        <v>9459.1273606805244</v>
      </c>
      <c r="BX25" s="15">
        <f t="shared" si="66"/>
        <v>7674.9022240466502</v>
      </c>
      <c r="BY25" s="15">
        <f t="shared" si="66"/>
        <v>6028.9417064737954</v>
      </c>
      <c r="BZ25" s="15">
        <f t="shared" si="66"/>
        <v>3689.7051512707803</v>
      </c>
      <c r="CA25" s="15">
        <f t="shared" si="66"/>
        <v>5426.302736728253</v>
      </c>
      <c r="CB25" s="15">
        <f t="shared" si="66"/>
        <v>9262.5804619689552</v>
      </c>
      <c r="CC25" s="15">
        <f t="shared" si="66"/>
        <v>8728.9733059208502</v>
      </c>
      <c r="CD25" s="15">
        <f t="shared" si="66"/>
        <v>9034.113900965378</v>
      </c>
      <c r="CE25" s="15">
        <f t="shared" si="66"/>
        <v>9520.4787589351181</v>
      </c>
      <c r="CF25" s="15">
        <f t="shared" si="66"/>
        <v>10077.138831737388</v>
      </c>
      <c r="CG25" s="15">
        <f t="shared" si="66"/>
        <v>10729.322858714655</v>
      </c>
      <c r="CH25" s="94">
        <f t="shared" si="66"/>
        <v>11336.752297424857</v>
      </c>
      <c r="CI25" s="15">
        <f t="shared" si="66"/>
        <v>10049.933584328179</v>
      </c>
      <c r="CJ25" s="15">
        <f t="shared" si="66"/>
        <v>8220.1919297938039</v>
      </c>
      <c r="CK25" s="15">
        <f t="shared" si="66"/>
        <v>6537.0600634121465</v>
      </c>
      <c r="CL25" s="15">
        <f t="shared" si="66"/>
        <v>4074.5591019643884</v>
      </c>
      <c r="CM25" s="15">
        <f t="shared" ref="CM25:CT25" si="67">CM80*CM104</f>
        <v>6075.5791304721688</v>
      </c>
      <c r="CN25" s="15">
        <f t="shared" si="67"/>
        <v>10489.497779694642</v>
      </c>
      <c r="CO25" s="15">
        <f t="shared" si="67"/>
        <v>9985.3524060422951</v>
      </c>
      <c r="CP25" s="15">
        <f t="shared" si="67"/>
        <v>10429.109142750984</v>
      </c>
      <c r="CQ25" s="15">
        <f t="shared" si="67"/>
        <v>11082.574086490575</v>
      </c>
      <c r="CR25" s="15">
        <f t="shared" si="67"/>
        <v>11827.036301151005</v>
      </c>
      <c r="CS25" s="15">
        <f t="shared" si="67"/>
        <v>12700.997425607187</v>
      </c>
      <c r="CT25" s="94">
        <f t="shared" si="67"/>
        <v>13540.028502415636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5">
        <v>5013.0079999999998</v>
      </c>
      <c r="O26" s="823">
        <v>654.11800000000005</v>
      </c>
      <c r="P26" s="824">
        <v>547.61599999999999</v>
      </c>
      <c r="Q26" s="825">
        <v>2369.259</v>
      </c>
      <c r="R26" s="826">
        <v>4357.9949999999999</v>
      </c>
      <c r="S26" s="827">
        <v>1572.2270000000001</v>
      </c>
      <c r="T26" s="828">
        <v>1493.748</v>
      </c>
      <c r="U26" s="829">
        <v>1535.3109999999999</v>
      </c>
      <c r="V26" s="830">
        <v>2539.491</v>
      </c>
      <c r="W26" s="831">
        <v>3856.748</v>
      </c>
      <c r="X26" s="832">
        <v>3897.5075000000002</v>
      </c>
      <c r="Y26" s="833">
        <v>1992.4794999999999</v>
      </c>
      <c r="Z26" s="834">
        <v>2646.6444999999999</v>
      </c>
      <c r="AA26" s="1383">
        <v>1240.9359999999999</v>
      </c>
      <c r="AB26" s="1384">
        <v>3796.6129999999998</v>
      </c>
      <c r="AC26" s="1385">
        <v>5473.45</v>
      </c>
      <c r="AD26" s="1386">
        <v>1200.6199999999999</v>
      </c>
      <c r="AE26" s="1387">
        <v>1020.13</v>
      </c>
      <c r="AF26" s="1388">
        <v>1004.7</v>
      </c>
      <c r="AG26" s="1389">
        <v>1023.41</v>
      </c>
      <c r="AH26" s="15">
        <f t="shared" ref="AH26:CL26" si="68">AH81*AH105</f>
        <v>1069.5552718730014</v>
      </c>
      <c r="AI26" s="15">
        <f t="shared" si="68"/>
        <v>1153.2868598297694</v>
      </c>
      <c r="AJ26" s="15">
        <f t="shared" si="68"/>
        <v>1361.2477155116951</v>
      </c>
      <c r="AK26" s="15">
        <f t="shared" si="68"/>
        <v>1556.4685263586734</v>
      </c>
      <c r="AL26" s="94">
        <f t="shared" si="68"/>
        <v>1708.5610152885176</v>
      </c>
      <c r="AM26" s="15">
        <f t="shared" si="68"/>
        <v>1366.9494564763631</v>
      </c>
      <c r="AN26" s="15">
        <f t="shared" si="68"/>
        <v>1597.2669026038211</v>
      </c>
      <c r="AO26" s="15">
        <f t="shared" si="68"/>
        <v>1750.1499867700927</v>
      </c>
      <c r="AP26" s="15">
        <f t="shared" si="68"/>
        <v>1480.9680559859185</v>
      </c>
      <c r="AQ26" s="15">
        <f t="shared" si="68"/>
        <v>1137.4810410687578</v>
      </c>
      <c r="AR26" s="15">
        <f t="shared" si="68"/>
        <v>1295.0212649631537</v>
      </c>
      <c r="AS26" s="15">
        <f t="shared" si="68"/>
        <v>1133.6565001358892</v>
      </c>
      <c r="AT26" s="15">
        <f t="shared" si="68"/>
        <v>1282.1101456478229</v>
      </c>
      <c r="AU26" s="15">
        <f t="shared" si="68"/>
        <v>1450.0954101757275</v>
      </c>
      <c r="AV26" s="15">
        <f t="shared" si="68"/>
        <v>1628.6202337482277</v>
      </c>
      <c r="AW26" s="15">
        <f t="shared" si="68"/>
        <v>1839.3227034396377</v>
      </c>
      <c r="AX26" s="94">
        <f t="shared" si="68"/>
        <v>1945.6573293401611</v>
      </c>
      <c r="AY26" s="15">
        <f t="shared" si="68"/>
        <v>1813.3853137069309</v>
      </c>
      <c r="AZ26" s="15">
        <f t="shared" si="68"/>
        <v>2121.157762742389</v>
      </c>
      <c r="BA26" s="15">
        <f t="shared" si="68"/>
        <v>2356.0468043979495</v>
      </c>
      <c r="BB26" s="15">
        <f t="shared" si="68"/>
        <v>2027.5677002888599</v>
      </c>
      <c r="BC26" s="15">
        <f t="shared" si="68"/>
        <v>1709.9928405423404</v>
      </c>
      <c r="BD26" s="15">
        <f t="shared" si="68"/>
        <v>1938.0322933278408</v>
      </c>
      <c r="BE26" s="15">
        <f t="shared" si="68"/>
        <v>1698.1849993862072</v>
      </c>
      <c r="BF26" s="15">
        <f t="shared" si="68"/>
        <v>1788.2471302809004</v>
      </c>
      <c r="BG26" s="15">
        <f t="shared" si="68"/>
        <v>1920.0456945807566</v>
      </c>
      <c r="BH26" s="15">
        <f t="shared" si="68"/>
        <v>2061.0488349399839</v>
      </c>
      <c r="BI26" s="15">
        <f t="shared" si="68"/>
        <v>2211.1860212069073</v>
      </c>
      <c r="BJ26" s="94">
        <f t="shared" si="68"/>
        <v>2371.9864321173663</v>
      </c>
      <c r="BK26" s="15">
        <f t="shared" si="68"/>
        <v>2170.6313469196857</v>
      </c>
      <c r="BL26" s="15">
        <f t="shared" si="68"/>
        <v>2515.5336594774963</v>
      </c>
      <c r="BM26" s="15">
        <f t="shared" si="68"/>
        <v>2749.7070213252587</v>
      </c>
      <c r="BN26" s="15">
        <f t="shared" si="68"/>
        <v>2349.1298078122936</v>
      </c>
      <c r="BO26" s="15">
        <f t="shared" si="68"/>
        <v>1783.2264857151645</v>
      </c>
      <c r="BP26" s="15">
        <f t="shared" si="68"/>
        <v>1790.9986265805028</v>
      </c>
      <c r="BQ26" s="15">
        <f t="shared" si="68"/>
        <v>1750.2495757345464</v>
      </c>
      <c r="BR26" s="15">
        <f t="shared" si="68"/>
        <v>2251.4311240122311</v>
      </c>
      <c r="BS26" s="15">
        <f t="shared" si="68"/>
        <v>2849.7731099284574</v>
      </c>
      <c r="BT26" s="15">
        <f t="shared" si="68"/>
        <v>3049.6425181387458</v>
      </c>
      <c r="BU26" s="15">
        <f t="shared" si="68"/>
        <v>3258.6788637175014</v>
      </c>
      <c r="BV26" s="94">
        <f t="shared" si="68"/>
        <v>3487.1179984779606</v>
      </c>
      <c r="BW26" s="15">
        <f t="shared" si="68"/>
        <v>3282.3126133706855</v>
      </c>
      <c r="BX26" s="15">
        <f t="shared" si="68"/>
        <v>3810.8929730628333</v>
      </c>
      <c r="BY26" s="15">
        <f t="shared" si="68"/>
        <v>4177.5410598974122</v>
      </c>
      <c r="BZ26" s="15">
        <f t="shared" si="68"/>
        <v>3579.9323924625587</v>
      </c>
      <c r="CA26" s="15">
        <f t="shared" si="68"/>
        <v>2619.9257945693867</v>
      </c>
      <c r="CB26" s="15">
        <f t="shared" si="68"/>
        <v>2495.1015853071776</v>
      </c>
      <c r="CC26" s="15">
        <f t="shared" si="68"/>
        <v>2244.9886379592981</v>
      </c>
      <c r="CD26" s="15">
        <f t="shared" si="68"/>
        <v>2881.504846868399</v>
      </c>
      <c r="CE26" s="15">
        <f t="shared" si="68"/>
        <v>3644.3815612200615</v>
      </c>
      <c r="CF26" s="15">
        <f t="shared" si="68"/>
        <v>3892.7745695464</v>
      </c>
      <c r="CG26" s="15">
        <f t="shared" si="68"/>
        <v>4147.8699950088267</v>
      </c>
      <c r="CH26" s="94">
        <f t="shared" si="68"/>
        <v>4426.1274900356693</v>
      </c>
      <c r="CI26" s="15">
        <f t="shared" si="68"/>
        <v>3891.8539418343935</v>
      </c>
      <c r="CJ26" s="15">
        <f t="shared" si="68"/>
        <v>4519.2688851973207</v>
      </c>
      <c r="CK26" s="15">
        <f t="shared" si="68"/>
        <v>4953.3913438055242</v>
      </c>
      <c r="CL26" s="15">
        <f t="shared" si="68"/>
        <v>4239.1057711323756</v>
      </c>
      <c r="CM26" s="15">
        <f t="shared" ref="CM26:CT26" si="69">CM81*CM105</f>
        <v>3105.4732023959605</v>
      </c>
      <c r="CN26" s="15">
        <f t="shared" si="69"/>
        <v>2966.6352967507519</v>
      </c>
      <c r="CO26" s="15">
        <f t="shared" si="69"/>
        <v>2690.9682834461005</v>
      </c>
      <c r="CP26" s="15">
        <f t="shared" si="69"/>
        <v>3461.4042768738295</v>
      </c>
      <c r="CQ26" s="15">
        <f t="shared" si="69"/>
        <v>4380.9160482514117</v>
      </c>
      <c r="CR26" s="15">
        <f t="shared" si="69"/>
        <v>4677.9496011380752</v>
      </c>
      <c r="CS26" s="15">
        <f t="shared" si="69"/>
        <v>4978.4998975958297</v>
      </c>
      <c r="CT26" s="94">
        <f t="shared" si="69"/>
        <v>5303.9960367115073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5">
        <v>5776.4900000000098</v>
      </c>
      <c r="O27" s="835">
        <v>897.09</v>
      </c>
      <c r="P27" s="836">
        <v>819.21799999999996</v>
      </c>
      <c r="Q27" s="837">
        <v>2167.4810000000002</v>
      </c>
      <c r="R27" s="838">
        <v>1641.7139999999999</v>
      </c>
      <c r="S27" s="839">
        <v>1809.37</v>
      </c>
      <c r="T27" s="840">
        <v>2581.4580000000001</v>
      </c>
      <c r="U27" s="841">
        <v>2151.1210000000001</v>
      </c>
      <c r="V27" s="842">
        <v>2418.8905</v>
      </c>
      <c r="W27" s="843">
        <v>2864.002</v>
      </c>
      <c r="X27" s="844">
        <v>2571.761</v>
      </c>
      <c r="Y27" s="845">
        <v>4710.0249999999996</v>
      </c>
      <c r="Z27" s="846">
        <v>7132.7160000000104</v>
      </c>
      <c r="AA27" s="1390">
        <v>485.90499999999997</v>
      </c>
      <c r="AB27" s="1391">
        <v>536.13</v>
      </c>
      <c r="AC27" s="1392">
        <v>1310.55</v>
      </c>
      <c r="AD27" s="1393">
        <v>2466.52</v>
      </c>
      <c r="AE27" s="1394">
        <v>7865.96</v>
      </c>
      <c r="AF27" s="1395">
        <v>2594.13</v>
      </c>
      <c r="AG27" s="1396">
        <v>2362.84</v>
      </c>
      <c r="AH27" s="15">
        <f t="shared" ref="AH27:CL27" si="70">AH82*AH106</f>
        <v>3643.6724951109809</v>
      </c>
      <c r="AI27" s="15">
        <f t="shared" si="70"/>
        <v>4247.5400034045788</v>
      </c>
      <c r="AJ27" s="15">
        <f>AJ82*AJ106</f>
        <v>4767.8999301092363</v>
      </c>
      <c r="AK27" s="15">
        <f t="shared" si="70"/>
        <v>5018.3023797524947</v>
      </c>
      <c r="AL27" s="94">
        <f t="shared" si="70"/>
        <v>5502.0189874731304</v>
      </c>
      <c r="AM27" s="15">
        <f t="shared" si="70"/>
        <v>3172.1629520496444</v>
      </c>
      <c r="AN27" s="15">
        <f t="shared" si="70"/>
        <v>3448.0681123394256</v>
      </c>
      <c r="AO27" s="15">
        <f t="shared" si="70"/>
        <v>3438.1712473285311</v>
      </c>
      <c r="AP27" s="15">
        <f t="shared" si="70"/>
        <v>3509.2195253217255</v>
      </c>
      <c r="AQ27" s="15">
        <f t="shared" si="70"/>
        <v>3684.7545714452667</v>
      </c>
      <c r="AR27" s="15">
        <f t="shared" si="70"/>
        <v>3741.4639221140878</v>
      </c>
      <c r="AS27" s="15">
        <f t="shared" si="70"/>
        <v>3699.443804267441</v>
      </c>
      <c r="AT27" s="15">
        <f t="shared" si="70"/>
        <v>3585.7009486640291</v>
      </c>
      <c r="AU27" s="15">
        <f t="shared" si="70"/>
        <v>3629.1292883231208</v>
      </c>
      <c r="AV27" s="15">
        <f t="shared" si="70"/>
        <v>3632.4828994208942</v>
      </c>
      <c r="AW27" s="15">
        <f t="shared" si="70"/>
        <v>3577.7525784733161</v>
      </c>
      <c r="AX27" s="94">
        <f t="shared" si="70"/>
        <v>3675.6143587871443</v>
      </c>
      <c r="AY27" s="15">
        <f t="shared" si="70"/>
        <v>3817.7261545934216</v>
      </c>
      <c r="AZ27" s="15">
        <f t="shared" si="70"/>
        <v>4106.0653471264159</v>
      </c>
      <c r="BA27" s="15">
        <f t="shared" si="70"/>
        <v>4270.614490394546</v>
      </c>
      <c r="BB27" s="15">
        <f t="shared" si="70"/>
        <v>4483.3274674683607</v>
      </c>
      <c r="BC27" s="15">
        <f t="shared" si="70"/>
        <v>4724.4137639413166</v>
      </c>
      <c r="BD27" s="15">
        <f t="shared" si="70"/>
        <v>4837.3375915571887</v>
      </c>
      <c r="BE27" s="15">
        <f t="shared" si="70"/>
        <v>4986.6369577502373</v>
      </c>
      <c r="BF27" s="15">
        <f t="shared" si="70"/>
        <v>5057.5735675906681</v>
      </c>
      <c r="BG27" s="15">
        <f t="shared" si="70"/>
        <v>5138.3513869869194</v>
      </c>
      <c r="BH27" s="15">
        <f t="shared" si="70"/>
        <v>5187.0341347418789</v>
      </c>
      <c r="BI27" s="15">
        <f t="shared" si="70"/>
        <v>5182.6100268721275</v>
      </c>
      <c r="BJ27" s="94">
        <f t="shared" si="70"/>
        <v>5168.6136263763537</v>
      </c>
      <c r="BK27" s="15">
        <f t="shared" si="70"/>
        <v>5185.1909906493447</v>
      </c>
      <c r="BL27" s="15">
        <f t="shared" si="70"/>
        <v>5249.3383914674205</v>
      </c>
      <c r="BM27" s="15">
        <f t="shared" si="70"/>
        <v>5367.9052299588902</v>
      </c>
      <c r="BN27" s="15">
        <f t="shared" si="70"/>
        <v>5489.3235082239453</v>
      </c>
      <c r="BO27" s="15">
        <f t="shared" si="70"/>
        <v>5613.5634415575387</v>
      </c>
      <c r="BP27" s="15">
        <f t="shared" si="70"/>
        <v>5740.7743948136867</v>
      </c>
      <c r="BQ27" s="15">
        <f t="shared" si="70"/>
        <v>5871.280176334757</v>
      </c>
      <c r="BR27" s="15">
        <f t="shared" si="70"/>
        <v>5634.9670474323793</v>
      </c>
      <c r="BS27" s="15">
        <f t="shared" si="70"/>
        <v>5385.4022103601319</v>
      </c>
      <c r="BT27" s="15">
        <f t="shared" si="70"/>
        <v>5691.6764910848178</v>
      </c>
      <c r="BU27" s="15">
        <f t="shared" si="70"/>
        <v>5948.7045914254777</v>
      </c>
      <c r="BV27" s="94">
        <f t="shared" si="70"/>
        <v>6204.4318035248134</v>
      </c>
      <c r="BW27" s="15">
        <f t="shared" si="70"/>
        <v>6700.2787172725184</v>
      </c>
      <c r="BX27" s="15">
        <f t="shared" si="70"/>
        <v>7381.0331231644732</v>
      </c>
      <c r="BY27" s="15">
        <f t="shared" si="70"/>
        <v>8157.2431113842058</v>
      </c>
      <c r="BZ27" s="15">
        <f t="shared" si="70"/>
        <v>8328.1952215336241</v>
      </c>
      <c r="CA27" s="15">
        <f t="shared" si="70"/>
        <v>8507.4915469153002</v>
      </c>
      <c r="CB27" s="15">
        <f t="shared" si="70"/>
        <v>8702.1585092437672</v>
      </c>
      <c r="CC27" s="15">
        <f t="shared" si="70"/>
        <v>8913.0083031764989</v>
      </c>
      <c r="CD27" s="15">
        <f t="shared" si="70"/>
        <v>8415.6860760705549</v>
      </c>
      <c r="CE27" s="15">
        <f t="shared" si="70"/>
        <v>7888.4859813517496</v>
      </c>
      <c r="CF27" s="15">
        <f t="shared" si="70"/>
        <v>8055.6849443977717</v>
      </c>
      <c r="CG27" s="15">
        <f t="shared" si="70"/>
        <v>8139.8357001592103</v>
      </c>
      <c r="CH27" s="94">
        <f t="shared" si="70"/>
        <v>8211.084577093221</v>
      </c>
      <c r="CI27" s="15">
        <f t="shared" si="70"/>
        <v>8011.1757659298064</v>
      </c>
      <c r="CJ27" s="15">
        <f t="shared" si="70"/>
        <v>8804.9159103311322</v>
      </c>
      <c r="CK27" s="15">
        <f t="shared" si="70"/>
        <v>9715.5272667312584</v>
      </c>
      <c r="CL27" s="15">
        <f t="shared" si="70"/>
        <v>9906.3312213582849</v>
      </c>
      <c r="CM27" s="15">
        <f t="shared" ref="CM27:CT27" si="71">CM82*CM106</f>
        <v>10105.979436018857</v>
      </c>
      <c r="CN27" s="15">
        <f t="shared" si="71"/>
        <v>10321.949657324913</v>
      </c>
      <c r="CO27" s="15">
        <f t="shared" si="71"/>
        <v>10561.121323688405</v>
      </c>
      <c r="CP27" s="15">
        <f t="shared" si="71"/>
        <v>9977.8599350337954</v>
      </c>
      <c r="CQ27" s="15">
        <f t="shared" si="71"/>
        <v>9364.1085184610311</v>
      </c>
      <c r="CR27" s="15">
        <f t="shared" si="71"/>
        <v>9586.7088582957786</v>
      </c>
      <c r="CS27" s="15">
        <f t="shared" si="71"/>
        <v>9712.9484895025307</v>
      </c>
      <c r="CT27" s="94">
        <f t="shared" si="71"/>
        <v>9826.3240996435961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5">
        <v>4457.63399999999</v>
      </c>
      <c r="O28" s="847">
        <v>596.98699999999997</v>
      </c>
      <c r="P28" s="848">
        <v>1388.49</v>
      </c>
      <c r="Q28" s="849">
        <v>1534.674</v>
      </c>
      <c r="R28" s="850">
        <v>1206.982</v>
      </c>
      <c r="S28" s="851">
        <v>1457.5889999999999</v>
      </c>
      <c r="T28" s="852">
        <v>2428.7044999999998</v>
      </c>
      <c r="U28" s="853">
        <v>1586.0619999999999</v>
      </c>
      <c r="V28" s="854">
        <v>1310.0440000000001</v>
      </c>
      <c r="W28" s="855">
        <v>2379.7469999999998</v>
      </c>
      <c r="X28" s="856">
        <v>1759.1415</v>
      </c>
      <c r="Y28" s="857">
        <v>2505.2604999999999</v>
      </c>
      <c r="Z28" s="858">
        <v>6394.2539999999999</v>
      </c>
      <c r="AA28" s="1397">
        <v>1566.4295</v>
      </c>
      <c r="AB28" s="1398">
        <v>1094.9259999999999</v>
      </c>
      <c r="AC28" s="1399">
        <v>2230.5300000000002</v>
      </c>
      <c r="AD28" s="1400">
        <v>2197.79</v>
      </c>
      <c r="AE28" s="1401">
        <v>2466.1999999999998</v>
      </c>
      <c r="AF28" s="1402">
        <v>2195.75</v>
      </c>
      <c r="AG28" s="1403">
        <v>2720.18</v>
      </c>
      <c r="AH28" s="15">
        <f t="shared" ref="AH28:CL29" si="72">AH83*AH107</f>
        <v>2848.841774016817</v>
      </c>
      <c r="AI28" s="15">
        <f t="shared" si="72"/>
        <v>3814.4116632401629</v>
      </c>
      <c r="AJ28" s="15">
        <f t="shared" si="72"/>
        <v>4371.933096337697</v>
      </c>
      <c r="AK28" s="15">
        <f t="shared" si="72"/>
        <v>5411.564347234741</v>
      </c>
      <c r="AL28" s="94">
        <f t="shared" si="72"/>
        <v>6771.7398702256187</v>
      </c>
      <c r="AM28" s="15">
        <f t="shared" si="72"/>
        <v>3282.1390922224778</v>
      </c>
      <c r="AN28" s="15">
        <f t="shared" si="72"/>
        <v>3528.3630699105524</v>
      </c>
      <c r="AO28" s="15">
        <f t="shared" si="72"/>
        <v>3738.6689123722053</v>
      </c>
      <c r="AP28" s="15">
        <f t="shared" si="72"/>
        <v>3708.9475478932695</v>
      </c>
      <c r="AQ28" s="15">
        <f t="shared" si="72"/>
        <v>3815.4693071240263</v>
      </c>
      <c r="AR28" s="15">
        <f t="shared" si="72"/>
        <v>3900.3750712548281</v>
      </c>
      <c r="AS28" s="15">
        <f t="shared" si="72"/>
        <v>3866.8645713917781</v>
      </c>
      <c r="AT28" s="15">
        <f t="shared" si="72"/>
        <v>4148.4543953965813</v>
      </c>
      <c r="AU28" s="15">
        <f t="shared" si="72"/>
        <v>4135.1279067787482</v>
      </c>
      <c r="AV28" s="15">
        <f t="shared" si="72"/>
        <v>4182.3124289954667</v>
      </c>
      <c r="AW28" s="15">
        <f t="shared" si="72"/>
        <v>4308.7558794766182</v>
      </c>
      <c r="AX28" s="94">
        <f t="shared" si="72"/>
        <v>4339.8714841718811</v>
      </c>
      <c r="AY28" s="15">
        <f t="shared" si="72"/>
        <v>4499.2901798895673</v>
      </c>
      <c r="AZ28" s="15">
        <f t="shared" si="72"/>
        <v>4501.2608244228686</v>
      </c>
      <c r="BA28" s="15">
        <f t="shared" si="72"/>
        <v>4504.5995443026641</v>
      </c>
      <c r="BB28" s="15">
        <f t="shared" si="72"/>
        <v>4458.7604210882746</v>
      </c>
      <c r="BC28" s="15">
        <f t="shared" si="72"/>
        <v>4543.4676612954709</v>
      </c>
      <c r="BD28" s="15">
        <f t="shared" si="72"/>
        <v>4634.2916526738991</v>
      </c>
      <c r="BE28" s="15">
        <f t="shared" si="72"/>
        <v>4719.9519142394429</v>
      </c>
      <c r="BF28" s="15">
        <f t="shared" si="72"/>
        <v>5020.5792046798915</v>
      </c>
      <c r="BG28" s="15">
        <f t="shared" si="72"/>
        <v>5187.0274748183192</v>
      </c>
      <c r="BH28" s="15">
        <f t="shared" si="72"/>
        <v>5371.3755128254197</v>
      </c>
      <c r="BI28" s="15">
        <f t="shared" si="72"/>
        <v>5587.71927291475</v>
      </c>
      <c r="BJ28" s="94">
        <f t="shared" si="72"/>
        <v>5673.0206704500852</v>
      </c>
      <c r="BK28" s="15">
        <f t="shared" si="72"/>
        <v>6224.5176984524551</v>
      </c>
      <c r="BL28" s="15">
        <f t="shared" si="72"/>
        <v>6257.2705464634755</v>
      </c>
      <c r="BM28" s="15">
        <f t="shared" si="72"/>
        <v>6300.1037883048257</v>
      </c>
      <c r="BN28" s="15">
        <f t="shared" si="72"/>
        <v>6308.4237674584565</v>
      </c>
      <c r="BO28" s="15">
        <f t="shared" si="72"/>
        <v>6315.1973153820582</v>
      </c>
      <c r="BP28" s="15">
        <f t="shared" si="72"/>
        <v>6311.1648086543319</v>
      </c>
      <c r="BQ28" s="15">
        <f t="shared" si="72"/>
        <v>6294.1090449736212</v>
      </c>
      <c r="BR28" s="15">
        <f t="shared" si="72"/>
        <v>6372.2858817529741</v>
      </c>
      <c r="BS28" s="15">
        <f t="shared" si="72"/>
        <v>6452.1543047233308</v>
      </c>
      <c r="BT28" s="15">
        <f t="shared" si="72"/>
        <v>6533.2509981893008</v>
      </c>
      <c r="BU28" s="15">
        <f t="shared" si="72"/>
        <v>6615.6467379014048</v>
      </c>
      <c r="BV28" s="94">
        <f t="shared" si="72"/>
        <v>6698.5040152153524</v>
      </c>
      <c r="BW28" s="15">
        <f t="shared" si="72"/>
        <v>7214.5507260410686</v>
      </c>
      <c r="BX28" s="15">
        <f t="shared" si="72"/>
        <v>6898.4851660811109</v>
      </c>
      <c r="BY28" s="15">
        <f t="shared" si="72"/>
        <v>7182.0698173266655</v>
      </c>
      <c r="BZ28" s="15">
        <f t="shared" si="72"/>
        <v>7470.8162868474619</v>
      </c>
      <c r="CA28" s="15">
        <f t="shared" si="72"/>
        <v>7758.6044592113694</v>
      </c>
      <c r="CB28" s="15">
        <f t="shared" si="72"/>
        <v>8045.1316434193104</v>
      </c>
      <c r="CC28" s="15">
        <f t="shared" si="72"/>
        <v>8331.2268351406165</v>
      </c>
      <c r="CD28" s="15">
        <f t="shared" si="72"/>
        <v>9055.7457868497313</v>
      </c>
      <c r="CE28" s="15">
        <f t="shared" si="72"/>
        <v>9800.5133964634824</v>
      </c>
      <c r="CF28" s="15">
        <f t="shared" si="72"/>
        <v>9914.0605841956276</v>
      </c>
      <c r="CG28" s="15">
        <f t="shared" si="72"/>
        <v>10033.794616445968</v>
      </c>
      <c r="CH28" s="94">
        <f t="shared" si="72"/>
        <v>10166.544101994945</v>
      </c>
      <c r="CI28" s="15">
        <f t="shared" si="72"/>
        <v>10090.205238021952</v>
      </c>
      <c r="CJ28" s="15">
        <f t="shared" si="72"/>
        <v>9493.0444355770596</v>
      </c>
      <c r="CK28" s="15">
        <f t="shared" si="72"/>
        <v>9605.6659643139847</v>
      </c>
      <c r="CL28" s="15">
        <f t="shared" si="72"/>
        <v>9714.6922403220615</v>
      </c>
      <c r="CM28" s="15">
        <f t="shared" ref="CM28:CT28" si="73">CM83*CM107</f>
        <v>9811.2861168148247</v>
      </c>
      <c r="CN28" s="15">
        <f t="shared" si="73"/>
        <v>9887.9148550566842</v>
      </c>
      <c r="CO28" s="15">
        <f t="shared" si="73"/>
        <v>9947.5740532380223</v>
      </c>
      <c r="CP28" s="15">
        <f t="shared" si="73"/>
        <v>10791.712789712636</v>
      </c>
      <c r="CQ28" s="15">
        <f t="shared" si="73"/>
        <v>11666.285564154401</v>
      </c>
      <c r="CR28" s="15">
        <f t="shared" si="73"/>
        <v>11788.00294259323</v>
      </c>
      <c r="CS28" s="15">
        <f t="shared" si="73"/>
        <v>11914.148357235617</v>
      </c>
      <c r="CT28" s="94">
        <f t="shared" si="73"/>
        <v>12052.378965623318</v>
      </c>
    </row>
    <row r="29" spans="1:98" s="1112" customFormat="1" x14ac:dyDescent="0.25">
      <c r="A29" s="4" t="s">
        <v>149</v>
      </c>
      <c r="B29" s="1112" t="s">
        <v>150</v>
      </c>
      <c r="C29" s="1113"/>
      <c r="D29" s="1113"/>
      <c r="E29" s="1113"/>
      <c r="F29" s="1113"/>
      <c r="G29" s="1113"/>
      <c r="H29" s="1113"/>
      <c r="I29" s="1113"/>
      <c r="J29" s="1113"/>
      <c r="K29" s="1113"/>
      <c r="L29" s="1113"/>
      <c r="M29" s="1113"/>
      <c r="N29" s="115"/>
      <c r="O29" s="1111"/>
      <c r="P29" s="1111"/>
      <c r="Q29" s="1111"/>
      <c r="R29" s="1111"/>
      <c r="S29" s="1111"/>
      <c r="T29" s="1111"/>
      <c r="U29" s="1111"/>
      <c r="V29" s="1111"/>
      <c r="W29" s="1111"/>
      <c r="X29" s="1111"/>
      <c r="Y29" s="1111"/>
      <c r="Z29" s="1111"/>
      <c r="AA29" s="1111"/>
      <c r="AB29" s="1404">
        <v>541.452</v>
      </c>
      <c r="AC29" s="1405">
        <v>608.25</v>
      </c>
      <c r="AD29" s="1406">
        <v>830.05</v>
      </c>
      <c r="AE29" s="1407">
        <v>482.97</v>
      </c>
      <c r="AF29" s="1408">
        <v>254.37</v>
      </c>
      <c r="AG29" s="1409">
        <v>387.69</v>
      </c>
      <c r="AH29" s="15">
        <f t="shared" si="72"/>
        <v>473.49452002500004</v>
      </c>
      <c r="AI29" s="15">
        <f t="shared" si="72"/>
        <v>400.84381074986408</v>
      </c>
      <c r="AJ29" s="15">
        <f t="shared" si="72"/>
        <v>397.94092793011833</v>
      </c>
      <c r="AK29" s="15">
        <f t="shared" si="72"/>
        <v>446.59811680196447</v>
      </c>
      <c r="AL29" s="15">
        <f t="shared" si="72"/>
        <v>467.05904408736353</v>
      </c>
      <c r="AM29" s="15">
        <f t="shared" si="72"/>
        <v>414.39451128365323</v>
      </c>
      <c r="AN29" s="15">
        <f t="shared" si="72"/>
        <v>418.53845639648978</v>
      </c>
      <c r="AO29" s="15">
        <f t="shared" si="72"/>
        <v>422.72384096045465</v>
      </c>
      <c r="AP29" s="15">
        <f t="shared" si="72"/>
        <v>426.95107937005923</v>
      </c>
      <c r="AQ29" s="15">
        <f t="shared" si="72"/>
        <v>431.22059016375988</v>
      </c>
      <c r="AR29" s="15">
        <f t="shared" si="72"/>
        <v>435.53279606539746</v>
      </c>
      <c r="AS29" s="15">
        <f t="shared" si="72"/>
        <v>439.88812402605151</v>
      </c>
      <c r="AT29" s="15">
        <f t="shared" si="72"/>
        <v>444.28700526631201</v>
      </c>
      <c r="AU29" s="15">
        <f t="shared" si="72"/>
        <v>448.72987531897508</v>
      </c>
      <c r="AV29" s="15">
        <f t="shared" si="72"/>
        <v>453.21717407216488</v>
      </c>
      <c r="AW29" s="15">
        <f t="shared" si="72"/>
        <v>457.74934581288647</v>
      </c>
      <c r="AX29" s="15">
        <f>AX84*AX108</f>
        <v>462.32683927101539</v>
      </c>
      <c r="AY29" s="15">
        <f t="shared" ref="AY29:CT29" si="74">AY84*AY108</f>
        <v>437.96330316726824</v>
      </c>
      <c r="AZ29" s="15">
        <f>AZ84*AZ108</f>
        <v>437.96330316726824</v>
      </c>
      <c r="BA29" s="15">
        <f t="shared" si="74"/>
        <v>437.96330316726824</v>
      </c>
      <c r="BB29" s="15">
        <f t="shared" si="74"/>
        <v>437.96330316726824</v>
      </c>
      <c r="BC29" s="15">
        <f t="shared" si="74"/>
        <v>437.96330316726824</v>
      </c>
      <c r="BD29" s="15">
        <f t="shared" si="74"/>
        <v>437.96330316726824</v>
      </c>
      <c r="BE29" s="15">
        <f t="shared" si="74"/>
        <v>437.96330316726824</v>
      </c>
      <c r="BF29" s="15">
        <f t="shared" si="74"/>
        <v>437.96330316726824</v>
      </c>
      <c r="BG29" s="15">
        <f t="shared" si="74"/>
        <v>437.96330316726824</v>
      </c>
      <c r="BH29" s="15">
        <f t="shared" si="74"/>
        <v>437.96330316726824</v>
      </c>
      <c r="BI29" s="15">
        <f t="shared" si="74"/>
        <v>437.96330316726824</v>
      </c>
      <c r="BJ29" s="15">
        <f t="shared" si="74"/>
        <v>437.96330316726824</v>
      </c>
      <c r="BK29" s="15">
        <f t="shared" si="74"/>
        <v>437.96330316726824</v>
      </c>
      <c r="BL29" s="15">
        <f t="shared" si="74"/>
        <v>437.96330316726824</v>
      </c>
      <c r="BM29" s="15">
        <f t="shared" si="74"/>
        <v>437.96330316726824</v>
      </c>
      <c r="BN29" s="15">
        <f t="shared" si="74"/>
        <v>437.96330316726824</v>
      </c>
      <c r="BO29" s="15">
        <f t="shared" si="74"/>
        <v>437.96330316726824</v>
      </c>
      <c r="BP29" s="15">
        <f t="shared" si="74"/>
        <v>437.96330316726824</v>
      </c>
      <c r="BQ29" s="15">
        <f t="shared" si="74"/>
        <v>437.96330316726824</v>
      </c>
      <c r="BR29" s="15">
        <f t="shared" si="74"/>
        <v>437.96330316726824</v>
      </c>
      <c r="BS29" s="15">
        <f t="shared" si="74"/>
        <v>437.96330316726824</v>
      </c>
      <c r="BT29" s="15">
        <f t="shared" si="74"/>
        <v>437.96330316726824</v>
      </c>
      <c r="BU29" s="15">
        <f t="shared" si="74"/>
        <v>437.96330316726824</v>
      </c>
      <c r="BV29" s="15">
        <f t="shared" si="74"/>
        <v>437.96330316726824</v>
      </c>
      <c r="BW29" s="15">
        <f t="shared" si="74"/>
        <v>437.96330316726824</v>
      </c>
      <c r="BX29" s="15">
        <f t="shared" si="74"/>
        <v>437.96330316726824</v>
      </c>
      <c r="BY29" s="15">
        <f t="shared" si="74"/>
        <v>437.96330316726824</v>
      </c>
      <c r="BZ29" s="15">
        <f t="shared" si="74"/>
        <v>437.96330316726824</v>
      </c>
      <c r="CA29" s="15">
        <f t="shared" si="74"/>
        <v>437.96330316726824</v>
      </c>
      <c r="CB29" s="15">
        <f t="shared" si="74"/>
        <v>437.96330316726824</v>
      </c>
      <c r="CC29" s="15">
        <f t="shared" si="74"/>
        <v>437.96330316726824</v>
      </c>
      <c r="CD29" s="15">
        <f t="shared" si="74"/>
        <v>437.96330316726824</v>
      </c>
      <c r="CE29" s="15">
        <f t="shared" si="74"/>
        <v>437.96330316726824</v>
      </c>
      <c r="CF29" s="15">
        <f t="shared" si="74"/>
        <v>437.96330316726824</v>
      </c>
      <c r="CG29" s="15">
        <f t="shared" si="74"/>
        <v>437.96330316726824</v>
      </c>
      <c r="CH29" s="15">
        <f t="shared" si="74"/>
        <v>437.96330316726824</v>
      </c>
      <c r="CI29" s="15">
        <f t="shared" si="74"/>
        <v>437.96330316726824</v>
      </c>
      <c r="CJ29" s="15">
        <f t="shared" si="74"/>
        <v>437.96330316726824</v>
      </c>
      <c r="CK29" s="15">
        <f t="shared" si="74"/>
        <v>437.96330316726824</v>
      </c>
      <c r="CL29" s="15">
        <f t="shared" si="74"/>
        <v>437.96330316726824</v>
      </c>
      <c r="CM29" s="15">
        <f t="shared" si="74"/>
        <v>437.96330316726824</v>
      </c>
      <c r="CN29" s="15">
        <f t="shared" si="74"/>
        <v>437.96330316726824</v>
      </c>
      <c r="CO29" s="15">
        <f t="shared" si="74"/>
        <v>437.96330316726824</v>
      </c>
      <c r="CP29" s="15">
        <f t="shared" si="74"/>
        <v>437.96330316726824</v>
      </c>
      <c r="CQ29" s="15">
        <f t="shared" si="74"/>
        <v>437.96330316726824</v>
      </c>
      <c r="CR29" s="15">
        <f t="shared" si="74"/>
        <v>437.96330316726824</v>
      </c>
      <c r="CS29" s="15">
        <f t="shared" si="74"/>
        <v>437.96330316726824</v>
      </c>
      <c r="CT29" s="15">
        <f t="shared" si="74"/>
        <v>437.96330316726824</v>
      </c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75">SUM(D22:D28)</f>
        <v>4953.427999999999</v>
      </c>
      <c r="E30" s="9">
        <f t="shared" ref="E30" si="76">SUM(E22:E28)</f>
        <v>10867.875</v>
      </c>
      <c r="F30" s="9">
        <f t="shared" ref="F30" si="77">SUM(F22:F28)</f>
        <v>14017.172000000002</v>
      </c>
      <c r="G30" s="9">
        <f t="shared" ref="G30" si="78">SUM(G22:G28)</f>
        <v>11357.576000000001</v>
      </c>
      <c r="H30" s="9">
        <f t="shared" ref="H30" si="79">SUM(H22:H28)</f>
        <v>18852.465999999989</v>
      </c>
      <c r="I30" s="9">
        <f t="shared" ref="I30" si="80">SUM(I22:I28)</f>
        <v>16582.022999999997</v>
      </c>
      <c r="J30" s="9">
        <f t="shared" ref="J30" si="81">SUM(J22:J28)</f>
        <v>10057.414999999999</v>
      </c>
      <c r="K30" s="9">
        <f t="shared" ref="K30" si="82">SUM(K22:K28)</f>
        <v>21958.389999999992</v>
      </c>
      <c r="L30" s="9">
        <f t="shared" ref="L30" si="83">SUM(L22:L28)</f>
        <v>13825.28199999999</v>
      </c>
      <c r="M30" s="9">
        <f t="shared" ref="M30" si="84">SUM(M22:M28)</f>
        <v>21610.269000000011</v>
      </c>
      <c r="N30" s="96">
        <f t="shared" ref="N30" si="85">SUM(N22:N28)</f>
        <v>34303.053999999975</v>
      </c>
      <c r="O30" s="9">
        <f t="shared" ref="O30" si="86">SUM(O22:O28)</f>
        <v>6062.5229999999992</v>
      </c>
      <c r="P30" s="9">
        <f t="shared" ref="P30" si="87">SUM(P22:P28)</f>
        <v>6799.4349999999695</v>
      </c>
      <c r="Q30" s="9">
        <f t="shared" ref="Q30" si="88">SUM(Q22:Q28)</f>
        <v>17827.882999999991</v>
      </c>
      <c r="R30" s="9">
        <f t="shared" ref="R30" si="89">SUM(R22:R28)</f>
        <v>18291.496999999999</v>
      </c>
      <c r="S30" s="9">
        <f t="shared" ref="S30" si="90">SUM(S22:S28)</f>
        <v>13673.798000000003</v>
      </c>
      <c r="T30" s="9">
        <f t="shared" ref="T30" si="91">SUM(T22:T28)</f>
        <v>17473.260000000002</v>
      </c>
      <c r="U30" s="16">
        <f t="shared" ref="U30:Z30" si="92">SUM(U22:U28)</f>
        <v>14170.758</v>
      </c>
      <c r="V30" s="16">
        <f t="shared" si="92"/>
        <v>14052.285</v>
      </c>
      <c r="W30" s="16">
        <f t="shared" si="92"/>
        <v>20224.288999999997</v>
      </c>
      <c r="X30" s="16">
        <f t="shared" si="92"/>
        <v>18360.918999999998</v>
      </c>
      <c r="Y30" s="16">
        <f t="shared" si="92"/>
        <v>27633.948000000037</v>
      </c>
      <c r="Z30" s="95">
        <f t="shared" si="92"/>
        <v>44997.842000000113</v>
      </c>
      <c r="AA30" s="16">
        <f>SUM(AA22:AA29)</f>
        <v>12769.655000000001</v>
      </c>
      <c r="AB30" s="16">
        <f>SUM(AB22:AB29)</f>
        <v>20969.710000000014</v>
      </c>
      <c r="AC30" s="16">
        <f t="shared" ref="AC30:AI30" si="93">SUM(AC22:AC29)</f>
        <v>27560.079999999998</v>
      </c>
      <c r="AD30" s="16">
        <f t="shared" si="93"/>
        <v>24462.639999999999</v>
      </c>
      <c r="AE30" s="16">
        <f t="shared" si="93"/>
        <v>31187.960000000003</v>
      </c>
      <c r="AF30" s="16">
        <f t="shared" si="93"/>
        <v>30762.350000000002</v>
      </c>
      <c r="AG30" s="16">
        <f t="shared" si="93"/>
        <v>23223.96</v>
      </c>
      <c r="AH30" s="16">
        <f t="shared" si="93"/>
        <v>31112.237368772687</v>
      </c>
      <c r="AI30" s="16">
        <f t="shared" si="93"/>
        <v>34915.019849917902</v>
      </c>
      <c r="AJ30" s="16">
        <f>SUM(AJ22:AJ29)</f>
        <v>38374.486798662685</v>
      </c>
      <c r="AK30" s="16">
        <f>SUM(AK22:AK29)</f>
        <v>42002.235508666694</v>
      </c>
      <c r="AL30" s="16">
        <f t="shared" ref="AL30:BJ30" si="94">SUM(AL22:AL29)</f>
        <v>46859.833044682753</v>
      </c>
      <c r="AM30" s="16">
        <f t="shared" si="94"/>
        <v>31869.388017733439</v>
      </c>
      <c r="AN30" s="16">
        <f t="shared" si="94"/>
        <v>32382.660480189279</v>
      </c>
      <c r="AO30" s="16">
        <f>SUM(AO22:AO29)</f>
        <v>34890.428802675517</v>
      </c>
      <c r="AP30" s="16">
        <f t="shared" si="94"/>
        <v>32873.478737146928</v>
      </c>
      <c r="AQ30" s="16">
        <f t="shared" si="94"/>
        <v>35640.276389144157</v>
      </c>
      <c r="AR30" s="16">
        <f t="shared" si="94"/>
        <v>36846.391745801622</v>
      </c>
      <c r="AS30" s="16">
        <f>SUM(AS22:AS29)</f>
        <v>37501.755037905954</v>
      </c>
      <c r="AT30" s="16">
        <f t="shared" si="94"/>
        <v>38724.886262450833</v>
      </c>
      <c r="AU30" s="16">
        <f t="shared" si="94"/>
        <v>39876.635863584081</v>
      </c>
      <c r="AV30" s="16">
        <f t="shared" si="94"/>
        <v>41212.31402666065</v>
      </c>
      <c r="AW30" s="16">
        <f t="shared" si="94"/>
        <v>42621.766087137767</v>
      </c>
      <c r="AX30" s="16">
        <f t="shared" si="94"/>
        <v>44098.171443630781</v>
      </c>
      <c r="AY30" s="16">
        <f t="shared" si="94"/>
        <v>42451.29759813899</v>
      </c>
      <c r="AZ30" s="16">
        <f>SUM(AZ22:AZ29)</f>
        <v>41921.735463030294</v>
      </c>
      <c r="BA30" s="16">
        <f t="shared" si="94"/>
        <v>44830.465695312028</v>
      </c>
      <c r="BB30" s="16">
        <f t="shared" si="94"/>
        <v>41483.393641053539</v>
      </c>
      <c r="BC30" s="16">
        <f t="shared" si="94"/>
        <v>43835.802354528292</v>
      </c>
      <c r="BD30" s="16">
        <f t="shared" si="94"/>
        <v>44795.518766215981</v>
      </c>
      <c r="BE30" s="16">
        <f t="shared" si="94"/>
        <v>45585.374626162346</v>
      </c>
      <c r="BF30" s="16">
        <f t="shared" si="94"/>
        <v>46835.073658263042</v>
      </c>
      <c r="BG30" s="16">
        <f t="shared" si="94"/>
        <v>48258.531635457082</v>
      </c>
      <c r="BH30" s="16">
        <f t="shared" si="94"/>
        <v>49741.324396995151</v>
      </c>
      <c r="BI30" s="16">
        <f t="shared" si="94"/>
        <v>51284.302958927867</v>
      </c>
      <c r="BJ30" s="16">
        <f t="shared" si="94"/>
        <v>52738.077538793659</v>
      </c>
      <c r="BK30" s="16">
        <f t="shared" ref="BK30:CL30" si="95">SUM(BK22:BK28)</f>
        <v>47032.486818328543</v>
      </c>
      <c r="BL30" s="16">
        <f t="shared" si="95"/>
        <v>44769.709440476712</v>
      </c>
      <c r="BM30" s="16">
        <f t="shared" si="95"/>
        <v>50096.944358375767</v>
      </c>
      <c r="BN30" s="16">
        <f t="shared" si="95"/>
        <v>49340.454892428817</v>
      </c>
      <c r="BO30" s="16">
        <f t="shared" si="95"/>
        <v>53526.387824787504</v>
      </c>
      <c r="BP30" s="16">
        <f t="shared" si="95"/>
        <v>55663.048689806412</v>
      </c>
      <c r="BQ30" s="16">
        <f t="shared" si="95"/>
        <v>57075.495592362997</v>
      </c>
      <c r="BR30" s="16">
        <f t="shared" si="95"/>
        <v>58492.532454878019</v>
      </c>
      <c r="BS30" s="16">
        <f t="shared" si="95"/>
        <v>60979.954613980619</v>
      </c>
      <c r="BT30" s="16">
        <f t="shared" si="95"/>
        <v>63214.66662063168</v>
      </c>
      <c r="BU30" s="16">
        <f t="shared" si="95"/>
        <v>65546.579687473466</v>
      </c>
      <c r="BV30" s="95">
        <f t="shared" si="95"/>
        <v>67930.610663773463</v>
      </c>
      <c r="BW30" s="16">
        <f t="shared" si="95"/>
        <v>53576.565484388018</v>
      </c>
      <c r="BX30" s="16">
        <f t="shared" si="95"/>
        <v>49061.783911826053</v>
      </c>
      <c r="BY30" s="16">
        <f t="shared" si="95"/>
        <v>55167.8916075733</v>
      </c>
      <c r="BZ30" s="16">
        <f t="shared" si="95"/>
        <v>53814.473875562966</v>
      </c>
      <c r="CA30" s="16">
        <f t="shared" si="95"/>
        <v>59551.73145519082</v>
      </c>
      <c r="CB30" s="16">
        <f t="shared" si="95"/>
        <v>61834.16533190044</v>
      </c>
      <c r="CC30" s="16">
        <f t="shared" si="95"/>
        <v>62341.499699494401</v>
      </c>
      <c r="CD30" s="16">
        <f t="shared" si="95"/>
        <v>64029.601437593912</v>
      </c>
      <c r="CE30" s="16">
        <f t="shared" si="95"/>
        <v>66658.371214412138</v>
      </c>
      <c r="CF30" s="16">
        <f t="shared" si="95"/>
        <v>68694.63664820297</v>
      </c>
      <c r="CG30" s="16">
        <f t="shared" si="95"/>
        <v>70780.49595728697</v>
      </c>
      <c r="CH30" s="95">
        <f t="shared" si="95"/>
        <v>72618.453448229338</v>
      </c>
      <c r="CI30" s="16">
        <f t="shared" si="95"/>
        <v>60426.661655648728</v>
      </c>
      <c r="CJ30" s="16">
        <f t="shared" si="95"/>
        <v>55688.640278293205</v>
      </c>
      <c r="CK30" s="16">
        <f>SUM(CK22:CK28)</f>
        <v>62325.982727362541</v>
      </c>
      <c r="CL30" s="16">
        <f t="shared" si="95"/>
        <v>60792.727629890287</v>
      </c>
      <c r="CM30" s="16">
        <f t="shared" ref="CM30:CT30" si="96">SUM(CM22:CM28)</f>
        <v>67013.412308231214</v>
      </c>
      <c r="CN30" s="16">
        <f t="shared" si="96"/>
        <v>69512.32470493867</v>
      </c>
      <c r="CO30" s="16">
        <f t="shared" si="96"/>
        <v>70051.002581301786</v>
      </c>
      <c r="CP30" s="16">
        <f t="shared" si="96"/>
        <v>72183.828114425516</v>
      </c>
      <c r="CQ30" s="16">
        <f t="shared" si="96"/>
        <v>75398.601334402556</v>
      </c>
      <c r="CR30" s="16">
        <f t="shared" si="96"/>
        <v>77976.160499317222</v>
      </c>
      <c r="CS30" s="16">
        <f t="shared" si="96"/>
        <v>81178.089648580222</v>
      </c>
      <c r="CT30" s="95">
        <f t="shared" si="96"/>
        <v>83593.582090013209</v>
      </c>
    </row>
    <row r="31" spans="1:98" x14ac:dyDescent="0.25">
      <c r="X31" s="22"/>
      <c r="Y31" s="26"/>
    </row>
    <row r="32" spans="1:98" s="4" customFormat="1" x14ac:dyDescent="0.25">
      <c r="A32" s="113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9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9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9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9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9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9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9"/>
    </row>
    <row r="33" spans="1:98" s="102" customFormat="1" x14ac:dyDescent="0.25">
      <c r="B33" s="102" t="s">
        <v>9</v>
      </c>
      <c r="C33" s="102">
        <f t="shared" ref="C33:BN33" si="97">C21</f>
        <v>42005</v>
      </c>
      <c r="D33" s="102">
        <f t="shared" si="97"/>
        <v>42036</v>
      </c>
      <c r="E33" s="102">
        <f t="shared" si="97"/>
        <v>42064</v>
      </c>
      <c r="F33" s="102">
        <f t="shared" si="97"/>
        <v>42095</v>
      </c>
      <c r="G33" s="102">
        <f t="shared" si="97"/>
        <v>42125</v>
      </c>
      <c r="H33" s="102">
        <f t="shared" si="97"/>
        <v>42156</v>
      </c>
      <c r="I33" s="102">
        <f t="shared" si="97"/>
        <v>42186</v>
      </c>
      <c r="J33" s="102">
        <f t="shared" si="97"/>
        <v>42217</v>
      </c>
      <c r="K33" s="102">
        <f t="shared" si="97"/>
        <v>42248</v>
      </c>
      <c r="L33" s="102">
        <f t="shared" si="97"/>
        <v>42278</v>
      </c>
      <c r="M33" s="102">
        <f t="shared" si="97"/>
        <v>42309</v>
      </c>
      <c r="N33" s="103">
        <f t="shared" si="97"/>
        <v>42339</v>
      </c>
      <c r="O33" s="102">
        <f t="shared" si="97"/>
        <v>42370</v>
      </c>
      <c r="P33" s="102">
        <f t="shared" si="97"/>
        <v>42401</v>
      </c>
      <c r="Q33" s="102">
        <f t="shared" si="97"/>
        <v>42430</v>
      </c>
      <c r="R33" s="102">
        <f t="shared" si="97"/>
        <v>42461</v>
      </c>
      <c r="S33" s="102">
        <f t="shared" si="97"/>
        <v>42491</v>
      </c>
      <c r="T33" s="102">
        <f t="shared" si="97"/>
        <v>42522</v>
      </c>
      <c r="U33" s="102">
        <f t="shared" si="97"/>
        <v>42552</v>
      </c>
      <c r="V33" s="102">
        <f t="shared" si="97"/>
        <v>42583</v>
      </c>
      <c r="W33" s="110">
        <f t="shared" si="97"/>
        <v>42614</v>
      </c>
      <c r="X33" s="110">
        <f t="shared" si="97"/>
        <v>42644</v>
      </c>
      <c r="Y33" s="110">
        <f t="shared" si="97"/>
        <v>42675</v>
      </c>
      <c r="Z33" s="114">
        <f t="shared" si="97"/>
        <v>42705</v>
      </c>
      <c r="AA33" s="102">
        <f t="shared" si="97"/>
        <v>42752</v>
      </c>
      <c r="AB33" s="102">
        <f t="shared" si="97"/>
        <v>42783</v>
      </c>
      <c r="AC33" s="102">
        <f t="shared" si="97"/>
        <v>42811</v>
      </c>
      <c r="AD33" s="102">
        <f t="shared" si="97"/>
        <v>42842</v>
      </c>
      <c r="AE33" s="102">
        <f t="shared" si="97"/>
        <v>42872</v>
      </c>
      <c r="AF33" s="102">
        <f t="shared" si="97"/>
        <v>42903</v>
      </c>
      <c r="AG33" s="102">
        <f t="shared" si="97"/>
        <v>42933</v>
      </c>
      <c r="AH33" s="102">
        <f t="shared" si="97"/>
        <v>42964</v>
      </c>
      <c r="AI33" s="102">
        <f t="shared" si="97"/>
        <v>42995</v>
      </c>
      <c r="AJ33" s="102">
        <f t="shared" si="97"/>
        <v>43025</v>
      </c>
      <c r="AK33" s="102">
        <f t="shared" si="97"/>
        <v>43056</v>
      </c>
      <c r="AL33" s="103">
        <f t="shared" si="97"/>
        <v>43086</v>
      </c>
      <c r="AM33" s="102">
        <f t="shared" si="97"/>
        <v>43118</v>
      </c>
      <c r="AN33" s="102">
        <f t="shared" si="97"/>
        <v>43149</v>
      </c>
      <c r="AO33" s="102">
        <f t="shared" si="97"/>
        <v>43177</v>
      </c>
      <c r="AP33" s="102">
        <f t="shared" si="97"/>
        <v>43208</v>
      </c>
      <c r="AQ33" s="102">
        <f t="shared" si="97"/>
        <v>43238</v>
      </c>
      <c r="AR33" s="102">
        <f t="shared" si="97"/>
        <v>43269</v>
      </c>
      <c r="AS33" s="102">
        <f t="shared" si="97"/>
        <v>43299</v>
      </c>
      <c r="AT33" s="102">
        <f t="shared" si="97"/>
        <v>43330</v>
      </c>
      <c r="AU33" s="102">
        <f t="shared" si="97"/>
        <v>43361</v>
      </c>
      <c r="AV33" s="102">
        <f t="shared" si="97"/>
        <v>43391</v>
      </c>
      <c r="AW33" s="102">
        <f t="shared" si="97"/>
        <v>43422</v>
      </c>
      <c r="AX33" s="103">
        <f t="shared" si="97"/>
        <v>43452</v>
      </c>
      <c r="AY33" s="102">
        <f t="shared" si="97"/>
        <v>43483</v>
      </c>
      <c r="AZ33" s="102">
        <f t="shared" si="97"/>
        <v>43514</v>
      </c>
      <c r="BA33" s="102">
        <f t="shared" si="97"/>
        <v>43542</v>
      </c>
      <c r="BB33" s="102">
        <f t="shared" si="97"/>
        <v>43573</v>
      </c>
      <c r="BC33" s="102">
        <f t="shared" si="97"/>
        <v>43603</v>
      </c>
      <c r="BD33" s="102">
        <f t="shared" si="97"/>
        <v>43634</v>
      </c>
      <c r="BE33" s="102">
        <f t="shared" si="97"/>
        <v>43664</v>
      </c>
      <c r="BF33" s="102">
        <f t="shared" si="97"/>
        <v>43695</v>
      </c>
      <c r="BG33" s="102">
        <f t="shared" si="97"/>
        <v>43726</v>
      </c>
      <c r="BH33" s="102">
        <f t="shared" si="97"/>
        <v>43756</v>
      </c>
      <c r="BI33" s="102">
        <f t="shared" si="97"/>
        <v>43787</v>
      </c>
      <c r="BJ33" s="103">
        <f t="shared" si="97"/>
        <v>43817</v>
      </c>
      <c r="BK33" s="102">
        <f t="shared" si="97"/>
        <v>43848</v>
      </c>
      <c r="BL33" s="102">
        <f t="shared" si="97"/>
        <v>43879</v>
      </c>
      <c r="BM33" s="102">
        <f t="shared" si="97"/>
        <v>43908</v>
      </c>
      <c r="BN33" s="102">
        <f t="shared" si="97"/>
        <v>43939</v>
      </c>
      <c r="BO33" s="102">
        <f t="shared" ref="BO33:CT33" si="98">BO21</f>
        <v>43969</v>
      </c>
      <c r="BP33" s="102">
        <f t="shared" si="98"/>
        <v>44000</v>
      </c>
      <c r="BQ33" s="102">
        <f t="shared" si="98"/>
        <v>44030</v>
      </c>
      <c r="BR33" s="102">
        <f t="shared" si="98"/>
        <v>44061</v>
      </c>
      <c r="BS33" s="102">
        <f t="shared" si="98"/>
        <v>44092</v>
      </c>
      <c r="BT33" s="102">
        <f t="shared" si="98"/>
        <v>44122</v>
      </c>
      <c r="BU33" s="102">
        <f t="shared" si="98"/>
        <v>44153</v>
      </c>
      <c r="BV33" s="103">
        <f t="shared" si="98"/>
        <v>44183</v>
      </c>
      <c r="BW33" s="102">
        <f t="shared" si="98"/>
        <v>44214</v>
      </c>
      <c r="BX33" s="102">
        <f t="shared" si="98"/>
        <v>44245</v>
      </c>
      <c r="BY33" s="102">
        <f t="shared" si="98"/>
        <v>44273</v>
      </c>
      <c r="BZ33" s="102">
        <f t="shared" si="98"/>
        <v>44304</v>
      </c>
      <c r="CA33" s="102">
        <f t="shared" si="98"/>
        <v>44334</v>
      </c>
      <c r="CB33" s="102">
        <f t="shared" si="98"/>
        <v>44365</v>
      </c>
      <c r="CC33" s="102">
        <f t="shared" si="98"/>
        <v>44395</v>
      </c>
      <c r="CD33" s="102">
        <f t="shared" si="98"/>
        <v>44426</v>
      </c>
      <c r="CE33" s="102">
        <f t="shared" si="98"/>
        <v>44457</v>
      </c>
      <c r="CF33" s="102">
        <f t="shared" si="98"/>
        <v>44487</v>
      </c>
      <c r="CG33" s="102">
        <f t="shared" si="98"/>
        <v>44518</v>
      </c>
      <c r="CH33" s="103">
        <f t="shared" si="98"/>
        <v>44548</v>
      </c>
      <c r="CI33" s="102">
        <f t="shared" si="98"/>
        <v>44579</v>
      </c>
      <c r="CJ33" s="102">
        <f t="shared" si="98"/>
        <v>44610</v>
      </c>
      <c r="CK33" s="102">
        <f t="shared" si="98"/>
        <v>44638</v>
      </c>
      <c r="CL33" s="102">
        <f t="shared" si="98"/>
        <v>44669</v>
      </c>
      <c r="CM33" s="102">
        <f t="shared" si="98"/>
        <v>44699</v>
      </c>
      <c r="CN33" s="102">
        <f t="shared" si="98"/>
        <v>44730</v>
      </c>
      <c r="CO33" s="102">
        <f t="shared" si="98"/>
        <v>44760</v>
      </c>
      <c r="CP33" s="102">
        <f t="shared" si="98"/>
        <v>44791</v>
      </c>
      <c r="CQ33" s="102">
        <f t="shared" si="98"/>
        <v>44822</v>
      </c>
      <c r="CR33" s="102">
        <f t="shared" si="98"/>
        <v>44852</v>
      </c>
      <c r="CS33" s="102">
        <f t="shared" si="98"/>
        <v>44883</v>
      </c>
      <c r="CT33" s="103">
        <f t="shared" si="98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4">
        <v>51</v>
      </c>
      <c r="O34" s="859">
        <v>80</v>
      </c>
      <c r="P34" s="860">
        <v>80</v>
      </c>
      <c r="Q34" s="861">
        <v>81</v>
      </c>
      <c r="R34" s="862">
        <v>81</v>
      </c>
      <c r="S34" s="863">
        <v>80</v>
      </c>
      <c r="T34" s="864">
        <v>77</v>
      </c>
      <c r="U34" s="865">
        <v>70</v>
      </c>
      <c r="V34" s="866">
        <v>70</v>
      </c>
      <c r="W34" s="867">
        <v>68</v>
      </c>
      <c r="X34" s="868">
        <v>67</v>
      </c>
      <c r="Y34" s="869">
        <v>65</v>
      </c>
      <c r="Z34" s="870">
        <v>61</v>
      </c>
      <c r="AA34" s="1410">
        <v>97</v>
      </c>
      <c r="AB34" s="1411">
        <v>95</v>
      </c>
      <c r="AC34" s="1412">
        <v>95</v>
      </c>
      <c r="AD34" s="1849">
        <v>249</v>
      </c>
      <c r="AE34" s="1850">
        <v>241</v>
      </c>
      <c r="AF34" s="1851">
        <v>234</v>
      </c>
      <c r="AG34" s="1852">
        <v>246</v>
      </c>
      <c r="AH34" s="15">
        <f>AVERAGE(AD34:AG34)</f>
        <v>242.5</v>
      </c>
      <c r="AI34" s="15">
        <f t="shared" ref="AI34:AW34" si="99">AVERAGE(AE34:AH34)</f>
        <v>240.875</v>
      </c>
      <c r="AJ34" s="15">
        <f t="shared" si="99"/>
        <v>240.84375</v>
      </c>
      <c r="AK34" s="15">
        <f t="shared" si="99"/>
        <v>242.5546875</v>
      </c>
      <c r="AL34" s="15">
        <f t="shared" si="99"/>
        <v>241.693359375</v>
      </c>
      <c r="AM34" s="15">
        <f t="shared" si="99"/>
        <v>241.49169921875</v>
      </c>
      <c r="AN34" s="15">
        <f t="shared" si="99"/>
        <v>241.6458740234375</v>
      </c>
      <c r="AO34" s="15">
        <f t="shared" si="99"/>
        <v>241.84640502929687</v>
      </c>
      <c r="AP34" s="15">
        <f t="shared" si="99"/>
        <v>241.66933441162109</v>
      </c>
      <c r="AQ34" s="15">
        <f t="shared" si="99"/>
        <v>241.66332817077637</v>
      </c>
      <c r="AR34" s="15">
        <f>AVERAGE(AN34:AQ34)</f>
        <v>241.70623540878296</v>
      </c>
      <c r="AS34" s="15">
        <f t="shared" si="99"/>
        <v>241.72132575511932</v>
      </c>
      <c r="AT34" s="15">
        <f t="shared" si="99"/>
        <v>241.69005593657494</v>
      </c>
      <c r="AU34" s="15">
        <f t="shared" si="99"/>
        <v>241.6952363178134</v>
      </c>
      <c r="AV34" s="15">
        <f t="shared" si="99"/>
        <v>241.70321335457265</v>
      </c>
      <c r="AW34" s="15">
        <f t="shared" si="99"/>
        <v>241.70245784102008</v>
      </c>
      <c r="AX34" s="15">
        <f>AVERAGE(AT34:AW34)</f>
        <v>241.69774086249527</v>
      </c>
      <c r="AY34" s="15">
        <f>AVERAGE(AM34:AX34)*1.01</f>
        <v>244.10293628279692</v>
      </c>
      <c r="AZ34" s="15">
        <f>AY34</f>
        <v>244.10293628279692</v>
      </c>
      <c r="BA34" s="15">
        <f t="shared" ref="BA34:BI34" si="100">AZ34</f>
        <v>244.10293628279692</v>
      </c>
      <c r="BB34" s="15">
        <f t="shared" si="100"/>
        <v>244.10293628279692</v>
      </c>
      <c r="BC34" s="15">
        <f t="shared" si="100"/>
        <v>244.10293628279692</v>
      </c>
      <c r="BD34" s="15">
        <f t="shared" si="100"/>
        <v>244.10293628279692</v>
      </c>
      <c r="BE34" s="15">
        <f t="shared" si="100"/>
        <v>244.10293628279692</v>
      </c>
      <c r="BF34" s="15">
        <f t="shared" si="100"/>
        <v>244.10293628279692</v>
      </c>
      <c r="BG34" s="15">
        <f t="shared" si="100"/>
        <v>244.10293628279692</v>
      </c>
      <c r="BH34" s="15">
        <f t="shared" si="100"/>
        <v>244.10293628279692</v>
      </c>
      <c r="BI34" s="15">
        <f t="shared" si="100"/>
        <v>244.10293628279692</v>
      </c>
      <c r="BJ34" s="15">
        <f>BI34*1.002</f>
        <v>244.59114215536252</v>
      </c>
      <c r="BK34" s="15">
        <f t="shared" ref="BK34:BV34" si="101">BJ34*1.002</f>
        <v>245.08032443967323</v>
      </c>
      <c r="BL34" s="15">
        <f t="shared" si="101"/>
        <v>245.57048508855257</v>
      </c>
      <c r="BM34" s="15">
        <f t="shared" si="101"/>
        <v>246.06162605872967</v>
      </c>
      <c r="BN34" s="15">
        <f t="shared" si="101"/>
        <v>246.55374931084714</v>
      </c>
      <c r="BO34" s="15">
        <f t="shared" si="101"/>
        <v>247.04685680946884</v>
      </c>
      <c r="BP34" s="15">
        <f t="shared" si="101"/>
        <v>247.54095052308779</v>
      </c>
      <c r="BQ34" s="15">
        <f t="shared" si="101"/>
        <v>248.03603242413396</v>
      </c>
      <c r="BR34" s="15">
        <f t="shared" si="101"/>
        <v>248.53210448898224</v>
      </c>
      <c r="BS34" s="15">
        <f t="shared" si="101"/>
        <v>249.02916869796022</v>
      </c>
      <c r="BT34" s="15">
        <f t="shared" si="101"/>
        <v>249.52722703535613</v>
      </c>
      <c r="BU34" s="15">
        <f t="shared" si="101"/>
        <v>250.02628148942685</v>
      </c>
      <c r="BV34" s="15">
        <f t="shared" si="101"/>
        <v>250.5263340524057</v>
      </c>
      <c r="BW34" s="15">
        <v>170</v>
      </c>
      <c r="BX34" s="15">
        <f t="shared" ref="BX34" si="102">BW34</f>
        <v>170</v>
      </c>
      <c r="BY34" s="15">
        <f t="shared" ref="BY34" si="103">BX34</f>
        <v>170</v>
      </c>
      <c r="BZ34" s="15">
        <f t="shared" ref="BZ34" si="104">BY34</f>
        <v>170</v>
      </c>
      <c r="CA34" s="15">
        <f t="shared" ref="CA34" si="105">BZ34</f>
        <v>170</v>
      </c>
      <c r="CB34" s="15">
        <f t="shared" ref="CB34" si="106">CA34</f>
        <v>170</v>
      </c>
      <c r="CC34" s="15">
        <f t="shared" ref="CC34" si="107">CB34</f>
        <v>170</v>
      </c>
      <c r="CD34" s="15">
        <f t="shared" ref="CD34" si="108">CC34</f>
        <v>170</v>
      </c>
      <c r="CE34" s="15">
        <f t="shared" ref="CE34" si="109">CD34</f>
        <v>170</v>
      </c>
      <c r="CF34" s="15">
        <f t="shared" ref="CF34" si="110">CE34</f>
        <v>170</v>
      </c>
      <c r="CG34" s="15">
        <f t="shared" ref="CG34" si="111">CF34</f>
        <v>170</v>
      </c>
      <c r="CH34" s="94">
        <f t="shared" ref="CH34" si="112">CG34</f>
        <v>170</v>
      </c>
      <c r="CI34" s="15">
        <f>CH34</f>
        <v>170</v>
      </c>
      <c r="CJ34" s="15">
        <f t="shared" ref="CJ34" si="113">CI34</f>
        <v>170</v>
      </c>
      <c r="CK34" s="15">
        <f t="shared" ref="CK34" si="114">CJ34</f>
        <v>170</v>
      </c>
      <c r="CL34" s="15">
        <f t="shared" ref="CL34" si="115">CK34</f>
        <v>170</v>
      </c>
      <c r="CM34" s="15">
        <f t="shared" ref="CM34" si="116">CL34</f>
        <v>170</v>
      </c>
      <c r="CN34" s="15">
        <f t="shared" ref="CN34" si="117">CM34</f>
        <v>170</v>
      </c>
      <c r="CO34" s="15">
        <f t="shared" ref="CO34" si="118">CN34</f>
        <v>170</v>
      </c>
      <c r="CP34" s="15">
        <f t="shared" ref="CP34" si="119">CO34</f>
        <v>170</v>
      </c>
      <c r="CQ34" s="15">
        <f t="shared" ref="CQ34" si="120">CP34</f>
        <v>170</v>
      </c>
      <c r="CR34" s="15">
        <f t="shared" ref="CR34" si="121">CQ34</f>
        <v>170</v>
      </c>
      <c r="CS34" s="15">
        <f t="shared" ref="CS34" si="122">CR34</f>
        <v>170</v>
      </c>
      <c r="CT34" s="94">
        <f t="shared" ref="CT34" si="123">CS34</f>
        <v>170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4">
        <v>248</v>
      </c>
      <c r="O35" s="871">
        <v>71</v>
      </c>
      <c r="P35" s="872">
        <v>74</v>
      </c>
      <c r="Q35" s="873">
        <v>320</v>
      </c>
      <c r="R35" s="874">
        <v>206</v>
      </c>
      <c r="S35" s="875">
        <v>213</v>
      </c>
      <c r="T35" s="876">
        <v>315</v>
      </c>
      <c r="U35" s="877">
        <v>246</v>
      </c>
      <c r="V35" s="878">
        <v>238</v>
      </c>
      <c r="W35" s="879">
        <v>330</v>
      </c>
      <c r="X35" s="880">
        <v>305</v>
      </c>
      <c r="Y35" s="881">
        <v>377</v>
      </c>
      <c r="Z35" s="882">
        <v>381</v>
      </c>
      <c r="AA35" s="1853">
        <v>189</v>
      </c>
      <c r="AB35" s="1854">
        <v>379</v>
      </c>
      <c r="AC35" s="1855">
        <v>346</v>
      </c>
      <c r="AD35" s="1856">
        <v>289</v>
      </c>
      <c r="AE35" s="1857">
        <v>347</v>
      </c>
      <c r="AF35" s="1858">
        <v>405</v>
      </c>
      <c r="AG35" s="1859">
        <v>338</v>
      </c>
      <c r="AH35" s="15">
        <f>AH15+AH8</f>
        <v>331.62284580792624</v>
      </c>
      <c r="AI35" s="15">
        <f t="shared" ref="AI35:CL35" si="124">AI8+AI15</f>
        <v>347.13819841611115</v>
      </c>
      <c r="AJ35" s="15">
        <f t="shared" si="124"/>
        <v>349.35730696094578</v>
      </c>
      <c r="AK35" s="15">
        <f t="shared" si="124"/>
        <v>337.22078683049511</v>
      </c>
      <c r="AL35" s="94">
        <f t="shared" si="124"/>
        <v>340.24534352487711</v>
      </c>
      <c r="AM35" s="15">
        <f t="shared" si="124"/>
        <v>236.13943536755659</v>
      </c>
      <c r="AN35" s="15">
        <f t="shared" si="124"/>
        <v>316.41708646123828</v>
      </c>
      <c r="AO35" s="15">
        <f t="shared" si="124"/>
        <v>310.92336138858536</v>
      </c>
      <c r="AP35" s="15">
        <f t="shared" si="124"/>
        <v>302.44237845336539</v>
      </c>
      <c r="AQ35" s="15">
        <f t="shared" si="124"/>
        <v>368.89214166206835</v>
      </c>
      <c r="AR35" s="15">
        <f t="shared" si="124"/>
        <v>359.10268583357271</v>
      </c>
      <c r="AS35" s="15">
        <f>AS8+AS15</f>
        <v>359.01231495581777</v>
      </c>
      <c r="AT35" s="15">
        <f t="shared" si="124"/>
        <v>355.90799857711721</v>
      </c>
      <c r="AU35" s="15">
        <f t="shared" si="124"/>
        <v>370.8087224039291</v>
      </c>
      <c r="AV35" s="15">
        <f t="shared" si="124"/>
        <v>372.29798964839006</v>
      </c>
      <c r="AW35" s="15">
        <f t="shared" si="124"/>
        <v>377.04003580629785</v>
      </c>
      <c r="AX35" s="94">
        <f t="shared" si="124"/>
        <v>382.2552618654089</v>
      </c>
      <c r="AY35" s="15">
        <f t="shared" si="124"/>
        <v>346.24296574282505</v>
      </c>
      <c r="AZ35" s="15">
        <f t="shared" si="124"/>
        <v>346.98617171703972</v>
      </c>
      <c r="BA35" s="15">
        <f t="shared" si="124"/>
        <v>347.93849488163079</v>
      </c>
      <c r="BB35" s="15">
        <f t="shared" si="124"/>
        <v>348.95066964834143</v>
      </c>
      <c r="BC35" s="15">
        <f t="shared" si="124"/>
        <v>350.01137887544758</v>
      </c>
      <c r="BD35" s="15">
        <f t="shared" si="124"/>
        <v>350.71307257652205</v>
      </c>
      <c r="BE35" s="15">
        <f t="shared" si="124"/>
        <v>351.15183102436777</v>
      </c>
      <c r="BF35" s="15">
        <f t="shared" si="124"/>
        <v>352.09561897579249</v>
      </c>
      <c r="BG35" s="15">
        <f t="shared" si="124"/>
        <v>353.12691456026511</v>
      </c>
      <c r="BH35" s="15">
        <f t="shared" si="124"/>
        <v>354.1802078121849</v>
      </c>
      <c r="BI35" s="15">
        <f t="shared" si="124"/>
        <v>355.31255995356116</v>
      </c>
      <c r="BJ35" s="94">
        <f t="shared" si="124"/>
        <v>356.17649268712523</v>
      </c>
      <c r="BK35" s="15">
        <f t="shared" si="124"/>
        <v>225.61198101149844</v>
      </c>
      <c r="BL35" s="15">
        <f t="shared" si="124"/>
        <v>226.07650757180298</v>
      </c>
      <c r="BM35" s="15">
        <f t="shared" si="124"/>
        <v>420.55164131768504</v>
      </c>
      <c r="BN35" s="15">
        <f t="shared" si="124"/>
        <v>421.63977901096825</v>
      </c>
      <c r="BO35" s="15">
        <f t="shared" si="124"/>
        <v>420.81212488616967</v>
      </c>
      <c r="BP35" s="15">
        <f t="shared" si="124"/>
        <v>420.00330998941547</v>
      </c>
      <c r="BQ35" s="15">
        <f t="shared" si="124"/>
        <v>419.21597426364622</v>
      </c>
      <c r="BR35" s="15">
        <f t="shared" si="124"/>
        <v>420.22573058189653</v>
      </c>
      <c r="BS35" s="15">
        <f t="shared" si="124"/>
        <v>422.67101722822798</v>
      </c>
      <c r="BT35" s="15">
        <f t="shared" si="124"/>
        <v>425.17588955049848</v>
      </c>
      <c r="BU35" s="15">
        <f t="shared" si="124"/>
        <v>427.70630371584269</v>
      </c>
      <c r="BV35" s="94">
        <f t="shared" si="124"/>
        <v>430.26555989773061</v>
      </c>
      <c r="BW35" s="15">
        <f t="shared" si="124"/>
        <v>229.84383393416707</v>
      </c>
      <c r="BX35" s="15">
        <f t="shared" si="124"/>
        <v>229.12895218681001</v>
      </c>
      <c r="BY35" s="15">
        <f t="shared" si="124"/>
        <v>424.99543007792454</v>
      </c>
      <c r="BZ35" s="15">
        <f t="shared" si="124"/>
        <v>426.13313885187227</v>
      </c>
      <c r="CA35" s="15">
        <f t="shared" si="124"/>
        <v>425.02972064268141</v>
      </c>
      <c r="CB35" s="15">
        <f t="shared" si="124"/>
        <v>422.08431368068767</v>
      </c>
      <c r="CC35" s="15">
        <f t="shared" si="124"/>
        <v>420.10405317443951</v>
      </c>
      <c r="CD35" s="15">
        <f t="shared" si="124"/>
        <v>420.86850853848864</v>
      </c>
      <c r="CE35" s="15">
        <f t="shared" si="124"/>
        <v>423.84809999612628</v>
      </c>
      <c r="CF35" s="15">
        <f t="shared" si="124"/>
        <v>426.26649316748069</v>
      </c>
      <c r="CG35" s="15">
        <f t="shared" si="124"/>
        <v>428.19105972924757</v>
      </c>
      <c r="CH35" s="94">
        <f t="shared" si="124"/>
        <v>429.73548545348604</v>
      </c>
      <c r="CI35" s="15">
        <f t="shared" si="124"/>
        <v>231.877291014707</v>
      </c>
      <c r="CJ35" s="15">
        <f t="shared" si="124"/>
        <v>231.99785129765095</v>
      </c>
      <c r="CK35" s="15">
        <f t="shared" si="124"/>
        <v>431.66549365439135</v>
      </c>
      <c r="CL35" s="15">
        <f t="shared" si="124"/>
        <v>433.10393542405882</v>
      </c>
      <c r="CM35" s="15">
        <f t="shared" ref="CM35:CT35" si="125">CM8+CM15</f>
        <v>431.81216328336086</v>
      </c>
      <c r="CN35" s="15">
        <f t="shared" si="125"/>
        <v>428.27652944604887</v>
      </c>
      <c r="CO35" s="15">
        <f t="shared" si="125"/>
        <v>425.43162533377051</v>
      </c>
      <c r="CP35" s="15">
        <f t="shared" si="125"/>
        <v>425.54469906535741</v>
      </c>
      <c r="CQ35" s="15">
        <f t="shared" si="125"/>
        <v>428.0508396265501</v>
      </c>
      <c r="CR35" s="15">
        <f t="shared" si="125"/>
        <v>430.09797687628827</v>
      </c>
      <c r="CS35" s="15">
        <f t="shared" si="125"/>
        <v>431.7178320695831</v>
      </c>
      <c r="CT35" s="94">
        <f t="shared" si="125"/>
        <v>433.00381776012659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4">
        <v>305</v>
      </c>
      <c r="O36" s="883">
        <v>246</v>
      </c>
      <c r="P36" s="884">
        <v>71</v>
      </c>
      <c r="Q36" s="885">
        <v>72</v>
      </c>
      <c r="R36" s="886">
        <v>319</v>
      </c>
      <c r="S36" s="887">
        <v>206</v>
      </c>
      <c r="T36" s="888">
        <v>213</v>
      </c>
      <c r="U36" s="889">
        <v>314</v>
      </c>
      <c r="V36" s="890">
        <v>245</v>
      </c>
      <c r="W36" s="891">
        <v>234</v>
      </c>
      <c r="X36" s="892">
        <v>329</v>
      </c>
      <c r="Y36" s="893">
        <v>304</v>
      </c>
      <c r="Z36" s="894">
        <v>377</v>
      </c>
      <c r="AA36" s="1860">
        <v>379</v>
      </c>
      <c r="AB36" s="1861">
        <v>189</v>
      </c>
      <c r="AC36" s="1862">
        <v>379</v>
      </c>
      <c r="AD36" s="1863">
        <v>321</v>
      </c>
      <c r="AE36" s="1864">
        <v>286</v>
      </c>
      <c r="AF36" s="1865">
        <v>324</v>
      </c>
      <c r="AG36" s="1866">
        <v>392</v>
      </c>
      <c r="AH36" s="15">
        <f>AG35</f>
        <v>338</v>
      </c>
      <c r="AI36" s="15">
        <f t="shared" ref="AI36" si="126">AH35</f>
        <v>331.62284580792624</v>
      </c>
      <c r="AJ36" s="15">
        <f t="shared" ref="AJ36" si="127">AI35</f>
        <v>347.13819841611115</v>
      </c>
      <c r="AK36" s="15">
        <f t="shared" ref="AK36" si="128">AJ35</f>
        <v>349.35730696094578</v>
      </c>
      <c r="AL36" s="94">
        <f t="shared" ref="AL36" si="129">AK35</f>
        <v>337.22078683049511</v>
      </c>
      <c r="AM36" s="15">
        <f t="shared" ref="AM36" si="130">AL35</f>
        <v>340.24534352487711</v>
      </c>
      <c r="AN36" s="15">
        <f t="shared" ref="AN36" si="131">AM35</f>
        <v>236.13943536755659</v>
      </c>
      <c r="AO36" s="15">
        <f t="shared" ref="AO36" si="132">AN35</f>
        <v>316.41708646123828</v>
      </c>
      <c r="AP36" s="15">
        <f t="shared" ref="AP36" si="133">AO35</f>
        <v>310.92336138858536</v>
      </c>
      <c r="AQ36" s="15">
        <f t="shared" ref="AQ36" si="134">AP35</f>
        <v>302.44237845336539</v>
      </c>
      <c r="AR36" s="15">
        <f t="shared" ref="AR36" si="135">AQ35</f>
        <v>368.89214166206835</v>
      </c>
      <c r="AS36" s="15">
        <f t="shared" ref="AS36" si="136">AR35</f>
        <v>359.10268583357271</v>
      </c>
      <c r="AT36" s="15">
        <f>AS35</f>
        <v>359.01231495581777</v>
      </c>
      <c r="AU36" s="15">
        <f t="shared" ref="AU36" si="137">AT35</f>
        <v>355.90799857711721</v>
      </c>
      <c r="AV36" s="15">
        <f t="shared" ref="AV36" si="138">AU35</f>
        <v>370.8087224039291</v>
      </c>
      <c r="AW36" s="15">
        <f t="shared" ref="AW36" si="139">AV35</f>
        <v>372.29798964839006</v>
      </c>
      <c r="AX36" s="94">
        <f>AW35</f>
        <v>377.04003580629785</v>
      </c>
      <c r="AY36" s="15">
        <f>AX35</f>
        <v>382.2552618654089</v>
      </c>
      <c r="AZ36" s="15">
        <f t="shared" ref="AZ36" si="140">AY35</f>
        <v>346.24296574282505</v>
      </c>
      <c r="BA36" s="15">
        <f t="shared" ref="BA36" si="141">AZ35</f>
        <v>346.98617171703972</v>
      </c>
      <c r="BB36" s="15">
        <f t="shared" ref="BB36" si="142">BA35</f>
        <v>347.93849488163079</v>
      </c>
      <c r="BC36" s="15">
        <f t="shared" ref="BC36" si="143">BB35</f>
        <v>348.95066964834143</v>
      </c>
      <c r="BD36" s="15">
        <f t="shared" ref="BD36" si="144">BC35</f>
        <v>350.01137887544758</v>
      </c>
      <c r="BE36" s="15">
        <f t="shared" ref="BE36" si="145">BD35</f>
        <v>350.71307257652205</v>
      </c>
      <c r="BF36" s="15">
        <f t="shared" ref="BF36" si="146">BE35</f>
        <v>351.15183102436777</v>
      </c>
      <c r="BG36" s="15">
        <f t="shared" ref="BG36" si="147">BF35</f>
        <v>352.09561897579249</v>
      </c>
      <c r="BH36" s="15">
        <f t="shared" ref="BH36" si="148">BG35</f>
        <v>353.12691456026511</v>
      </c>
      <c r="BI36" s="15">
        <f t="shared" ref="BI36" si="149">BH35</f>
        <v>354.1802078121849</v>
      </c>
      <c r="BJ36" s="94">
        <f t="shared" ref="BJ36" si="150">BI35</f>
        <v>355.31255995356116</v>
      </c>
      <c r="BK36" s="15">
        <f t="shared" ref="BK36" si="151">BJ35</f>
        <v>356.17649268712523</v>
      </c>
      <c r="BL36" s="15">
        <f t="shared" ref="BL36" si="152">BK35</f>
        <v>225.61198101149844</v>
      </c>
      <c r="BM36" s="15">
        <f t="shared" ref="BM36" si="153">BL35</f>
        <v>226.07650757180298</v>
      </c>
      <c r="BN36" s="15">
        <f t="shared" ref="BN36" si="154">BM35</f>
        <v>420.55164131768504</v>
      </c>
      <c r="BO36" s="15">
        <f t="shared" ref="BO36" si="155">BN35</f>
        <v>421.63977901096825</v>
      </c>
      <c r="BP36" s="15">
        <f t="shared" ref="BP36" si="156">BO35</f>
        <v>420.81212488616967</v>
      </c>
      <c r="BQ36" s="15">
        <f t="shared" ref="BQ36" si="157">BP35</f>
        <v>420.00330998941547</v>
      </c>
      <c r="BR36" s="15">
        <f t="shared" ref="BR36" si="158">BQ35</f>
        <v>419.21597426364622</v>
      </c>
      <c r="BS36" s="15">
        <f t="shared" ref="BS36" si="159">BR35</f>
        <v>420.22573058189653</v>
      </c>
      <c r="BT36" s="15">
        <f t="shared" ref="BT36" si="160">BS35</f>
        <v>422.67101722822798</v>
      </c>
      <c r="BU36" s="15">
        <f t="shared" ref="BU36" si="161">BT35</f>
        <v>425.17588955049848</v>
      </c>
      <c r="BV36" s="94">
        <f t="shared" ref="BV36" si="162">BU35</f>
        <v>427.70630371584269</v>
      </c>
      <c r="BW36" s="15">
        <f t="shared" ref="BW36" si="163">BV35</f>
        <v>430.26555989773061</v>
      </c>
      <c r="BX36" s="15">
        <f t="shared" ref="BX36" si="164">BW35</f>
        <v>229.84383393416707</v>
      </c>
      <c r="BY36" s="15">
        <f t="shared" ref="BY36" si="165">BX35</f>
        <v>229.12895218681001</v>
      </c>
      <c r="BZ36" s="15">
        <f t="shared" ref="BZ36" si="166">BY35</f>
        <v>424.99543007792454</v>
      </c>
      <c r="CA36" s="15">
        <f t="shared" ref="CA36" si="167">BZ35</f>
        <v>426.13313885187227</v>
      </c>
      <c r="CB36" s="15">
        <f t="shared" ref="CB36" si="168">CA35</f>
        <v>425.02972064268141</v>
      </c>
      <c r="CC36" s="15">
        <f t="shared" ref="CC36" si="169">CB35</f>
        <v>422.08431368068767</v>
      </c>
      <c r="CD36" s="15">
        <f t="shared" ref="CD36" si="170">CC35</f>
        <v>420.10405317443951</v>
      </c>
      <c r="CE36" s="15">
        <f t="shared" ref="CE36" si="171">CD35</f>
        <v>420.86850853848864</v>
      </c>
      <c r="CF36" s="15">
        <f t="shared" ref="CF36" si="172">CE35</f>
        <v>423.84809999612628</v>
      </c>
      <c r="CG36" s="15">
        <f t="shared" ref="CG36" si="173">CF35</f>
        <v>426.26649316748069</v>
      </c>
      <c r="CH36" s="94">
        <f t="shared" ref="CH36" si="174">CG35</f>
        <v>428.19105972924757</v>
      </c>
      <c r="CI36" s="15">
        <f t="shared" ref="CI36" si="175">CH35</f>
        <v>429.73548545348604</v>
      </c>
      <c r="CJ36" s="15">
        <f t="shared" ref="CJ36" si="176">CI35</f>
        <v>231.877291014707</v>
      </c>
      <c r="CK36" s="15">
        <f t="shared" ref="CK36" si="177">CJ35</f>
        <v>231.99785129765095</v>
      </c>
      <c r="CL36" s="15">
        <f t="shared" ref="CL36" si="178">CK35</f>
        <v>431.66549365439135</v>
      </c>
      <c r="CM36" s="15">
        <f t="shared" ref="CM36" si="179">CL35</f>
        <v>433.10393542405882</v>
      </c>
      <c r="CN36" s="15">
        <f t="shared" ref="CN36" si="180">CM35</f>
        <v>431.81216328336086</v>
      </c>
      <c r="CO36" s="15">
        <f t="shared" ref="CO36" si="181">CN35</f>
        <v>428.27652944604887</v>
      </c>
      <c r="CP36" s="15">
        <f t="shared" ref="CP36" si="182">CO35</f>
        <v>425.43162533377051</v>
      </c>
      <c r="CQ36" s="15">
        <f t="shared" ref="CQ36" si="183">CP35</f>
        <v>425.54469906535741</v>
      </c>
      <c r="CR36" s="15">
        <f t="shared" ref="CR36" si="184">CQ35</f>
        <v>428.0508396265501</v>
      </c>
      <c r="CS36" s="15">
        <f t="shared" ref="CS36" si="185">CR35</f>
        <v>430.09797687628827</v>
      </c>
      <c r="CT36" s="94">
        <f t="shared" ref="CT36" si="186">CS35</f>
        <v>431.7178320695831</v>
      </c>
    </row>
    <row r="37" spans="1:98" ht="15.75" thickBot="1" x14ac:dyDescent="0.3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4">
        <v>350</v>
      </c>
      <c r="O37" s="895">
        <v>464</v>
      </c>
      <c r="P37" s="896">
        <v>530</v>
      </c>
      <c r="Q37" s="897">
        <v>292</v>
      </c>
      <c r="R37" s="898">
        <v>140</v>
      </c>
      <c r="S37" s="899">
        <v>384</v>
      </c>
      <c r="T37" s="900">
        <v>492</v>
      </c>
      <c r="U37" s="901">
        <v>400</v>
      </c>
      <c r="V37" s="902">
        <v>499</v>
      </c>
      <c r="W37" s="903">
        <v>525</v>
      </c>
      <c r="X37" s="904">
        <v>462</v>
      </c>
      <c r="Y37" s="905">
        <v>538</v>
      </c>
      <c r="Z37" s="906">
        <v>603</v>
      </c>
      <c r="AA37" s="1867">
        <v>659</v>
      </c>
      <c r="AB37" s="1868">
        <v>750</v>
      </c>
      <c r="AC37" s="1869">
        <v>561</v>
      </c>
      <c r="AD37" s="1870">
        <v>516</v>
      </c>
      <c r="AE37" s="1871">
        <v>670</v>
      </c>
      <c r="AF37" s="1872">
        <v>579</v>
      </c>
      <c r="AG37" s="1873">
        <v>535</v>
      </c>
      <c r="AH37" s="1120">
        <f>(AF35+AE35)*$AH$43</f>
        <v>707.79637945573631</v>
      </c>
      <c r="AI37" s="1120">
        <f t="shared" ref="AI37:AW37" si="187">(AG35+AF35)*$AH$43</f>
        <v>699.32541214842036</v>
      </c>
      <c r="AJ37" s="1120">
        <f t="shared" si="187"/>
        <v>630.26147056342688</v>
      </c>
      <c r="AK37" s="1120">
        <f t="shared" si="187"/>
        <v>638.86251278905399</v>
      </c>
      <c r="AL37" s="1120">
        <f t="shared" si="187"/>
        <v>655.55451730462005</v>
      </c>
      <c r="AM37" s="1120">
        <f t="shared" si="187"/>
        <v>646.22006515851444</v>
      </c>
      <c r="AN37" s="1120">
        <f t="shared" si="187"/>
        <v>637.64371578380371</v>
      </c>
      <c r="AO37" s="1120">
        <f t="shared" si="187"/>
        <v>542.50406871470705</v>
      </c>
      <c r="AP37" s="1120">
        <f t="shared" si="187"/>
        <v>520.07647020621755</v>
      </c>
      <c r="AQ37" s="1120">
        <f t="shared" si="187"/>
        <v>590.4644915880923</v>
      </c>
      <c r="AR37" s="1120">
        <f t="shared" si="187"/>
        <v>577.31123662542791</v>
      </c>
      <c r="AS37" s="1120">
        <f t="shared" si="187"/>
        <v>631.87253024116785</v>
      </c>
      <c r="AT37" s="1120">
        <f t="shared" si="187"/>
        <v>685.2022648456358</v>
      </c>
      <c r="AU37" s="1120">
        <f t="shared" si="187"/>
        <v>675.90318828668069</v>
      </c>
      <c r="AV37" s="1120">
        <f t="shared" si="187"/>
        <v>672.89628925262139</v>
      </c>
      <c r="AW37" s="1120">
        <f t="shared" si="187"/>
        <v>683.99928723448033</v>
      </c>
      <c r="AX37" s="1120">
        <f>(AV35+AU35)*$AH$43</f>
        <v>699.4258515158084</v>
      </c>
      <c r="AY37" s="1120">
        <f t="shared" ref="AY37:BJ37" si="188">(AW35+AV35)*$AH$43</f>
        <v>705.29087952837574</v>
      </c>
      <c r="AZ37" s="1120">
        <f t="shared" si="188"/>
        <v>714.66284924175488</v>
      </c>
      <c r="BA37" s="1120">
        <f t="shared" si="188"/>
        <v>685.67607438966616</v>
      </c>
      <c r="BB37" s="1120">
        <f t="shared" si="188"/>
        <v>652.48015110015331</v>
      </c>
      <c r="BC37" s="1120">
        <f t="shared" si="188"/>
        <v>654.07601464497827</v>
      </c>
      <c r="BD37" s="1120">
        <f t="shared" si="188"/>
        <v>655.9250366173502</v>
      </c>
      <c r="BE37" s="1120">
        <f t="shared" si="188"/>
        <v>657.87607356662579</v>
      </c>
      <c r="BF37" s="1120">
        <f t="shared" si="188"/>
        <v>659.53487996517413</v>
      </c>
      <c r="BG37" s="1120">
        <f t="shared" si="188"/>
        <v>660.60829472840328</v>
      </c>
      <c r="BH37" s="1120">
        <f t="shared" si="188"/>
        <v>661.90957310052181</v>
      </c>
      <c r="BI37" s="1120">
        <f t="shared" si="188"/>
        <v>663.76855844072236</v>
      </c>
      <c r="BJ37" s="1120">
        <f t="shared" si="188"/>
        <v>665.73061220541967</v>
      </c>
      <c r="BK37" s="1120">
        <f t="shared" ref="BK37" si="189">(BI35+BH35)*$AH$43</f>
        <v>667.78778228008593</v>
      </c>
      <c r="BL37" s="1120">
        <f t="shared" ref="BL37" si="190">(BJ35+BI35)*$AH$43</f>
        <v>669.66672271472032</v>
      </c>
      <c r="BM37" s="1120">
        <f t="shared" ref="BM37" si="191">(BK35+BJ35)*$AH$43</f>
        <v>547.59012671936796</v>
      </c>
      <c r="BN37" s="1120">
        <f t="shared" ref="BN37" si="192">(BL35+BK35)*$AH$43</f>
        <v>425.13760220890219</v>
      </c>
      <c r="BO37" s="1120">
        <f t="shared" ref="BO37" si="193">(BM35+BL35)*$AH$43</f>
        <v>608.61843435923458</v>
      </c>
      <c r="BP37" s="1120">
        <f t="shared" ref="BP37" si="194">(BN35+BM35)*$AH$43</f>
        <v>792.68622090067163</v>
      </c>
      <c r="BQ37" s="1120">
        <f t="shared" ref="BQ37" si="195">(BO35+BN35)*$AH$43</f>
        <v>792.9313928776412</v>
      </c>
      <c r="BR37" s="1120">
        <f t="shared" ref="BR37" si="196">(BP35+BO35)*$AH$43</f>
        <v>791.39111781308463</v>
      </c>
      <c r="BS37" s="1120">
        <f t="shared" ref="BS37" si="197">(BQ35+BP35)*$AH$43</f>
        <v>789.8887911752015</v>
      </c>
      <c r="BT37" s="1120">
        <f t="shared" ref="BT37" si="198">(BR35+BQ35)*$AH$43</f>
        <v>790.09813757157713</v>
      </c>
      <c r="BU37" s="1120">
        <f t="shared" ref="BU37" si="199">(BS35+BR35)*$AH$43</f>
        <v>793.35008823805981</v>
      </c>
      <c r="BV37" s="1120">
        <f t="shared" ref="BV37" si="200">(BT35+BS35)*$AH$43</f>
        <v>798.00926988128697</v>
      </c>
      <c r="BW37" s="1120">
        <f t="shared" ref="BW37" si="201">(BU35+BT35)*$AH$43</f>
        <v>802.74857512790402</v>
      </c>
      <c r="BX37" s="1120">
        <f t="shared" ref="BX37" si="202">(BV35+BU35)*$AH$43</f>
        <v>807.53906747417284</v>
      </c>
      <c r="BY37" s="1120">
        <f t="shared" ref="BY37" si="203">(BW35+BV35)*$AH$43</f>
        <v>621.30723271135366</v>
      </c>
      <c r="BZ37" s="1120">
        <f t="shared" ref="BZ37" si="204">(BX35+BW35)*$AH$43</f>
        <v>431.99371846428136</v>
      </c>
      <c r="CA37" s="1120">
        <f t="shared" ref="CA37" si="205">(BY35+BX35)*$AH$43</f>
        <v>615.67402856475962</v>
      </c>
      <c r="CB37" s="1120">
        <f t="shared" ref="CB37" si="206">(BZ35+BY35)*$AH$43</f>
        <v>801.09803130299508</v>
      </c>
      <c r="CC37" s="1120">
        <f t="shared" ref="CC37" si="207">(CA35+BZ35)*$AH$43</f>
        <v>801.13030621999565</v>
      </c>
      <c r="CD37" s="1120">
        <f t="shared" ref="CD37" si="208">(CB35+CA35)*$AH$43</f>
        <v>797.31947670242425</v>
      </c>
      <c r="CE37" s="1120">
        <f t="shared" ref="CE37" si="209">(CC35+CB35)*$AH$43</f>
        <v>792.68334691462576</v>
      </c>
      <c r="CF37" s="1120">
        <f t="shared" ref="CF37" si="210">(CD35+CC35)*$AH$43</f>
        <v>791.53900851333287</v>
      </c>
      <c r="CG37" s="1120">
        <f t="shared" ref="CG37" si="211">(CE35+CD35)*$AH$43</f>
        <v>795.06297498261836</v>
      </c>
      <c r="CH37" s="1120">
        <f t="shared" ref="CH37" si="212">(CF35+CE35)*$AH$43</f>
        <v>800.14365846235012</v>
      </c>
      <c r="CI37" s="1120">
        <f t="shared" ref="CI37" si="213">(CG35+CF35)*$AH$43</f>
        <v>804.23133289749012</v>
      </c>
      <c r="CJ37" s="1120">
        <f t="shared" ref="CJ37" si="214">(CH35+CG35)*$AH$43</f>
        <v>807.49641292461047</v>
      </c>
      <c r="CK37" s="1120">
        <f t="shared" ref="CK37" si="215">(CI35+CH35)*$AH$43</f>
        <v>622.72224439606975</v>
      </c>
      <c r="CL37" s="1120">
        <f t="shared" ref="CL37" si="216">(CJ35+CI35)*$AH$43</f>
        <v>436.60790724494871</v>
      </c>
      <c r="CM37" s="1120">
        <f t="shared" ref="CM37" si="217">(CK35+CJ35)*$AH$43</f>
        <v>624.65227757252524</v>
      </c>
      <c r="CN37" s="1120">
        <f t="shared" ref="CN37" si="218">(CL35+CK35)*$AH$43</f>
        <v>813.93706245442991</v>
      </c>
      <c r="CO37" s="1120">
        <f t="shared" ref="CO37" si="219">(CM35+CL35)*$AH$43</f>
        <v>814.07511063576055</v>
      </c>
      <c r="CP37" s="1120">
        <f t="shared" ref="CP37" si="220">(CN35+CM35)*$AH$43</f>
        <v>809.53146638922021</v>
      </c>
      <c r="CQ37" s="1120">
        <f t="shared" ref="CQ37" si="221">(CO35+CN35)*$AH$43</f>
        <v>803.52598545876799</v>
      </c>
      <c r="CR37" s="1120">
        <f t="shared" ref="CR37" si="222">(CP35+CO35)*$AH$43</f>
        <v>800.95473592054907</v>
      </c>
      <c r="CS37" s="1120">
        <f t="shared" ref="CS37" si="223">(CQ35+CP35)*$AH$43</f>
        <v>803.41998910332586</v>
      </c>
      <c r="CT37" s="1120">
        <f t="shared" ref="CT37" si="224">(CR35+CQ35)*$AH$43</f>
        <v>807.7056188230506</v>
      </c>
    </row>
    <row r="38" spans="1:98" ht="16.5" thickTop="1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4">
        <v>341</v>
      </c>
      <c r="O38" s="907">
        <v>371</v>
      </c>
      <c r="P38" s="908">
        <v>387</v>
      </c>
      <c r="Q38" s="909">
        <v>479</v>
      </c>
      <c r="R38" s="910">
        <v>490</v>
      </c>
      <c r="S38" s="911">
        <v>409</v>
      </c>
      <c r="T38" s="912">
        <v>238</v>
      </c>
      <c r="U38" s="913">
        <v>354</v>
      </c>
      <c r="V38" s="914">
        <v>461</v>
      </c>
      <c r="W38" s="915">
        <v>509</v>
      </c>
      <c r="X38" s="916">
        <v>571</v>
      </c>
      <c r="Y38" s="917">
        <v>599</v>
      </c>
      <c r="Z38" s="918">
        <v>540</v>
      </c>
      <c r="AA38" s="1874">
        <v>582</v>
      </c>
      <c r="AB38" s="1875">
        <v>464</v>
      </c>
      <c r="AC38" s="1876">
        <v>499</v>
      </c>
      <c r="AD38" s="1877">
        <v>387</v>
      </c>
      <c r="AE38" s="1878">
        <v>293</v>
      </c>
      <c r="AF38" s="1879">
        <v>291</v>
      </c>
      <c r="AG38" s="1880">
        <v>231</v>
      </c>
      <c r="AH38" s="1120">
        <f>(AB35+AC35+AD35)*$AH$44</f>
        <v>328.15008658708263</v>
      </c>
      <c r="AI38" s="1120">
        <f>(AC35+AD35+AE35)*$AH$44</f>
        <v>317.79426531411747</v>
      </c>
      <c r="AJ38" s="1120">
        <f>(AD35+AE35+AF35)*$AH$44</f>
        <v>336.88781078614693</v>
      </c>
      <c r="AK38" s="1120">
        <f>(AE35+AF35+AG35)*$AH$44</f>
        <v>352.74516211037479</v>
      </c>
      <c r="AL38" s="1120">
        <f>(AF35+AG35+AH35)*$AH$44</f>
        <v>347.76881646975164</v>
      </c>
      <c r="AM38" s="1120">
        <f t="shared" ref="AM38:AX38" si="225">(AG35+AH35+AI35)*$AH$44</f>
        <v>329.04361410304779</v>
      </c>
      <c r="AN38" s="1120">
        <f t="shared" si="225"/>
        <v>332.71905913522767</v>
      </c>
      <c r="AO38" s="1120">
        <f t="shared" si="225"/>
        <v>334.53066153292525</v>
      </c>
      <c r="AP38" s="1120">
        <f t="shared" si="225"/>
        <v>332.29999986685948</v>
      </c>
      <c r="AQ38" s="1120">
        <f t="shared" si="225"/>
        <v>295.66049851915153</v>
      </c>
      <c r="AR38" s="1120">
        <f t="shared" si="225"/>
        <v>288.92801718039084</v>
      </c>
      <c r="AS38" s="1120">
        <f t="shared" si="225"/>
        <v>279.43885448124979</v>
      </c>
      <c r="AT38" s="1120">
        <f t="shared" si="225"/>
        <v>300.89577412088153</v>
      </c>
      <c r="AU38" s="1120">
        <f t="shared" si="225"/>
        <v>317.87772077553075</v>
      </c>
      <c r="AV38" s="1120">
        <f t="shared" si="225"/>
        <v>333.46948555692109</v>
      </c>
      <c r="AW38" s="1120">
        <f t="shared" si="225"/>
        <v>351.77661530199549</v>
      </c>
      <c r="AX38" s="1120">
        <f t="shared" si="225"/>
        <v>347.57469451542181</v>
      </c>
      <c r="AY38" s="1120">
        <f t="shared" ref="AY38" si="226">(AS35+AT35+AU35)*$AH$44</f>
        <v>351.36299521971563</v>
      </c>
      <c r="AZ38" s="1120">
        <f t="shared" ref="AZ38" si="227">(AT35+AU35+AV35)*$AH$44</f>
        <v>355.66249748868552</v>
      </c>
      <c r="BA38" s="1120">
        <f t="shared" ref="BA38" si="228">(AU35+AV35+AW35)*$AH$44</f>
        <v>362.50123500990549</v>
      </c>
      <c r="BB38" s="1120">
        <f t="shared" ref="BB38" si="229">(AV35+AW35+AX35)*$AH$44</f>
        <v>366.20555741168761</v>
      </c>
      <c r="BC38" s="1120">
        <f t="shared" ref="BC38" si="230">(AW35+AX35+AY35)*$AH$44</f>
        <v>357.77364582328551</v>
      </c>
      <c r="BD38" s="1120">
        <f t="shared" ref="BD38" si="231">(AX35+AY35+AZ35)*$AH$44</f>
        <v>348.04763191483738</v>
      </c>
      <c r="BE38" s="1120">
        <f t="shared" ref="BE38" si="232">(AY35+AZ35+BA35)*$AH$44</f>
        <v>336.94205986639997</v>
      </c>
      <c r="BF38" s="1120">
        <f t="shared" ref="BF38" si="233">(AZ35+BA35+BB35)*$AH$44</f>
        <v>337.81832541970118</v>
      </c>
      <c r="BG38" s="1120">
        <f t="shared" ref="BG38" si="234">(BA35+BB35+BC35)*$AH$44</f>
        <v>338.79734118989381</v>
      </c>
      <c r="BH38" s="1120">
        <f t="shared" ref="BH38" si="235">(BB35+BC35+BD35)*$AH$44</f>
        <v>339.69524839977663</v>
      </c>
      <c r="BI38" s="1120">
        <f t="shared" ref="BI38" si="236">(BC35+BD35+BE35)*$AH$44</f>
        <v>340.40758695612294</v>
      </c>
      <c r="BJ38" s="1120">
        <f t="shared" ref="BJ38" si="237">(BD35+BE35+BF35)*$AH$44</f>
        <v>341.0820875176579</v>
      </c>
      <c r="BK38" s="1120">
        <f t="shared" ref="BK38" si="238">(BE35+BF35+BG35)*$AH$44</f>
        <v>341.86325364780868</v>
      </c>
      <c r="BL38" s="1120">
        <f t="shared" ref="BL38" si="239">(BF35+BG35+BH35)*$AH$44</f>
        <v>342.84329517161592</v>
      </c>
      <c r="BM38" s="1120">
        <f t="shared" ref="BM38" si="240">(BG35+BH35+BI35)*$AH$44</f>
        <v>343.88435972822367</v>
      </c>
      <c r="BN38" s="1120">
        <f t="shared" ref="BN38" si="241">(BH35+BI35+BJ35)*$AH$44</f>
        <v>344.8712624169645</v>
      </c>
      <c r="BO38" s="1120">
        <f t="shared" ref="BO38" si="242">(BI35+BJ35+BK35)*$AH$44</f>
        <v>303.2640881004034</v>
      </c>
      <c r="BP38" s="1120">
        <f t="shared" ref="BP38" si="243">(BJ35+BK35+BL35)*$AH$44</f>
        <v>261.44079246012069</v>
      </c>
      <c r="BQ38" s="1120">
        <f t="shared" ref="BQ38" si="244">(BK35+BL35+BM35)*$AH$44</f>
        <v>282.27384038632829</v>
      </c>
      <c r="BR38" s="1120">
        <f t="shared" ref="BR38" si="245">(BL35+BM35+BN35)*$AH$44</f>
        <v>345.71224165556021</v>
      </c>
      <c r="BS38" s="1120">
        <f t="shared" ref="BS38" si="246">(BM35+BN35+BO35)*$AH$44</f>
        <v>408.73246816768881</v>
      </c>
      <c r="BT38" s="1120">
        <f t="shared" ref="BT38" si="247">(BN35+BO35+BP35)*$AH$44</f>
        <v>408.55501750412861</v>
      </c>
      <c r="BU38" s="1120">
        <f t="shared" ref="BU38" si="248">(BO35+BP35+BQ35)*$AH$44</f>
        <v>407.77062723025892</v>
      </c>
      <c r="BV38" s="1120">
        <f t="shared" ref="BV38" si="249">(BP35+BQ35+BR35)*$AH$44</f>
        <v>407.58085864867962</v>
      </c>
      <c r="BW38" s="1120">
        <f t="shared" ref="BW38" si="250">(BQ35+BR35+BS35)*$AH$44</f>
        <v>408.44418050410889</v>
      </c>
      <c r="BX38" s="1120">
        <f t="shared" ref="BX38" si="251">(BR35+BS35+BT35)*$AH$44</f>
        <v>410.37292480137938</v>
      </c>
      <c r="BY38" s="1120">
        <f t="shared" ref="BY38" si="252">(BS35+BT35+BU35)*$AH$44</f>
        <v>412.7937835012072</v>
      </c>
      <c r="BZ38" s="1120">
        <f t="shared" ref="BZ38" si="253">(BT35+BU35+BV35)*$AH$44</f>
        <v>415.25152495543455</v>
      </c>
      <c r="CA38" s="1120">
        <f t="shared" ref="CA38" si="254">(BU35+BV35+BW35)*$AH$44</f>
        <v>352.03827942907168</v>
      </c>
      <c r="CB38" s="1120">
        <f t="shared" ref="CB38" si="255">(BV35+BW35+BX35)*$AH$44</f>
        <v>287.77479313865194</v>
      </c>
      <c r="CC38" s="1120">
        <f t="shared" ref="CC38" si="256">(BW35+BX35+BY35)*$AH$44</f>
        <v>286.06927681055083</v>
      </c>
      <c r="CD38" s="1120">
        <f t="shared" ref="CD38" si="257">(BX35+BY35+BZ35)*$AH$44</f>
        <v>349.59230679562302</v>
      </c>
      <c r="CE38" s="1120">
        <f t="shared" ref="CE38" si="258">(BY35+BZ35+CA35)*$AH$44</f>
        <v>412.98959883829582</v>
      </c>
      <c r="CF38" s="1120">
        <f t="shared" ref="CF38" si="259">(BZ35+CA35+CB35)*$AH$44</f>
        <v>412.04750505346516</v>
      </c>
      <c r="CG38" s="1120">
        <f t="shared" ref="CG38" si="260">(CA35+CB35+CC35)*$AH$44</f>
        <v>410.09637587487487</v>
      </c>
      <c r="CH38" s="1120">
        <f t="shared" ref="CH38" si="261">(CB35+CC35+CD35)*$AH$44</f>
        <v>408.74972684893993</v>
      </c>
      <c r="CI38" s="1120">
        <f t="shared" ref="CI38" si="262">(CC35+CD35+CE35)*$AH$44</f>
        <v>409.32052234413942</v>
      </c>
      <c r="CJ38" s="1120">
        <f t="shared" ref="CJ38" si="263">(CD35+CE35+CF35)*$AH$44</f>
        <v>411.31480756830524</v>
      </c>
      <c r="CK38" s="1120">
        <f t="shared" ref="CK38" si="264">(CE35+CF35+CG35)*$AH$44</f>
        <v>413.68452729935643</v>
      </c>
      <c r="CL38" s="1120">
        <f t="shared" ref="CL38" si="265">(CF35+CG35+CH35)*$AH$44</f>
        <v>415.58979953565239</v>
      </c>
      <c r="CM38" s="1120">
        <f t="shared" ref="CM38" si="266">(CG35+CH35+CI35)*$AH$44</f>
        <v>352.68167969538951</v>
      </c>
      <c r="CN38" s="1120">
        <f t="shared" ref="CN38" si="267">(CH35+CI35+CJ35)*$AH$44</f>
        <v>289.18974839891416</v>
      </c>
      <c r="CO38" s="1120">
        <f t="shared" ref="CO38" si="268">(CI35+CJ35+CK35)*$AH$44</f>
        <v>289.81433652341207</v>
      </c>
      <c r="CP38" s="1120">
        <f t="shared" ref="CP38" si="269">(CJ35+CK35+CL35)*$AH$44</f>
        <v>354.9351854253419</v>
      </c>
      <c r="CQ38" s="1120">
        <f t="shared" ref="CQ38" si="270">(CK35+CL35+CM35)*$AH$44</f>
        <v>419.59897613485776</v>
      </c>
      <c r="CR38" s="1120">
        <f t="shared" ref="CR38" si="271">(CL35+CM35+CN35)*$AH$44</f>
        <v>418.50224152104306</v>
      </c>
      <c r="CS38" s="1120">
        <f t="shared" ref="CS38" si="272">(CM35+CN35+CO35)*$AH$44</f>
        <v>416.01933301961202</v>
      </c>
      <c r="CT38" s="1120">
        <f t="shared" ref="CT38" si="273">(CN35+CO35+CP35)*$AH$44</f>
        <v>413.99105991722615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4">
        <v>413</v>
      </c>
      <c r="O39" s="919">
        <v>432</v>
      </c>
      <c r="P39" s="920">
        <v>480</v>
      </c>
      <c r="Q39" s="921">
        <v>504</v>
      </c>
      <c r="R39" s="922">
        <v>517</v>
      </c>
      <c r="S39" s="923">
        <v>466</v>
      </c>
      <c r="T39" s="924">
        <v>509</v>
      </c>
      <c r="U39" s="925">
        <v>512</v>
      </c>
      <c r="V39" s="926">
        <v>471</v>
      </c>
      <c r="W39" s="927">
        <v>417</v>
      </c>
      <c r="X39" s="928">
        <v>496</v>
      </c>
      <c r="Y39" s="929">
        <v>551</v>
      </c>
      <c r="Z39" s="930">
        <v>533</v>
      </c>
      <c r="AA39" s="1881">
        <v>636</v>
      </c>
      <c r="AB39" s="1882">
        <v>352</v>
      </c>
      <c r="AC39" s="1883">
        <v>335</v>
      </c>
      <c r="AD39" s="1884">
        <v>243</v>
      </c>
      <c r="AE39" s="1885">
        <v>281</v>
      </c>
      <c r="AF39" s="1886">
        <v>339</v>
      </c>
      <c r="AG39" s="1887">
        <v>326</v>
      </c>
      <c r="AH39" s="1120">
        <f>(W35+X35+Y35+Z35+AA35+V35)*$AH$45</f>
        <v>328.91214003153851</v>
      </c>
      <c r="AI39" s="1120">
        <f t="shared" ref="AI39:AL39" si="274">(X35+Y35+Z35+AA35+AB35+W35)*$AH$45</f>
        <v>354.39379483617967</v>
      </c>
      <c r="AJ39" s="1120">
        <f t="shared" si="274"/>
        <v>357.28533013316019</v>
      </c>
      <c r="AK39" s="1120">
        <f t="shared" si="274"/>
        <v>354.39379483617967</v>
      </c>
      <c r="AL39" s="1120">
        <f t="shared" si="274"/>
        <v>348.9721661543411</v>
      </c>
      <c r="AM39" s="1120">
        <f t="shared" ref="AM39" si="275">(AB35+AC35+AD35+AE35+AF35+AA35)*$AH$45</f>
        <v>353.30946909981196</v>
      </c>
      <c r="AN39" s="1120">
        <f t="shared" ref="AN39" si="276">(AC35+AD35+AE35+AF35+AG35+AB35)*$AH$45</f>
        <v>380.2368915529434</v>
      </c>
      <c r="AO39" s="1120">
        <f t="shared" ref="AO39" si="277">(AD35+AE35+AF35+AG35+AH35+AC35)*$AH$45</f>
        <v>371.67484695188892</v>
      </c>
      <c r="AP39" s="1120">
        <f t="shared" ref="AP39" si="278">(AE35+AF35+AG35+AH35+AI35+AD35)*$AH$45</f>
        <v>371.880543257836</v>
      </c>
      <c r="AQ39" s="1120">
        <f t="shared" ref="AQ39" si="279">(AF35+AG35+AH35+AI35+AJ35+AE35)*$AH$45</f>
        <v>382.78837347710254</v>
      </c>
      <c r="AR39" s="1120">
        <f t="shared" ref="AR39" si="280">(AG35+AH35+AI35+AJ35+AK35+AF35)*$AH$45</f>
        <v>381.02106472358253</v>
      </c>
      <c r="AS39" s="1120">
        <f t="shared" ref="AS39" si="281">(AH35+AI35+AJ35+AK35+AL35+AG35)*$AH$45</f>
        <v>369.31854129597821</v>
      </c>
      <c r="AT39" s="1120">
        <f t="shared" ref="AT39" si="282">(AI35+AJ35+AK35+AL35+AM35+AH35)*$AH$45</f>
        <v>350.91020267066074</v>
      </c>
      <c r="AU39" s="1120">
        <f t="shared" ref="AU39" si="283">(AJ35+AK35+AL35+AM35+AN35+AI35)*$AH$45</f>
        <v>348.1622033038895</v>
      </c>
      <c r="AV39" s="1120">
        <f t="shared" ref="AV39" si="284">(AK35+AL35+AM35+AN35+AO35+AJ35)*$AH$45</f>
        <v>341.61742333267142</v>
      </c>
      <c r="AW39" s="1120">
        <f t="shared" ref="AW39" si="285">(AL35+AM35+AN35+AO35+AP35+AK35)*$AH$45</f>
        <v>333.13891259923463</v>
      </c>
      <c r="AX39" s="1120">
        <f t="shared" ref="AX39" si="286">(AM35+AN35+AO35+AP35+AQ35+AL35)*$AH$45</f>
        <v>338.86259012415275</v>
      </c>
      <c r="AY39" s="1120">
        <f t="shared" ref="AY39" si="287">(AN35+AO35+AP35+AQ35+AR35+AM35)*$AH$45</f>
        <v>342.27050705495515</v>
      </c>
      <c r="AZ39" s="1120">
        <f t="shared" ref="AZ39" si="288">(AO35+AP35+AQ35+AR35+AS35+AN35)*$AH$45</f>
        <v>364.47621132814879</v>
      </c>
      <c r="BA39" s="1120">
        <f t="shared" ref="BA39" si="289">(AP35+AQ35+AR35+AS35+AT35+AO35)*$AH$45</f>
        <v>371.61304672146264</v>
      </c>
      <c r="BB39" s="1120">
        <f t="shared" ref="BB39" si="290">(AQ35+AR35+AS35+AT35+AU35+AP35)*$AH$45</f>
        <v>382.43558641823074</v>
      </c>
      <c r="BC39" s="1120">
        <f t="shared" ref="BC39" si="291">(AR35+AS35+AT35+AU35+AV35+AQ35)*$AH$45</f>
        <v>395.059959259641</v>
      </c>
      <c r="BD39" s="1120">
        <f t="shared" ref="BD39" si="292">(AS35+AT35+AU35+AV35+AW35+AR35)*$AH$45</f>
        <v>396.53245447927225</v>
      </c>
      <c r="BE39" s="1120">
        <f t="shared" ref="BE39" si="293">(AT35+AU35+AV35+AW35+AX35+AS35)*$AH$45</f>
        <v>400.7166101550273</v>
      </c>
      <c r="BF39" s="1120">
        <f t="shared" ref="BF39" si="294">(AU35+AV35+AW35+AX35+AY35+AT35)*$AH$45</f>
        <v>398.40892115697488</v>
      </c>
      <c r="BG39" s="1120">
        <f t="shared" ref="BG39" si="295">(AV35+AW35+AX35+AY35+AZ35+AU35)*$AH$45</f>
        <v>396.79656007700845</v>
      </c>
      <c r="BH39" s="1120">
        <f t="shared" ref="BH39" si="296">(AW35+AX35+AY35+AZ35+BA35+AV35)*$AH$45</f>
        <v>392.66343069383953</v>
      </c>
      <c r="BI39" s="1120">
        <f t="shared" ref="BI39" si="297">(AX35+AY35+AZ35+BA35+BB35+AW35)*$AH$45</f>
        <v>388.44408070196204</v>
      </c>
      <c r="BJ39" s="1120">
        <f t="shared" ref="BJ39" si="298">(AY35+AZ35+BA35+BB35+BC35+AX35)*$AH$45</f>
        <v>383.55943598036629</v>
      </c>
      <c r="BK39" s="1120">
        <f t="shared" ref="BK39" si="299">(AZ35+BA35+BB35+BC35+BD35+AY35)*$AH$45</f>
        <v>377.8591013758126</v>
      </c>
      <c r="BL39" s="1120">
        <f t="shared" ref="BL39" si="300">(BA35+BB35+BC35+BD35+BE35+AZ35)*$AH$45</f>
        <v>378.74623620266914</v>
      </c>
      <c r="BM39" s="1120">
        <f t="shared" ref="BM39" si="301">(BB35+BC35+BD35+BE35+BF35+BA35)*$AH$45</f>
        <v>379.66962039621563</v>
      </c>
      <c r="BN39" s="1120">
        <f t="shared" ref="BN39" si="302">(BC35+BD35+BE35+BF35+BG35+BB35)*$AH$45</f>
        <v>380.6072765609855</v>
      </c>
      <c r="BO39" s="1120">
        <f t="shared" ref="BO39" si="303">(BD35+BE35+BF35+BG35+BH35+BC35)*$AH$45</f>
        <v>381.55236369771433</v>
      </c>
      <c r="BP39" s="1120">
        <f t="shared" ref="BP39" si="304">(BE35+BF35+BG35+BH35+BI35+BD35)*$AH$45</f>
        <v>382.51039821040501</v>
      </c>
      <c r="BQ39" s="1120">
        <f t="shared" ref="BQ39" si="305">(BF35+BG35+BH35+BI35+BJ35+BE35)*$AH$45</f>
        <v>383.49775271615766</v>
      </c>
      <c r="BR39" s="1120">
        <f t="shared" ref="BR39" si="306">(BG35+BH35+BI35+BJ35+BK35+BF35)*$AH$45</f>
        <v>360.81007099804157</v>
      </c>
      <c r="BS39" s="1120">
        <f t="shared" ref="BS39" si="307">(BH35+BI35+BJ35+BK35+BL35+BG35)*$AH$45</f>
        <v>338.03577670311904</v>
      </c>
      <c r="BT39" s="1120">
        <f t="shared" ref="BT39" si="308">(BI35+BJ35+BK35+BL35+BM35+BH35)*$AH$45</f>
        <v>350.22083778489093</v>
      </c>
      <c r="BU39" s="1120">
        <f t="shared" ref="BU39" si="309">(BJ35+BK35+BL35+BM35+BN35+BI35)*$AH$45</f>
        <v>362.4121959874193</v>
      </c>
      <c r="BV39" s="1120">
        <f t="shared" ref="BV39" si="310">(BK35+BL35+BM35+BN35+BO35+BJ35)*$AH$45</f>
        <v>374.24933998363861</v>
      </c>
      <c r="BW39" s="1120">
        <f t="shared" ref="BW39" si="311">(BL35+BM35+BN35+BO35+BP35+BK35)*$AH$45</f>
        <v>385.78418342885738</v>
      </c>
      <c r="BX39" s="1120">
        <f t="shared" ref="BX39" si="312">(BM35+BN35+BO35+BP35+BQ35+BL35)*$AH$45</f>
        <v>420.77248218666819</v>
      </c>
      <c r="BY39" s="1120">
        <f t="shared" ref="BY39" si="313">(BN35+BO35+BP35+BQ35+BR35+BM35)*$AH$45</f>
        <v>455.85931538760786</v>
      </c>
      <c r="BZ39" s="1120">
        <f t="shared" ref="BZ39" si="314">(BO35+BP35+BQ35+BR35+BS35+BN35)*$AH$45</f>
        <v>456.24233102841441</v>
      </c>
      <c r="CA39" s="1120">
        <f t="shared" ref="CA39" si="315">(BP35+BQ35+BR35+BS35+BT35+BO35)*$AH$45</f>
        <v>456.88138030585674</v>
      </c>
      <c r="CB39" s="1120">
        <f t="shared" ref="CB39" si="316">(BQ35+BR35+BS35+BT35+BU35+BP35)*$AH$45</f>
        <v>458.12730289521267</v>
      </c>
      <c r="CC39" s="1120">
        <f t="shared" ref="CC39" si="317">(BR35+BS35+BT35+BU35+BV35+BQ35)*$AH$45</f>
        <v>459.98190650998328</v>
      </c>
      <c r="CD39" s="1120">
        <f t="shared" ref="CD39" si="318">(BS35+BT35+BU35+BV35+BW35+BR35)*$AH$45</f>
        <v>425.75839225826797</v>
      </c>
      <c r="CE39" s="1120">
        <f t="shared" ref="CE39" si="319">(BT35+BU35+BV35+BW35+BX35+BS35)*$AH$45</f>
        <v>391.2231997664764</v>
      </c>
      <c r="CF39" s="1120">
        <f t="shared" ref="CF39" si="320">(BU35+BV35+BW35+BX35+BY35+BT35)*$AH$45</f>
        <v>391.6432698789547</v>
      </c>
      <c r="CG39" s="1120">
        <f t="shared" ref="CG39" si="321">(BV35+BW35+BX35+BY35+BZ35+BU35)*$AH$45</f>
        <v>391.816264887888</v>
      </c>
      <c r="CH39" s="1120">
        <f t="shared" ref="CH39" si="322">(BW35+BX35+BY35+BZ35+CA35+BV35)*$AH$45</f>
        <v>391.33255023592886</v>
      </c>
      <c r="CI39" s="1120">
        <f t="shared" ref="CI39" si="323">(BX35+BY35+BZ35+CA35+CB35+BW35)*$AH$45</f>
        <v>389.85402759781203</v>
      </c>
      <c r="CJ39" s="1120">
        <f t="shared" ref="CJ39" si="324">(BY35+BZ35+CA35+CB35+CC35+BX35)*$AH$45</f>
        <v>424.23803631934373</v>
      </c>
      <c r="CK39" s="1120">
        <f t="shared" ref="CK39" si="325">(BZ35+CA35+CB35+CC35+CD35+BY35)*$AH$45</f>
        <v>458.88939225798572</v>
      </c>
      <c r="CL39" s="1120">
        <f t="shared" ref="CL39" si="326">(CA35+CB35+CC35+CD35+CE35+BZ35)*$AH$45</f>
        <v>458.68204566868525</v>
      </c>
      <c r="CM39" s="1120">
        <f t="shared" ref="CM39" si="327">(CB35+CC35+CD35+CE35+CF35+CA35)*$AH$45</f>
        <v>458.70614558809689</v>
      </c>
      <c r="CN39" s="1120">
        <f t="shared" ref="CN39" si="328">(CC35+CD35+CE35+CF35+CG35+CB35)*$AH$45</f>
        <v>459.27746581025508</v>
      </c>
      <c r="CO39" s="1120">
        <f t="shared" ref="CO39" si="329">(CD35+CE35+CF35+CG35+CH35+CC35)*$AH$45</f>
        <v>460.66019288802426</v>
      </c>
      <c r="CP39" s="1120">
        <f t="shared" ref="CP39" si="330">(CE35+CF35+CG35+CH35+CI35+CD35)*$AH$45</f>
        <v>426.64367247419744</v>
      </c>
      <c r="CQ39" s="1120">
        <f t="shared" ref="CQ39" si="331">(CF35+CG35+CH35+CI35+CJ35+CE35)*$AH$45</f>
        <v>392.51078672570992</v>
      </c>
      <c r="CR39" s="1120">
        <f t="shared" ref="CR39" si="332">(CG35+CH35+CI35+CJ35+CK35+CF35)*$AH$45</f>
        <v>393.92355358153901</v>
      </c>
      <c r="CS39" s="1120">
        <f t="shared" ref="CS39" si="333">(CH35+CI35+CJ35+CK35+CL35+CG35)*$AH$45</f>
        <v>395.1592226831616</v>
      </c>
      <c r="CT39" s="1120">
        <f t="shared" ref="CT39" si="334">(CI35+CJ35+CK35+CL35+CM35+CH35)*$AH$45</f>
        <v>395.81363197945791</v>
      </c>
    </row>
    <row r="40" spans="1:98" ht="16.5" thickTop="1" thickBot="1" x14ac:dyDescent="0.3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4">
        <v>217</v>
      </c>
      <c r="O40" s="931">
        <v>273</v>
      </c>
      <c r="P40" s="932">
        <v>315</v>
      </c>
      <c r="Q40" s="933">
        <v>319</v>
      </c>
      <c r="R40" s="934">
        <v>367</v>
      </c>
      <c r="S40" s="935">
        <v>439</v>
      </c>
      <c r="T40" s="936">
        <v>449</v>
      </c>
      <c r="U40" s="937">
        <v>482</v>
      </c>
      <c r="V40" s="938">
        <v>516</v>
      </c>
      <c r="W40" s="939">
        <v>541</v>
      </c>
      <c r="X40" s="940">
        <v>582</v>
      </c>
      <c r="Y40" s="941">
        <v>597</v>
      </c>
      <c r="Z40" s="942">
        <v>649</v>
      </c>
      <c r="AA40" s="1888">
        <v>775</v>
      </c>
      <c r="AB40" s="1889">
        <v>430</v>
      </c>
      <c r="AC40" s="1890">
        <v>414</v>
      </c>
      <c r="AD40" s="1891">
        <v>322</v>
      </c>
      <c r="AE40" s="1892">
        <v>318</v>
      </c>
      <c r="AF40" s="1893">
        <v>319</v>
      </c>
      <c r="AG40" s="1894">
        <v>342</v>
      </c>
      <c r="AH40" s="1120">
        <f>SUM(P35:V35)*$AH$46</f>
        <v>259.46185015658199</v>
      </c>
      <c r="AI40" s="1120">
        <f t="shared" ref="AI40:AL40" si="335">SUM(Q35:W35)*$AH$46</f>
        <v>300.66670973479847</v>
      </c>
      <c r="AJ40" s="1120">
        <f t="shared" si="335"/>
        <v>298.25236249388735</v>
      </c>
      <c r="AK40" s="1120">
        <f t="shared" si="335"/>
        <v>325.77592104027417</v>
      </c>
      <c r="AL40" s="1120">
        <f t="shared" si="335"/>
        <v>352.81661013847872</v>
      </c>
      <c r="AM40" s="1120">
        <f t="shared" ref="AM40" si="336">SUM(U35:AA35)*$AH$46</f>
        <v>332.53609331482528</v>
      </c>
      <c r="AN40" s="1120">
        <f t="shared" ref="AN40" si="337">SUM(V35:AB35)*$AH$46</f>
        <v>353.94330551757059</v>
      </c>
      <c r="AO40" s="1120">
        <f t="shared" ref="AO40" si="338">SUM(W35:AC35)*$AH$46</f>
        <v>371.32660565213064</v>
      </c>
      <c r="AP40" s="1120">
        <f t="shared" ref="AP40" si="339">SUM(X35:AD35)*$AH$46</f>
        <v>364.72738986030691</v>
      </c>
      <c r="AQ40" s="1120">
        <f t="shared" ref="AQ40" si="340">SUM(Y35:AE35)*$AH$46</f>
        <v>371.48756213485808</v>
      </c>
      <c r="AR40" s="1120">
        <f t="shared" ref="AR40" si="341">SUM(Z35:AF35)*$AH$46</f>
        <v>375.99434365122551</v>
      </c>
      <c r="AS40" s="1120">
        <f t="shared" ref="AS40" si="342">SUM(AA35:AG35)*$AH$46</f>
        <v>369.07321489394695</v>
      </c>
      <c r="AT40" s="1120">
        <f t="shared" ref="AT40" si="343">SUM(AB35:AH35)*$AH$46</f>
        <v>392.02928651176421</v>
      </c>
      <c r="AU40" s="1120">
        <f t="shared" ref="AU40" si="344">SUM(AC35:AI35)*$AH$46</f>
        <v>386.90092299546291</v>
      </c>
      <c r="AV40" s="1120">
        <f t="shared" ref="AV40" si="345">SUM(AD35:AJ35)*$AH$46</f>
        <v>387.44130331533296</v>
      </c>
      <c r="AW40" s="1120">
        <f t="shared" ref="AW40" si="346">SUM(AE35:AK35)*$AH$46</f>
        <v>395.20275155791757</v>
      </c>
      <c r="AX40" s="1120">
        <f t="shared" ref="AX40" si="347">SUM(AF35:AL35)*$AH$46</f>
        <v>394.11554580964997</v>
      </c>
      <c r="AY40" s="1120">
        <f t="shared" ref="AY40" si="348">SUM(AG35:AM35)*$AH$46</f>
        <v>366.93634325504763</v>
      </c>
      <c r="AZ40" s="1120">
        <f t="shared" ref="AZ40" si="349">SUM(AH35:AN35)*$AH$46</f>
        <v>363.46243340483881</v>
      </c>
      <c r="BA40" s="1120">
        <f t="shared" ref="BA40" si="350">SUM(AI35:AO35)*$AH$46</f>
        <v>360.13071719843094</v>
      </c>
      <c r="BB40" s="1120">
        <f t="shared" ref="BB40" si="351">SUM(AJ35:AP35)*$AH$46</f>
        <v>352.93663522460992</v>
      </c>
      <c r="BC40" s="1120">
        <f t="shared" ref="BC40" si="352">SUM(AK35:AQ35)*$AH$46</f>
        <v>356.08089350876384</v>
      </c>
      <c r="BD40" s="1120">
        <f t="shared" ref="BD40" si="353">SUM(AL35:AR35)*$AH$46</f>
        <v>359.60292700769565</v>
      </c>
      <c r="BE40" s="1120">
        <f t="shared" ref="BE40" si="354">SUM(AM35:AS35)*$AH$46</f>
        <v>362.62359272066556</v>
      </c>
      <c r="BF40" s="1120">
        <f t="shared" ref="BF40" si="355">SUM(AN35:AT35)*$AH$46</f>
        <v>381.90111939619175</v>
      </c>
      <c r="BG40" s="1120">
        <f t="shared" ref="BG40" si="356">SUM(AO35:AU35)*$AH$46</f>
        <v>390.65580580731688</v>
      </c>
      <c r="BH40" s="1120">
        <f t="shared" ref="BH40" si="357">SUM(AP35:AV35)*$AH$46</f>
        <v>400.53445010071732</v>
      </c>
      <c r="BI40" s="1120">
        <f t="shared" ref="BI40" si="358">SUM(AQ35:AW35)*$AH$46</f>
        <v>412.54142664794966</v>
      </c>
      <c r="BJ40" s="1120">
        <f t="shared" ref="BJ40" si="359">SUM(AR35:AX35)*$AH$46</f>
        <v>414.69230747414298</v>
      </c>
      <c r="BK40" s="1120">
        <f t="shared" ref="BK40" si="360">SUM(AS35:AY35)*$AH$46</f>
        <v>412.62245215947718</v>
      </c>
      <c r="BL40" s="1120">
        <f t="shared" ref="BL40" si="361">SUM(AT35:AZ35)*$AH$46</f>
        <v>410.6867664429875</v>
      </c>
      <c r="BM40" s="1120">
        <f t="shared" ref="BM40" si="362">SUM(AU35:BA35)*$AH$46</f>
        <v>409.40402315907892</v>
      </c>
      <c r="BN40" s="1120">
        <f t="shared" ref="BN40" si="363">SUM(AV35:BB35)*$AH$46</f>
        <v>405.88582786826942</v>
      </c>
      <c r="BO40" s="1120">
        <f t="shared" ref="BO40" si="364">SUM(AW35:BC35)*$AH$46</f>
        <v>402.29865338634175</v>
      </c>
      <c r="BP40" s="1120">
        <f t="shared" ref="BP40" si="365">SUM(AX35:BD35)*$AH$46</f>
        <v>398.06115798398321</v>
      </c>
      <c r="BQ40" s="1120">
        <f t="shared" ref="BQ40" si="366">SUM(AY35:BE35)*$AH$46</f>
        <v>393.05485915505409</v>
      </c>
      <c r="BR40" s="1120">
        <f t="shared" ref="BR40" si="367">SUM(AZ35:BF35)*$AH$46</f>
        <v>393.9968816340558</v>
      </c>
      <c r="BS40" s="1120">
        <f t="shared" ref="BS40" si="368">SUM(BA35:BG35)*$AH$46</f>
        <v>394.98527400343477</v>
      </c>
      <c r="BT40" s="1120">
        <f t="shared" ref="BT40" si="369">SUM(BB35:BH35)*$AH$46</f>
        <v>395.98991816293102</v>
      </c>
      <c r="BU40" s="1120">
        <f t="shared" ref="BU40" si="370">SUM(BC35:BI35)*$AH$46</f>
        <v>397.01390564995671</v>
      </c>
      <c r="BV40" s="1120">
        <f t="shared" ref="BV40" si="371">SUM(BD35:BJ35)*$AH$46</f>
        <v>398.00622068469852</v>
      </c>
      <c r="BW40" s="1120">
        <f t="shared" ref="BW40" si="372">SUM(BE35:BK35)*$AH$46</f>
        <v>377.87038900103289</v>
      </c>
      <c r="BX40" s="1120">
        <f t="shared" ref="BX40" si="373">SUM(BF35:BL35)*$AH$46</f>
        <v>357.73870486211518</v>
      </c>
      <c r="BY40" s="1120">
        <f t="shared" ref="BY40" si="374">SUM(BG35:BM35)*$AH$46</f>
        <v>368.75714543977506</v>
      </c>
      <c r="BZ40" s="1120">
        <f t="shared" ref="BZ40" si="375">SUM(BH35:BN35)*$AH$46</f>
        <v>379.78473512333989</v>
      </c>
      <c r="CA40" s="1120">
        <f t="shared" ref="CA40" si="376">SUM(BI35:BO35)*$AH$46</f>
        <v>390.50957413295282</v>
      </c>
      <c r="CB40" s="1120">
        <f t="shared" ref="CB40" si="377">SUM(BJ35:BP35)*$AH$46</f>
        <v>400.92196972372193</v>
      </c>
      <c r="CC40" s="1120">
        <f t="shared" ref="CC40" si="378">SUM(BK35:BQ35)*$AH$46</f>
        <v>411.068582951238</v>
      </c>
      <c r="CD40" s="1120">
        <f t="shared" ref="CD40" si="379">SUM(BL35:BR35)*$AH$46</f>
        <v>442.39292757248188</v>
      </c>
      <c r="CE40" s="1120">
        <f t="shared" ref="CE40" si="380">SUM(BM35:BS35)*$AH$46</f>
        <v>474.03608837029958</v>
      </c>
      <c r="CF40" s="1120">
        <f t="shared" ref="CF40" si="381">SUM(BN35:BT35)*$AH$46</f>
        <v>474.78039110111166</v>
      </c>
      <c r="CG40" s="1120">
        <f t="shared" ref="CG40" si="382">SUM(BO35:BU35)*$AH$46</f>
        <v>475.75683757998718</v>
      </c>
      <c r="CH40" s="1120">
        <f t="shared" ref="CH40" si="383">SUM(BP35:BV35)*$AH$46</f>
        <v>477.27842922914016</v>
      </c>
      <c r="CI40" s="1120">
        <f t="shared" ref="CI40" si="384">SUM(BQ35:BW35)*$AH$46</f>
        <v>446.67102880600061</v>
      </c>
      <c r="CJ40" s="1120">
        <f t="shared" ref="CJ40" si="385">SUM(BR35:BX35)*$AH$46</f>
        <v>416.07529032038588</v>
      </c>
      <c r="CK40" s="1120">
        <f t="shared" ref="CK40" si="386">SUM(BS35:BY35)*$AH$46</f>
        <v>416.84300437493323</v>
      </c>
      <c r="CL40" s="1120">
        <f t="shared" ref="CL40" si="387">SUM(BT35:BZ35)*$AH$46</f>
        <v>417.40025529424946</v>
      </c>
      <c r="CM40" s="1120">
        <f t="shared" ref="CM40" si="388">SUM(BU35:CA35)*$AH$46</f>
        <v>417.37672846096308</v>
      </c>
      <c r="CN40" s="1120">
        <f t="shared" ref="CN40" si="389">SUM(BV35:CB35)*$AH$46</f>
        <v>416.47183271897597</v>
      </c>
      <c r="CO40" s="1120">
        <f t="shared" ref="CO40" si="390">SUM(BW35:CC35)*$AH$46</f>
        <v>414.83627233758421</v>
      </c>
      <c r="CP40" s="1120">
        <f t="shared" ref="CP40" si="391">SUM(BX35:CD35)*$AH$46</f>
        <v>445.58293207604339</v>
      </c>
      <c r="CQ40" s="1120">
        <f t="shared" ref="CQ40" si="392">SUM(BY35:CE35)*$AH$46</f>
        <v>476.92424122710929</v>
      </c>
      <c r="CR40" s="1120">
        <f t="shared" ref="CR40" si="393">SUM(BZ35:CF35)*$AH$46</f>
        <v>477.12882707132889</v>
      </c>
      <c r="CS40" s="1120">
        <f t="shared" ref="CS40" si="394">SUM(CA35:CG35)*$AH$46</f>
        <v>477.46006277748251</v>
      </c>
      <c r="CT40" s="1120">
        <f t="shared" ref="CT40" si="395">SUM(CB35:CH35)*$AH$46</f>
        <v>478.21748612997203</v>
      </c>
    </row>
    <row r="41" spans="1:98" s="1112" customFormat="1" ht="15.75" thickTop="1" x14ac:dyDescent="0.25">
      <c r="A41" s="15" t="s">
        <v>158</v>
      </c>
      <c r="B41" s="1112" t="s">
        <v>150</v>
      </c>
      <c r="C41" s="1113"/>
      <c r="N41" s="34"/>
      <c r="O41" s="1111"/>
      <c r="P41" s="1111"/>
      <c r="Q41" s="1111"/>
      <c r="R41" s="1111"/>
      <c r="S41" s="1111"/>
      <c r="T41" s="1111"/>
      <c r="U41" s="1111"/>
      <c r="V41" s="1111"/>
      <c r="W41" s="1111"/>
      <c r="X41" s="1111"/>
      <c r="Y41" s="1111"/>
      <c r="Z41" s="1111"/>
      <c r="AA41" s="1111"/>
      <c r="AB41" s="1895">
        <v>799</v>
      </c>
      <c r="AC41" s="1896">
        <v>902</v>
      </c>
      <c r="AD41" s="1897">
        <v>1130</v>
      </c>
      <c r="AE41" s="1898">
        <v>1301</v>
      </c>
      <c r="AF41" s="1899">
        <v>1550</v>
      </c>
      <c r="AG41" s="1900">
        <v>1761</v>
      </c>
      <c r="AH41" s="15">
        <f>AVERAGE(AD41:AG41)</f>
        <v>1435.5</v>
      </c>
      <c r="AI41" s="15">
        <f t="shared" ref="AI41:AX41" si="396">AVERAGE(AE41:AH41)</f>
        <v>1511.875</v>
      </c>
      <c r="AJ41" s="15">
        <f t="shared" si="396"/>
        <v>1564.59375</v>
      </c>
      <c r="AK41" s="15">
        <f t="shared" si="396"/>
        <v>1568.2421875</v>
      </c>
      <c r="AL41" s="15">
        <f t="shared" si="396"/>
        <v>1520.052734375</v>
      </c>
      <c r="AM41" s="15">
        <f t="shared" si="396"/>
        <v>1541.19091796875</v>
      </c>
      <c r="AN41" s="15">
        <f t="shared" si="396"/>
        <v>1548.5198974609375</v>
      </c>
      <c r="AO41" s="15">
        <f t="shared" si="396"/>
        <v>1544.5014343261719</v>
      </c>
      <c r="AP41" s="15">
        <f t="shared" si="396"/>
        <v>1538.5662460327148</v>
      </c>
      <c r="AQ41" s="15">
        <f t="shared" si="396"/>
        <v>1543.1946239471436</v>
      </c>
      <c r="AR41" s="15">
        <f t="shared" si="396"/>
        <v>1543.6955504417419</v>
      </c>
      <c r="AS41" s="15">
        <f t="shared" si="396"/>
        <v>1542.4894636869431</v>
      </c>
      <c r="AT41" s="15">
        <f t="shared" si="396"/>
        <v>1541.9864710271358</v>
      </c>
      <c r="AU41" s="15">
        <f t="shared" si="396"/>
        <v>1542.8415272757411</v>
      </c>
      <c r="AV41" s="15">
        <f t="shared" si="396"/>
        <v>1542.7532531078905</v>
      </c>
      <c r="AW41" s="15">
        <f t="shared" si="396"/>
        <v>1542.5176787744276</v>
      </c>
      <c r="AX41" s="15">
        <f t="shared" si="396"/>
        <v>1542.5247325462988</v>
      </c>
      <c r="AY41" s="15">
        <f>AVERAGE(AM41:AX41)</f>
        <v>1542.8984830496581</v>
      </c>
      <c r="AZ41" s="15">
        <f t="shared" ref="AZ41" si="397">AVERAGE(AV41:AY41)</f>
        <v>1542.6735368695688</v>
      </c>
      <c r="BA41" s="15">
        <f>AVERAGE(AW41:AZ41)</f>
        <v>1542.6536078099884</v>
      </c>
      <c r="BB41" s="15">
        <f t="shared" ref="BB41" si="398">AVERAGE(AX41:BA41)</f>
        <v>1542.6875900688788</v>
      </c>
      <c r="BC41" s="15">
        <f t="shared" ref="BC41" si="399">AVERAGE(AY41:BB41)</f>
        <v>1542.7283044495234</v>
      </c>
      <c r="BD41" s="15">
        <f t="shared" ref="BD41" si="400">AVERAGE(AZ41:BC41)</f>
        <v>1542.6857597994899</v>
      </c>
      <c r="BE41" s="15">
        <f t="shared" ref="BE41" si="401">AVERAGE(BA41:BD41)</f>
        <v>1542.6888155319702</v>
      </c>
      <c r="BF41" s="15">
        <f t="shared" ref="BF41" si="402">AVERAGE(BB41:BE41)</f>
        <v>1542.6976174624656</v>
      </c>
      <c r="BG41" s="15">
        <f t="shared" ref="BG41" si="403">AVERAGE(BC41:BF41)</f>
        <v>1542.7001243108621</v>
      </c>
      <c r="BH41" s="15">
        <f t="shared" ref="BH41" si="404">AVERAGE(BD41:BG41)</f>
        <v>1542.6930792761968</v>
      </c>
      <c r="BI41" s="15">
        <f t="shared" ref="BI41" si="405">AVERAGE(BE41:BH41)</f>
        <v>1542.6949091453737</v>
      </c>
      <c r="BJ41" s="15">
        <f t="shared" ref="BJ41" si="406">AVERAGE(BF41:BI41)</f>
        <v>1542.6964325487245</v>
      </c>
      <c r="BK41" s="15">
        <f>AVERAGE(AY41:BJ41)</f>
        <v>1542.708188360225</v>
      </c>
      <c r="BL41" s="139">
        <f>BK41</f>
        <v>1542.708188360225</v>
      </c>
      <c r="BM41" s="139">
        <f t="shared" ref="BM41:CT41" si="407">BL41</f>
        <v>1542.708188360225</v>
      </c>
      <c r="BN41" s="139">
        <f t="shared" si="407"/>
        <v>1542.708188360225</v>
      </c>
      <c r="BO41" s="139">
        <f t="shared" si="407"/>
        <v>1542.708188360225</v>
      </c>
      <c r="BP41" s="139">
        <f t="shared" si="407"/>
        <v>1542.708188360225</v>
      </c>
      <c r="BQ41" s="139">
        <f t="shared" si="407"/>
        <v>1542.708188360225</v>
      </c>
      <c r="BR41" s="139">
        <f t="shared" si="407"/>
        <v>1542.708188360225</v>
      </c>
      <c r="BS41" s="139">
        <f t="shared" si="407"/>
        <v>1542.708188360225</v>
      </c>
      <c r="BT41" s="139">
        <f t="shared" si="407"/>
        <v>1542.708188360225</v>
      </c>
      <c r="BU41" s="139">
        <f t="shared" si="407"/>
        <v>1542.708188360225</v>
      </c>
      <c r="BV41" s="139">
        <f t="shared" si="407"/>
        <v>1542.708188360225</v>
      </c>
      <c r="BW41" s="139">
        <f t="shared" si="407"/>
        <v>1542.708188360225</v>
      </c>
      <c r="BX41" s="139">
        <f t="shared" si="407"/>
        <v>1542.708188360225</v>
      </c>
      <c r="BY41" s="139">
        <f t="shared" si="407"/>
        <v>1542.708188360225</v>
      </c>
      <c r="BZ41" s="139">
        <f t="shared" si="407"/>
        <v>1542.708188360225</v>
      </c>
      <c r="CA41" s="139">
        <f t="shared" si="407"/>
        <v>1542.708188360225</v>
      </c>
      <c r="CB41" s="139">
        <f t="shared" si="407"/>
        <v>1542.708188360225</v>
      </c>
      <c r="CC41" s="139">
        <f t="shared" si="407"/>
        <v>1542.708188360225</v>
      </c>
      <c r="CD41" s="139">
        <f t="shared" si="407"/>
        <v>1542.708188360225</v>
      </c>
      <c r="CE41" s="139">
        <f t="shared" si="407"/>
        <v>1542.708188360225</v>
      </c>
      <c r="CF41" s="139">
        <f t="shared" si="407"/>
        <v>1542.708188360225</v>
      </c>
      <c r="CG41" s="139">
        <f t="shared" si="407"/>
        <v>1542.708188360225</v>
      </c>
      <c r="CH41" s="139">
        <f t="shared" si="407"/>
        <v>1542.708188360225</v>
      </c>
      <c r="CI41" s="139">
        <f t="shared" si="407"/>
        <v>1542.708188360225</v>
      </c>
      <c r="CJ41" s="139">
        <f t="shared" si="407"/>
        <v>1542.708188360225</v>
      </c>
      <c r="CK41" s="139">
        <f t="shared" si="407"/>
        <v>1542.708188360225</v>
      </c>
      <c r="CL41" s="139">
        <f t="shared" si="407"/>
        <v>1542.708188360225</v>
      </c>
      <c r="CM41" s="139">
        <f t="shared" si="407"/>
        <v>1542.708188360225</v>
      </c>
      <c r="CN41" s="139">
        <f t="shared" si="407"/>
        <v>1542.708188360225</v>
      </c>
      <c r="CO41" s="139">
        <f t="shared" si="407"/>
        <v>1542.708188360225</v>
      </c>
      <c r="CP41" s="139">
        <f t="shared" si="407"/>
        <v>1542.708188360225</v>
      </c>
      <c r="CQ41" s="139">
        <f t="shared" si="407"/>
        <v>1542.708188360225</v>
      </c>
      <c r="CR41" s="139">
        <f t="shared" si="407"/>
        <v>1542.708188360225</v>
      </c>
      <c r="CS41" s="139">
        <f t="shared" si="407"/>
        <v>1542.708188360225</v>
      </c>
      <c r="CT41" s="139">
        <f t="shared" si="407"/>
        <v>1542.708188360225</v>
      </c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408">SUM(D34:D40)</f>
        <v>1383</v>
      </c>
      <c r="E42" s="9">
        <f t="shared" si="408"/>
        <v>1474</v>
      </c>
      <c r="F42" s="9">
        <f t="shared" si="408"/>
        <v>1630</v>
      </c>
      <c r="G42" s="9">
        <f t="shared" si="408"/>
        <v>1587</v>
      </c>
      <c r="H42" s="9">
        <f t="shared" si="408"/>
        <v>1616</v>
      </c>
      <c r="I42" s="9">
        <f t="shared" si="408"/>
        <v>1642</v>
      </c>
      <c r="J42" s="9">
        <f t="shared" si="408"/>
        <v>1743</v>
      </c>
      <c r="K42" s="9">
        <f t="shared" si="408"/>
        <v>1729</v>
      </c>
      <c r="L42" s="9">
        <f t="shared" si="408"/>
        <v>1798</v>
      </c>
      <c r="M42" s="9">
        <f t="shared" si="408"/>
        <v>1892</v>
      </c>
      <c r="N42" s="96">
        <f t="shared" si="408"/>
        <v>1925</v>
      </c>
      <c r="O42" s="9">
        <f t="shared" si="408"/>
        <v>1937</v>
      </c>
      <c r="P42" s="9">
        <f t="shared" si="408"/>
        <v>1937</v>
      </c>
      <c r="Q42" s="9">
        <f t="shared" si="408"/>
        <v>2067</v>
      </c>
      <c r="R42" s="9">
        <f t="shared" si="408"/>
        <v>2120</v>
      </c>
      <c r="S42" s="9">
        <f t="shared" si="408"/>
        <v>2197</v>
      </c>
      <c r="T42" s="9">
        <f>SUM(T34:T40)</f>
        <v>2293</v>
      </c>
      <c r="U42" s="142">
        <f>SUM(U34:U40)</f>
        <v>2378</v>
      </c>
      <c r="V42" s="142">
        <f t="shared" si="408"/>
        <v>2500</v>
      </c>
      <c r="W42" s="142">
        <f t="shared" si="408"/>
        <v>2624</v>
      </c>
      <c r="X42" s="142">
        <f t="shared" si="408"/>
        <v>2812</v>
      </c>
      <c r="Y42" s="142">
        <f t="shared" si="408"/>
        <v>3031</v>
      </c>
      <c r="Z42" s="143">
        <f>SUM(Z34:Z40)</f>
        <v>3144</v>
      </c>
      <c r="AA42" s="16">
        <f>SUM(AA34:AA41)</f>
        <v>3317</v>
      </c>
      <c r="AB42" s="16">
        <f t="shared" ref="AB42:AJ42" si="409">SUM(AB34:AB41)</f>
        <v>3458</v>
      </c>
      <c r="AC42" s="16">
        <f t="shared" si="409"/>
        <v>3531</v>
      </c>
      <c r="AD42" s="16">
        <f t="shared" si="409"/>
        <v>3457</v>
      </c>
      <c r="AE42" s="16">
        <f t="shared" si="409"/>
        <v>3737</v>
      </c>
      <c r="AF42" s="16">
        <f t="shared" si="409"/>
        <v>4041</v>
      </c>
      <c r="AG42" s="16">
        <f t="shared" si="409"/>
        <v>4171</v>
      </c>
      <c r="AH42" s="16">
        <f>SUM(AH34:AH41)</f>
        <v>3971.9433020388656</v>
      </c>
      <c r="AI42" s="16">
        <f t="shared" si="409"/>
        <v>4103.6912262575534</v>
      </c>
      <c r="AJ42" s="16">
        <f t="shared" si="409"/>
        <v>4124.619979353678</v>
      </c>
      <c r="AK42" s="16">
        <f>SUM(AK34:AK41)</f>
        <v>4169.1523595673243</v>
      </c>
      <c r="AL42" s="16">
        <f>SUM(AL34:AL41)</f>
        <v>4144.3243341725638</v>
      </c>
      <c r="AM42" s="16">
        <f>SUM(AM34:AM41)</f>
        <v>4020.176637756133</v>
      </c>
      <c r="AN42" s="16">
        <f t="shared" ref="AN42:AW42" si="410">SUM(AN34:AN41)</f>
        <v>4047.2652653027153</v>
      </c>
      <c r="AO42" s="16">
        <f t="shared" si="410"/>
        <v>4033.7244700569445</v>
      </c>
      <c r="AP42" s="16">
        <f t="shared" si="410"/>
        <v>3982.5857234775067</v>
      </c>
      <c r="AQ42" s="16">
        <f t="shared" si="410"/>
        <v>4096.593397952558</v>
      </c>
      <c r="AR42" s="16">
        <f t="shared" si="410"/>
        <v>4136.6512755267922</v>
      </c>
      <c r="AS42" s="16">
        <f t="shared" si="410"/>
        <v>4152.0289311437955</v>
      </c>
      <c r="AT42" s="16">
        <f t="shared" si="410"/>
        <v>4227.6343686455884</v>
      </c>
      <c r="AU42" s="16">
        <f>SUM(AU34:AU41)</f>
        <v>4240.0975199361646</v>
      </c>
      <c r="AV42" s="16">
        <f t="shared" si="410"/>
        <v>4262.9876799723288</v>
      </c>
      <c r="AW42" s="16">
        <f t="shared" si="410"/>
        <v>4297.6757287637638</v>
      </c>
      <c r="AX42" s="16">
        <f>SUM(AX34:AX41)</f>
        <v>4323.4964530455336</v>
      </c>
      <c r="AY42" s="16">
        <f>SUM(AY34:AY41)</f>
        <v>4281.3603719987832</v>
      </c>
      <c r="AZ42" s="16">
        <f>SUM(AZ34:AZ41)</f>
        <v>4278.2696020756584</v>
      </c>
      <c r="BA42" s="16">
        <f t="shared" ref="BA42:BJ42" si="411">SUM(BA34:BA41)</f>
        <v>4261.6022840109208</v>
      </c>
      <c r="BB42" s="16">
        <f t="shared" si="411"/>
        <v>4237.7376210363291</v>
      </c>
      <c r="BC42" s="16">
        <f t="shared" si="411"/>
        <v>4248.7838024927787</v>
      </c>
      <c r="BD42" s="16">
        <f t="shared" si="411"/>
        <v>4247.6211975534115</v>
      </c>
      <c r="BE42" s="16">
        <f t="shared" si="411"/>
        <v>4246.8149917243754</v>
      </c>
      <c r="BF42" s="16">
        <f t="shared" si="411"/>
        <v>4267.7112496834652</v>
      </c>
      <c r="BG42" s="16">
        <f t="shared" si="411"/>
        <v>4278.8835959323387</v>
      </c>
      <c r="BH42" s="16">
        <f t="shared" si="411"/>
        <v>4288.905840226299</v>
      </c>
      <c r="BI42" s="16">
        <f t="shared" si="411"/>
        <v>4301.4522659406739</v>
      </c>
      <c r="BJ42" s="16">
        <f t="shared" si="411"/>
        <v>4303.8410705223605</v>
      </c>
      <c r="BK42" s="16">
        <f>SUM(BK34:BK41)</f>
        <v>4169.7095759617059</v>
      </c>
      <c r="BL42" s="16">
        <f>SUM(BL34:BL41)</f>
        <v>4041.9101825640714</v>
      </c>
      <c r="BM42" s="16">
        <f t="shared" ref="BM42:BV42" si="412">SUM(BM34:BM41)</f>
        <v>4115.9460933113287</v>
      </c>
      <c r="BN42" s="16">
        <f t="shared" si="412"/>
        <v>4187.9553270548467</v>
      </c>
      <c r="BO42" s="16">
        <f t="shared" si="412"/>
        <v>4327.9404886105258</v>
      </c>
      <c r="BP42" s="16">
        <f t="shared" si="412"/>
        <v>4465.7631433140787</v>
      </c>
      <c r="BQ42" s="16">
        <f t="shared" si="412"/>
        <v>4481.7213501726019</v>
      </c>
      <c r="BR42" s="16">
        <f t="shared" si="412"/>
        <v>4522.5923097954928</v>
      </c>
      <c r="BS42" s="16">
        <f t="shared" si="412"/>
        <v>4566.2764149177547</v>
      </c>
      <c r="BT42" s="16">
        <f t="shared" si="412"/>
        <v>4584.9462331978357</v>
      </c>
      <c r="BU42" s="16">
        <f t="shared" si="412"/>
        <v>4606.1634802216877</v>
      </c>
      <c r="BV42" s="16">
        <f t="shared" si="412"/>
        <v>4629.0520752245075</v>
      </c>
      <c r="BW42" s="16">
        <f t="shared" ref="BW42" si="413">SUM(BW34:BW41)</f>
        <v>4347.6649102540259</v>
      </c>
      <c r="BX42" s="16">
        <f t="shared" ref="BX42" si="414">SUM(BX34:BX41)</f>
        <v>4168.1041538055379</v>
      </c>
      <c r="BY42" s="16">
        <f t="shared" ref="BY42" si="415">SUM(BY34:BY41)</f>
        <v>4225.5500476649031</v>
      </c>
      <c r="BZ42" s="16">
        <f t="shared" ref="BZ42" si="416">SUM(BZ34:BZ41)</f>
        <v>4247.1090668614925</v>
      </c>
      <c r="CA42" s="16">
        <f t="shared" ref="CA42" si="417">SUM(CA34:CA41)</f>
        <v>4378.9743102874199</v>
      </c>
      <c r="CB42" s="16">
        <f t="shared" ref="CB42" si="418">SUM(CB34:CB41)</f>
        <v>4507.7443197441753</v>
      </c>
      <c r="CC42" s="16">
        <f t="shared" ref="CC42" si="419">SUM(CC34:CC41)</f>
        <v>4513.1466277071195</v>
      </c>
      <c r="CD42" s="16">
        <f t="shared" ref="CD42" si="420">SUM(CD34:CD41)</f>
        <v>4568.7438534019502</v>
      </c>
      <c r="CE42" s="16">
        <f t="shared" ref="CE42" si="421">SUM(CE34:CE41)</f>
        <v>4628.3570307845375</v>
      </c>
      <c r="CF42" s="16">
        <f t="shared" ref="CF42" si="422">SUM(CF34:CF41)</f>
        <v>4632.8329560706961</v>
      </c>
      <c r="CG42" s="16">
        <f t="shared" ref="CG42" si="423">SUM(CG34:CG41)</f>
        <v>4639.8981945823216</v>
      </c>
      <c r="CH42" s="16">
        <f t="shared" ref="CH42" si="424">SUM(CH34:CH41)</f>
        <v>4648.1390983193178</v>
      </c>
      <c r="CI42" s="16">
        <f t="shared" ref="CI42" si="425">SUM(CI34:CI41)</f>
        <v>4424.3978764738604</v>
      </c>
      <c r="CJ42" s="16">
        <f t="shared" ref="CJ42" si="426">SUM(CJ34:CJ41)</f>
        <v>4235.7078778052282</v>
      </c>
      <c r="CK42" s="16">
        <f t="shared" ref="CK42" si="427">SUM(CK34:CK41)</f>
        <v>4288.5107016406128</v>
      </c>
      <c r="CL42" s="16">
        <f t="shared" ref="CL42" si="428">SUM(CL34:CL41)</f>
        <v>4305.7576251822111</v>
      </c>
      <c r="CM42" s="16">
        <f t="shared" ref="CM42" si="429">SUM(CM34:CM41)</f>
        <v>4431.041118384619</v>
      </c>
      <c r="CN42" s="16">
        <f t="shared" ref="CN42" si="430">SUM(CN34:CN41)</f>
        <v>4551.6729904722097</v>
      </c>
      <c r="CO42" s="16">
        <f t="shared" ref="CO42" si="431">SUM(CO34:CO41)</f>
        <v>4545.8022555248253</v>
      </c>
      <c r="CP42" s="16">
        <f t="shared" ref="CP42" si="432">SUM(CP34:CP41)</f>
        <v>4600.3777691241557</v>
      </c>
      <c r="CQ42" s="16">
        <f t="shared" ref="CQ42" si="433">SUM(CQ34:CQ41)</f>
        <v>4658.8637165985765</v>
      </c>
      <c r="CR42" s="16">
        <f t="shared" ref="CR42" si="434">SUM(CR34:CR41)</f>
        <v>4661.366362957524</v>
      </c>
      <c r="CS42" s="16">
        <f t="shared" ref="CS42" si="435">SUM(CS34:CS41)</f>
        <v>4666.5826048896779</v>
      </c>
      <c r="CT42" s="16">
        <f t="shared" ref="CT42" si="436">SUM(CT34:CT41)</f>
        <v>4673.1576350396417</v>
      </c>
    </row>
    <row r="43" spans="1:98" s="1" customFormat="1" x14ac:dyDescent="0.25">
      <c r="A43" s="5"/>
      <c r="B43" s="1118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9"/>
      <c r="P43" s="9"/>
      <c r="Q43" s="9"/>
      <c r="R43" s="9"/>
      <c r="S43" s="1118">
        <f t="shared" ref="S43" si="437">S37/(Q35+P35)</f>
        <v>0.97461928934010156</v>
      </c>
      <c r="T43" s="1118">
        <f t="shared" ref="T43:U43" si="438">T37/(R35+Q35)</f>
        <v>0.93536121673003803</v>
      </c>
      <c r="U43" s="1118">
        <f t="shared" si="438"/>
        <v>0.95465393794749398</v>
      </c>
      <c r="V43" s="1118">
        <f t="shared" ref="V43" si="439">V37/(T35+S35)</f>
        <v>0.94507575757575757</v>
      </c>
      <c r="W43" s="1118">
        <f t="shared" ref="W43" si="440">W37/(U35+T35)</f>
        <v>0.93582887700534756</v>
      </c>
      <c r="X43" s="1118">
        <f t="shared" ref="X43" si="441">X37/(V35+U35)</f>
        <v>0.95454545454545459</v>
      </c>
      <c r="Y43" s="1118">
        <f t="shared" ref="Y43" si="442">Y37/(W35+V35)</f>
        <v>0.94718309859154926</v>
      </c>
      <c r="Z43" s="1118">
        <f t="shared" ref="Z43:AA43" si="443">Z37/(X35+W35)</f>
        <v>0.94960629921259843</v>
      </c>
      <c r="AA43" s="1118">
        <f t="shared" si="443"/>
        <v>0.96627565982404695</v>
      </c>
      <c r="AB43" s="1118">
        <f t="shared" ref="AB43:AF43" si="444">AB37/(Z35+Y35)</f>
        <v>0.98944591029023743</v>
      </c>
      <c r="AC43" s="1118">
        <f t="shared" si="444"/>
        <v>0.98421052631578942</v>
      </c>
      <c r="AD43" s="1118">
        <f t="shared" si="444"/>
        <v>0.90845070422535212</v>
      </c>
      <c r="AE43" s="1118">
        <f t="shared" si="444"/>
        <v>0.92413793103448272</v>
      </c>
      <c r="AF43" s="1118">
        <f t="shared" si="444"/>
        <v>0.91181102362204725</v>
      </c>
      <c r="AG43" s="1118">
        <f>AG37/(AE35+AD35)</f>
        <v>0.8411949685534591</v>
      </c>
      <c r="AH43" s="1118">
        <f>AVERAGE(AD43:AG43)*1.05</f>
        <v>0.94121858970177708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1118" customFormat="1" x14ac:dyDescent="0.25">
      <c r="A44" s="1117"/>
      <c r="B44" s="1118" t="s">
        <v>201</v>
      </c>
      <c r="N44" s="1119"/>
      <c r="S44" s="1118">
        <f t="shared" ref="S44:AG44" si="445">S38/(O35+N35+M35)</f>
        <v>0.64920634920634923</v>
      </c>
      <c r="T44" s="1118">
        <f t="shared" si="445"/>
        <v>0.6055979643765903</v>
      </c>
      <c r="U44" s="1118">
        <f t="shared" si="445"/>
        <v>0.76129032258064511</v>
      </c>
      <c r="V44" s="1118">
        <f t="shared" si="445"/>
        <v>0.76833333333333331</v>
      </c>
      <c r="W44" s="1118">
        <f t="shared" si="445"/>
        <v>0.68876860622462788</v>
      </c>
      <c r="X44" s="1118">
        <f t="shared" si="445"/>
        <v>0.77792915531335149</v>
      </c>
      <c r="Y44" s="1118">
        <f t="shared" si="445"/>
        <v>0.77390180878552972</v>
      </c>
      <c r="Z44" s="1118">
        <f t="shared" si="445"/>
        <v>0.6758448060075094</v>
      </c>
      <c r="AA44" s="1118">
        <f t="shared" si="445"/>
        <v>0.71498771498771496</v>
      </c>
      <c r="AB44" s="1118">
        <f t="shared" si="445"/>
        <v>0.53150057273768614</v>
      </c>
      <c r="AC44" s="1118">
        <f t="shared" si="445"/>
        <v>0.49308300395256915</v>
      </c>
      <c r="AD44" s="1118">
        <f t="shared" si="445"/>
        <v>0.36406396989651929</v>
      </c>
      <c r="AE44" s="1118">
        <f t="shared" si="445"/>
        <v>0.30939809926082368</v>
      </c>
      <c r="AF44" s="1118">
        <f t="shared" si="445"/>
        <v>0.30663856691253949</v>
      </c>
      <c r="AG44" s="1118">
        <f t="shared" si="445"/>
        <v>0.2527352297592998</v>
      </c>
      <c r="AH44" s="1118">
        <f t="shared" ref="AH44:AH46" si="446">AVERAGE(AD44:AG44)*1.05</f>
        <v>0.32361941478016037</v>
      </c>
      <c r="AL44" s="1119"/>
      <c r="AX44" s="1119"/>
      <c r="BJ44" s="1119"/>
      <c r="BV44" s="1119"/>
      <c r="CH44" s="1119"/>
      <c r="CT44" s="1119"/>
    </row>
    <row r="45" spans="1:98" s="1118" customFormat="1" x14ac:dyDescent="0.25">
      <c r="A45" s="1117"/>
      <c r="B45" s="1118" t="s">
        <v>202</v>
      </c>
      <c r="O45" s="1118">
        <f>O39/(H35+G35+F35+E35+D35+C35)</f>
        <v>0.33618677042801559</v>
      </c>
      <c r="P45" s="1118">
        <f t="shared" ref="P45" si="447">P39/(I35+H35+G35+F35+E35+D35)</f>
        <v>0.36951501154734412</v>
      </c>
      <c r="Q45" s="1118">
        <f>Q39/(J35+I35+H35+G35+F35+E35)</f>
        <v>0.34567901234567899</v>
      </c>
      <c r="R45" s="1118">
        <f>R39/(K35+J35+I35+H35+G35+F35)</f>
        <v>0.35459533607681754</v>
      </c>
      <c r="S45" s="1118">
        <f>S39/(L35+K35+J35+I35+H35+G35)</f>
        <v>0.34724292101341281</v>
      </c>
      <c r="T45" s="1118">
        <f t="shared" ref="T45:AF45" si="448">T39/(M35+L35+K35+J35+I35+H35)</f>
        <v>0.35544692737430167</v>
      </c>
      <c r="U45" s="1118">
        <f t="shared" si="448"/>
        <v>0.3595505617977528</v>
      </c>
      <c r="V45" s="1118">
        <f t="shared" si="448"/>
        <v>0.37203791469194314</v>
      </c>
      <c r="W45" s="1118">
        <f t="shared" si="448"/>
        <v>0.3746630727762803</v>
      </c>
      <c r="X45" s="1118">
        <f t="shared" si="448"/>
        <v>0.41025641025641024</v>
      </c>
      <c r="Y45" s="1118">
        <f t="shared" si="448"/>
        <v>0.44796747967479672</v>
      </c>
      <c r="Z45" s="1118">
        <f t="shared" si="448"/>
        <v>0.47084805653710249</v>
      </c>
      <c r="AA45" s="1118">
        <f t="shared" si="448"/>
        <v>0.53044203502919096</v>
      </c>
      <c r="AB45" s="1118">
        <f t="shared" si="448"/>
        <v>0.25618631732168851</v>
      </c>
      <c r="AC45" s="1118">
        <f t="shared" si="448"/>
        <v>0.21781534460338101</v>
      </c>
      <c r="AD45" s="1118">
        <f t="shared" si="448"/>
        <v>0.15697674418604651</v>
      </c>
      <c r="AE45" s="1118">
        <f t="shared" si="448"/>
        <v>0.17061323618700669</v>
      </c>
      <c r="AF45" s="1118">
        <f t="shared" si="448"/>
        <v>0.1871893981225842</v>
      </c>
      <c r="AG45" s="1118">
        <f>AG39/(Z35+Y35+X35+W35+V35+U35)</f>
        <v>0.17368140649973363</v>
      </c>
      <c r="AH45" s="1118">
        <f t="shared" si="446"/>
        <v>0.18072095606128488</v>
      </c>
      <c r="AL45" s="1119"/>
      <c r="AX45" s="1119"/>
      <c r="BJ45" s="1119"/>
      <c r="BV45" s="1119"/>
      <c r="CH45" s="1119"/>
      <c r="CT45" s="1119"/>
    </row>
    <row r="46" spans="1:98" s="1118" customFormat="1" x14ac:dyDescent="0.25">
      <c r="A46" s="1117"/>
      <c r="B46" s="1118" t="s">
        <v>203</v>
      </c>
      <c r="AA46" s="1118">
        <f t="shared" ref="AA46:AF46" si="449">AA40/SUM(E35:N35)</f>
        <v>0.31945589447650452</v>
      </c>
      <c r="AB46" s="1118">
        <f t="shared" si="449"/>
        <v>0.18917729872415309</v>
      </c>
      <c r="AC46" s="1118">
        <f t="shared" si="449"/>
        <v>0.20234604105571846</v>
      </c>
      <c r="AD46" s="1118">
        <f t="shared" si="449"/>
        <v>0.15011655011655012</v>
      </c>
      <c r="AE46" s="1118">
        <f t="shared" si="449"/>
        <v>0.15178997613365156</v>
      </c>
      <c r="AF46" s="1118">
        <f t="shared" si="449"/>
        <v>0.15343915343915343</v>
      </c>
      <c r="AG46" s="1118">
        <f>AG40/SUM(K35:T35)</f>
        <v>0.15782187355791416</v>
      </c>
      <c r="AH46" s="1118">
        <f t="shared" si="446"/>
        <v>0.16095648272740817</v>
      </c>
      <c r="AL46" s="1119"/>
      <c r="AX46" s="1119"/>
      <c r="BJ46" s="1119"/>
      <c r="BV46" s="1119"/>
      <c r="CH46" s="1119"/>
      <c r="CT46" s="1119"/>
    </row>
    <row r="47" spans="1:98" x14ac:dyDescent="0.25">
      <c r="A47" s="5"/>
      <c r="B47" s="1" t="s">
        <v>89</v>
      </c>
      <c r="C47" s="1"/>
      <c r="D47" s="8">
        <f t="shared" ref="D47:AI47" si="450">C42</f>
        <v>1354</v>
      </c>
      <c r="E47" s="8">
        <f t="shared" si="450"/>
        <v>1383</v>
      </c>
      <c r="F47" s="15">
        <f t="shared" si="450"/>
        <v>1474</v>
      </c>
      <c r="G47" s="15">
        <f t="shared" si="450"/>
        <v>1630</v>
      </c>
      <c r="H47" s="15">
        <f t="shared" si="450"/>
        <v>1587</v>
      </c>
      <c r="I47" s="15">
        <f t="shared" si="450"/>
        <v>1616</v>
      </c>
      <c r="J47" s="15">
        <f t="shared" si="450"/>
        <v>1642</v>
      </c>
      <c r="K47" s="15">
        <f t="shared" si="450"/>
        <v>1743</v>
      </c>
      <c r="L47" s="15">
        <f t="shared" si="450"/>
        <v>1729</v>
      </c>
      <c r="M47" s="15">
        <f t="shared" si="450"/>
        <v>1798</v>
      </c>
      <c r="N47" s="94">
        <f t="shared" si="450"/>
        <v>1892</v>
      </c>
      <c r="O47" s="15">
        <f t="shared" si="450"/>
        <v>1925</v>
      </c>
      <c r="P47" s="15">
        <f t="shared" si="450"/>
        <v>1937</v>
      </c>
      <c r="Q47" s="15">
        <f t="shared" si="450"/>
        <v>1937</v>
      </c>
      <c r="R47" s="15">
        <f t="shared" si="450"/>
        <v>2067</v>
      </c>
      <c r="S47" s="15">
        <f t="shared" si="450"/>
        <v>2120</v>
      </c>
      <c r="T47" s="15">
        <f t="shared" si="450"/>
        <v>2197</v>
      </c>
      <c r="U47" s="22">
        <f t="shared" si="450"/>
        <v>2293</v>
      </c>
      <c r="V47" s="22">
        <f t="shared" si="450"/>
        <v>2378</v>
      </c>
      <c r="W47" s="22">
        <f t="shared" si="450"/>
        <v>2500</v>
      </c>
      <c r="X47" s="22">
        <f t="shared" si="450"/>
        <v>2624</v>
      </c>
      <c r="Y47" s="22">
        <f t="shared" si="450"/>
        <v>2812</v>
      </c>
      <c r="Z47" s="141">
        <f t="shared" si="450"/>
        <v>3031</v>
      </c>
      <c r="AA47" s="15">
        <f t="shared" si="450"/>
        <v>3144</v>
      </c>
      <c r="AB47" s="15">
        <f t="shared" si="450"/>
        <v>3317</v>
      </c>
      <c r="AC47" s="15">
        <f t="shared" si="450"/>
        <v>3458</v>
      </c>
      <c r="AD47" s="15">
        <f t="shared" si="450"/>
        <v>3531</v>
      </c>
      <c r="AE47" s="15">
        <f t="shared" si="450"/>
        <v>3457</v>
      </c>
      <c r="AF47" s="15">
        <f t="shared" si="450"/>
        <v>3737</v>
      </c>
      <c r="AG47" s="15">
        <f t="shared" si="450"/>
        <v>4041</v>
      </c>
      <c r="AH47" s="15">
        <f t="shared" si="450"/>
        <v>4171</v>
      </c>
      <c r="AI47" s="15">
        <f t="shared" si="450"/>
        <v>3971.9433020388656</v>
      </c>
      <c r="AJ47" s="15">
        <f t="shared" ref="AJ47:BO47" si="451">AI42</f>
        <v>4103.6912262575534</v>
      </c>
      <c r="AK47" s="15">
        <f t="shared" si="451"/>
        <v>4124.619979353678</v>
      </c>
      <c r="AL47" s="94">
        <f t="shared" si="451"/>
        <v>4169.1523595673243</v>
      </c>
      <c r="AM47" s="15">
        <f t="shared" si="451"/>
        <v>4144.3243341725638</v>
      </c>
      <c r="AN47" s="15">
        <f t="shared" si="451"/>
        <v>4020.176637756133</v>
      </c>
      <c r="AO47" s="15">
        <f t="shared" si="451"/>
        <v>4047.2652653027153</v>
      </c>
      <c r="AP47" s="15">
        <f t="shared" si="451"/>
        <v>4033.7244700569445</v>
      </c>
      <c r="AQ47" s="15">
        <f t="shared" si="451"/>
        <v>3982.5857234775067</v>
      </c>
      <c r="AR47" s="15">
        <f t="shared" si="451"/>
        <v>4096.593397952558</v>
      </c>
      <c r="AS47" s="15">
        <f t="shared" si="451"/>
        <v>4136.6512755267922</v>
      </c>
      <c r="AT47" s="15">
        <f t="shared" si="451"/>
        <v>4152.0289311437955</v>
      </c>
      <c r="AU47" s="15">
        <f t="shared" si="451"/>
        <v>4227.6343686455884</v>
      </c>
      <c r="AV47" s="15">
        <f t="shared" si="451"/>
        <v>4240.0975199361646</v>
      </c>
      <c r="AW47" s="15">
        <f t="shared" si="451"/>
        <v>4262.9876799723288</v>
      </c>
      <c r="AX47" s="94">
        <f t="shared" si="451"/>
        <v>4297.6757287637638</v>
      </c>
      <c r="AY47" s="15">
        <f t="shared" si="451"/>
        <v>4323.4964530455336</v>
      </c>
      <c r="AZ47" s="15">
        <f t="shared" si="451"/>
        <v>4281.3603719987832</v>
      </c>
      <c r="BA47" s="15">
        <f t="shared" si="451"/>
        <v>4278.2696020756584</v>
      </c>
      <c r="BB47" s="15">
        <f t="shared" si="451"/>
        <v>4261.6022840109208</v>
      </c>
      <c r="BC47" s="15">
        <f t="shared" si="451"/>
        <v>4237.7376210363291</v>
      </c>
      <c r="BD47" s="15">
        <f t="shared" si="451"/>
        <v>4248.7838024927787</v>
      </c>
      <c r="BE47" s="15">
        <f t="shared" si="451"/>
        <v>4247.6211975534115</v>
      </c>
      <c r="BF47" s="15">
        <f t="shared" si="451"/>
        <v>4246.8149917243754</v>
      </c>
      <c r="BG47" s="15">
        <f t="shared" si="451"/>
        <v>4267.7112496834652</v>
      </c>
      <c r="BH47" s="15">
        <f t="shared" si="451"/>
        <v>4278.8835959323387</v>
      </c>
      <c r="BI47" s="15">
        <f t="shared" si="451"/>
        <v>4288.905840226299</v>
      </c>
      <c r="BJ47" s="94">
        <f t="shared" si="451"/>
        <v>4301.4522659406739</v>
      </c>
      <c r="BK47" s="15">
        <f t="shared" si="451"/>
        <v>4303.8410705223605</v>
      </c>
      <c r="BL47" s="15">
        <f t="shared" si="451"/>
        <v>4169.7095759617059</v>
      </c>
      <c r="BM47" s="15">
        <f t="shared" si="451"/>
        <v>4041.9101825640714</v>
      </c>
      <c r="BN47" s="15">
        <f t="shared" si="451"/>
        <v>4115.9460933113287</v>
      </c>
      <c r="BO47" s="15">
        <f t="shared" si="451"/>
        <v>4187.9553270548467</v>
      </c>
      <c r="BP47" s="15">
        <f t="shared" ref="BP47:CT47" si="452">BO42</f>
        <v>4327.9404886105258</v>
      </c>
      <c r="BQ47" s="15">
        <f t="shared" si="452"/>
        <v>4465.7631433140787</v>
      </c>
      <c r="BR47" s="15">
        <f t="shared" si="452"/>
        <v>4481.7213501726019</v>
      </c>
      <c r="BS47" s="15">
        <f t="shared" si="452"/>
        <v>4522.5923097954928</v>
      </c>
      <c r="BT47" s="15">
        <f t="shared" si="452"/>
        <v>4566.2764149177547</v>
      </c>
      <c r="BU47" s="15">
        <f t="shared" si="452"/>
        <v>4584.9462331978357</v>
      </c>
      <c r="BV47" s="94">
        <f t="shared" si="452"/>
        <v>4606.1634802216877</v>
      </c>
      <c r="BW47" s="15">
        <f t="shared" si="452"/>
        <v>4629.0520752245075</v>
      </c>
      <c r="BX47" s="15">
        <f t="shared" si="452"/>
        <v>4347.6649102540259</v>
      </c>
      <c r="BY47" s="15">
        <f t="shared" si="452"/>
        <v>4168.1041538055379</v>
      </c>
      <c r="BZ47" s="15">
        <f t="shared" si="452"/>
        <v>4225.5500476649031</v>
      </c>
      <c r="CA47" s="15">
        <f t="shared" si="452"/>
        <v>4247.1090668614925</v>
      </c>
      <c r="CB47" s="15">
        <f t="shared" si="452"/>
        <v>4378.9743102874199</v>
      </c>
      <c r="CC47" s="15">
        <f t="shared" si="452"/>
        <v>4507.7443197441753</v>
      </c>
      <c r="CD47" s="15">
        <f t="shared" si="452"/>
        <v>4513.1466277071195</v>
      </c>
      <c r="CE47" s="15">
        <f t="shared" si="452"/>
        <v>4568.7438534019502</v>
      </c>
      <c r="CF47" s="15">
        <f t="shared" si="452"/>
        <v>4628.3570307845375</v>
      </c>
      <c r="CG47" s="15">
        <f t="shared" si="452"/>
        <v>4632.8329560706961</v>
      </c>
      <c r="CH47" s="94">
        <f t="shared" si="452"/>
        <v>4639.8981945823216</v>
      </c>
      <c r="CI47" s="15">
        <f t="shared" si="452"/>
        <v>4648.1390983193178</v>
      </c>
      <c r="CJ47" s="15">
        <f t="shared" si="452"/>
        <v>4424.3978764738604</v>
      </c>
      <c r="CK47" s="15">
        <f t="shared" si="452"/>
        <v>4235.7078778052282</v>
      </c>
      <c r="CL47" s="15">
        <f t="shared" si="452"/>
        <v>4288.5107016406128</v>
      </c>
      <c r="CM47" s="15">
        <f t="shared" si="452"/>
        <v>4305.7576251822111</v>
      </c>
      <c r="CN47" s="15">
        <f t="shared" si="452"/>
        <v>4431.041118384619</v>
      </c>
      <c r="CO47" s="15">
        <f t="shared" si="452"/>
        <v>4551.6729904722097</v>
      </c>
      <c r="CP47" s="15">
        <f t="shared" si="452"/>
        <v>4545.8022555248253</v>
      </c>
      <c r="CQ47" s="15">
        <f t="shared" si="452"/>
        <v>4600.3777691241557</v>
      </c>
      <c r="CR47" s="15">
        <f t="shared" si="452"/>
        <v>4658.8637165985765</v>
      </c>
      <c r="CS47" s="15">
        <f t="shared" si="452"/>
        <v>4661.366362957524</v>
      </c>
      <c r="CT47" s="94">
        <f t="shared" si="452"/>
        <v>4666.5826048896779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 t="shared" ref="D48:AI48" si="453">C42+D35-D42</f>
        <v>39</v>
      </c>
      <c r="E48" s="121">
        <f t="shared" si="453"/>
        <v>133</v>
      </c>
      <c r="F48" s="121">
        <f t="shared" si="453"/>
        <v>145</v>
      </c>
      <c r="G48" s="121">
        <f t="shared" si="453"/>
        <v>264</v>
      </c>
      <c r="H48" s="121">
        <f t="shared" si="453"/>
        <v>227</v>
      </c>
      <c r="I48" s="121">
        <f t="shared" si="453"/>
        <v>203</v>
      </c>
      <c r="J48" s="121">
        <f t="shared" si="453"/>
        <v>126</v>
      </c>
      <c r="K48" s="121">
        <f t="shared" si="453"/>
        <v>238</v>
      </c>
      <c r="L48" s="121">
        <f t="shared" si="453"/>
        <v>116</v>
      </c>
      <c r="M48" s="121">
        <f t="shared" si="453"/>
        <v>217</v>
      </c>
      <c r="N48" s="122">
        <f t="shared" si="453"/>
        <v>215</v>
      </c>
      <c r="O48" s="1830">
        <v>61</v>
      </c>
      <c r="P48" s="1831">
        <v>76</v>
      </c>
      <c r="Q48" s="1832">
        <v>193</v>
      </c>
      <c r="R48" s="1833">
        <v>157</v>
      </c>
      <c r="S48" s="1834">
        <v>143</v>
      </c>
      <c r="T48" s="1835">
        <v>219</v>
      </c>
      <c r="U48" s="1836">
        <v>163</v>
      </c>
      <c r="V48" s="1837">
        <v>116</v>
      </c>
      <c r="W48" s="1838">
        <v>207</v>
      </c>
      <c r="X48" s="1839">
        <v>119</v>
      </c>
      <c r="Y48" s="1840">
        <v>158</v>
      </c>
      <c r="Z48" s="1841">
        <v>273</v>
      </c>
      <c r="AA48" s="1842">
        <v>112</v>
      </c>
      <c r="AB48" s="1843">
        <v>238</v>
      </c>
      <c r="AC48" s="1844">
        <v>275</v>
      </c>
      <c r="AD48" s="1845">
        <v>272</v>
      </c>
      <c r="AE48" s="1846">
        <v>72</v>
      </c>
      <c r="AF48" s="1847">
        <v>106</v>
      </c>
      <c r="AG48" s="1848">
        <v>209</v>
      </c>
      <c r="AH48" s="123">
        <f>AG42+AH35-AH42</f>
        <v>530.67954376906027</v>
      </c>
      <c r="AI48" s="123">
        <f t="shared" si="453"/>
        <v>215.39027419742342</v>
      </c>
      <c r="AJ48" s="123">
        <f t="shared" ref="AJ48:BO48" si="454">AI42+AJ35-AJ42</f>
        <v>328.42855386482097</v>
      </c>
      <c r="AK48" s="123">
        <f t="shared" si="454"/>
        <v>292.68840661684862</v>
      </c>
      <c r="AL48" s="124">
        <f t="shared" si="454"/>
        <v>365.07336891963769</v>
      </c>
      <c r="AM48" s="123">
        <f t="shared" si="454"/>
        <v>360.28713178398766</v>
      </c>
      <c r="AN48" s="123">
        <f t="shared" si="454"/>
        <v>289.32845891465604</v>
      </c>
      <c r="AO48" s="123">
        <f t="shared" si="454"/>
        <v>324.46415663435619</v>
      </c>
      <c r="AP48" s="123">
        <f t="shared" si="454"/>
        <v>353.58112503280336</v>
      </c>
      <c r="AQ48" s="123">
        <f t="shared" si="454"/>
        <v>254.88446718701744</v>
      </c>
      <c r="AR48" s="123">
        <f t="shared" si="454"/>
        <v>319.04480825933842</v>
      </c>
      <c r="AS48" s="123">
        <f t="shared" si="454"/>
        <v>343.63465933881434</v>
      </c>
      <c r="AT48" s="123">
        <f t="shared" si="454"/>
        <v>280.30256107532387</v>
      </c>
      <c r="AU48" s="123">
        <f t="shared" si="454"/>
        <v>358.34557111335289</v>
      </c>
      <c r="AV48" s="123">
        <f t="shared" si="454"/>
        <v>349.40782961222612</v>
      </c>
      <c r="AW48" s="123">
        <f t="shared" si="454"/>
        <v>342.35198701486297</v>
      </c>
      <c r="AX48" s="124">
        <f t="shared" si="454"/>
        <v>356.43453758363921</v>
      </c>
      <c r="AY48" s="123">
        <f t="shared" si="454"/>
        <v>388.37904678957511</v>
      </c>
      <c r="AZ48" s="123">
        <f t="shared" si="454"/>
        <v>350.07694164016448</v>
      </c>
      <c r="BA48" s="123">
        <f t="shared" si="454"/>
        <v>364.60581294636813</v>
      </c>
      <c r="BB48" s="123">
        <f t="shared" si="454"/>
        <v>372.81533262293306</v>
      </c>
      <c r="BC48" s="123">
        <f t="shared" si="454"/>
        <v>338.96519741899829</v>
      </c>
      <c r="BD48" s="123">
        <f t="shared" si="454"/>
        <v>351.87567751588904</v>
      </c>
      <c r="BE48" s="123">
        <f t="shared" si="454"/>
        <v>351.95803685340434</v>
      </c>
      <c r="BF48" s="123">
        <f t="shared" si="454"/>
        <v>331.19936101670282</v>
      </c>
      <c r="BG48" s="123">
        <f t="shared" si="454"/>
        <v>341.95456831139199</v>
      </c>
      <c r="BH48" s="123">
        <f t="shared" si="454"/>
        <v>344.15796351822428</v>
      </c>
      <c r="BI48" s="123">
        <f t="shared" si="454"/>
        <v>342.76613423918661</v>
      </c>
      <c r="BJ48" s="124">
        <f t="shared" si="454"/>
        <v>353.78768810543897</v>
      </c>
      <c r="BK48" s="123">
        <f t="shared" si="454"/>
        <v>359.74347557215333</v>
      </c>
      <c r="BL48" s="123">
        <f t="shared" si="454"/>
        <v>353.87590096943723</v>
      </c>
      <c r="BM48" s="123">
        <f t="shared" si="454"/>
        <v>346.51573057042788</v>
      </c>
      <c r="BN48" s="123">
        <f t="shared" si="454"/>
        <v>349.63054526745054</v>
      </c>
      <c r="BO48" s="123">
        <f t="shared" si="454"/>
        <v>280.8269633304908</v>
      </c>
      <c r="BP48" s="123">
        <f t="shared" ref="BP48:CT48" si="455">BO42+BP35-BP42</f>
        <v>282.18065528586249</v>
      </c>
      <c r="BQ48" s="123">
        <f t="shared" si="455"/>
        <v>403.25776740512265</v>
      </c>
      <c r="BR48" s="123">
        <f t="shared" si="455"/>
        <v>379.35477095900569</v>
      </c>
      <c r="BS48" s="123">
        <f t="shared" si="455"/>
        <v>378.98691210596644</v>
      </c>
      <c r="BT48" s="123">
        <f t="shared" si="455"/>
        <v>406.50607127041712</v>
      </c>
      <c r="BU48" s="123">
        <f t="shared" si="455"/>
        <v>406.4890566919903</v>
      </c>
      <c r="BV48" s="124">
        <f t="shared" si="455"/>
        <v>407.376964894911</v>
      </c>
      <c r="BW48" s="123">
        <f t="shared" si="455"/>
        <v>511.23099890464891</v>
      </c>
      <c r="BX48" s="123">
        <f t="shared" si="455"/>
        <v>408.6897086352983</v>
      </c>
      <c r="BY48" s="123">
        <f t="shared" si="455"/>
        <v>367.5495362185593</v>
      </c>
      <c r="BZ48" s="123">
        <f t="shared" si="455"/>
        <v>404.57411965528263</v>
      </c>
      <c r="CA48" s="123">
        <f t="shared" si="455"/>
        <v>293.16447721675377</v>
      </c>
      <c r="CB48" s="123">
        <f t="shared" si="455"/>
        <v>293.3143042239326</v>
      </c>
      <c r="CC48" s="123">
        <f t="shared" si="455"/>
        <v>414.70174521149511</v>
      </c>
      <c r="CD48" s="123">
        <f t="shared" si="455"/>
        <v>365.2712828436579</v>
      </c>
      <c r="CE48" s="123">
        <f t="shared" si="455"/>
        <v>364.23492261353931</v>
      </c>
      <c r="CF48" s="123">
        <f t="shared" si="455"/>
        <v>421.7905678813222</v>
      </c>
      <c r="CG48" s="123">
        <f t="shared" si="455"/>
        <v>421.12582121762171</v>
      </c>
      <c r="CH48" s="124">
        <f t="shared" si="455"/>
        <v>421.49458171648985</v>
      </c>
      <c r="CI48" s="123">
        <f t="shared" si="455"/>
        <v>455.61851286016463</v>
      </c>
      <c r="CJ48" s="123">
        <f t="shared" si="455"/>
        <v>420.68784996628347</v>
      </c>
      <c r="CK48" s="123">
        <f t="shared" si="455"/>
        <v>378.86266981900644</v>
      </c>
      <c r="CL48" s="123">
        <f t="shared" si="455"/>
        <v>415.85701188246003</v>
      </c>
      <c r="CM48" s="123">
        <f t="shared" si="455"/>
        <v>306.52867008095291</v>
      </c>
      <c r="CN48" s="123">
        <f t="shared" si="455"/>
        <v>307.64465735845806</v>
      </c>
      <c r="CO48" s="123">
        <f t="shared" si="455"/>
        <v>431.30236028115451</v>
      </c>
      <c r="CP48" s="123">
        <f t="shared" si="455"/>
        <v>370.96918546602683</v>
      </c>
      <c r="CQ48" s="123">
        <f t="shared" si="455"/>
        <v>369.56489215212969</v>
      </c>
      <c r="CR48" s="123">
        <f t="shared" si="455"/>
        <v>427.5953305173407</v>
      </c>
      <c r="CS48" s="123">
        <f t="shared" si="455"/>
        <v>426.50159013742905</v>
      </c>
      <c r="CT48" s="124">
        <f t="shared" si="455"/>
        <v>426.42878761016254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C50" s="1"/>
    </row>
    <row r="51" spans="1:98" s="4" customFormat="1" x14ac:dyDescent="0.25">
      <c r="A51" s="113"/>
      <c r="B51"/>
      <c r="C5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0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9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09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09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9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09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09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09"/>
    </row>
    <row r="52" spans="1:98" s="118" customFormat="1" x14ac:dyDescent="0.25">
      <c r="A52" s="102"/>
      <c r="B52" s="118" t="s">
        <v>10</v>
      </c>
      <c r="C52" s="118">
        <f t="shared" ref="C52:AH52" si="456">C21</f>
        <v>42005</v>
      </c>
      <c r="D52" s="118">
        <f t="shared" si="456"/>
        <v>42036</v>
      </c>
      <c r="E52" s="118">
        <f t="shared" si="456"/>
        <v>42064</v>
      </c>
      <c r="F52" s="118">
        <f t="shared" si="456"/>
        <v>42095</v>
      </c>
      <c r="G52" s="118">
        <f t="shared" si="456"/>
        <v>42125</v>
      </c>
      <c r="H52" s="118">
        <f t="shared" si="456"/>
        <v>42156</v>
      </c>
      <c r="I52" s="118">
        <f t="shared" si="456"/>
        <v>42186</v>
      </c>
      <c r="J52" s="118">
        <f t="shared" si="456"/>
        <v>42217</v>
      </c>
      <c r="K52" s="118">
        <f t="shared" si="456"/>
        <v>42248</v>
      </c>
      <c r="L52" s="118">
        <f t="shared" si="456"/>
        <v>42278</v>
      </c>
      <c r="M52" s="118">
        <f t="shared" si="456"/>
        <v>42309</v>
      </c>
      <c r="N52" s="119">
        <f t="shared" si="456"/>
        <v>42339</v>
      </c>
      <c r="O52" s="118">
        <f t="shared" si="456"/>
        <v>42370</v>
      </c>
      <c r="P52" s="118">
        <f t="shared" si="456"/>
        <v>42401</v>
      </c>
      <c r="Q52" s="118">
        <f t="shared" si="456"/>
        <v>42430</v>
      </c>
      <c r="R52" s="118">
        <f t="shared" si="456"/>
        <v>42461</v>
      </c>
      <c r="S52" s="118">
        <f t="shared" si="456"/>
        <v>42491</v>
      </c>
      <c r="T52" s="118">
        <f t="shared" si="456"/>
        <v>42522</v>
      </c>
      <c r="U52" s="118">
        <f t="shared" si="456"/>
        <v>42552</v>
      </c>
      <c r="V52" s="118">
        <f t="shared" si="456"/>
        <v>42583</v>
      </c>
      <c r="W52" s="172">
        <f t="shared" si="456"/>
        <v>42614</v>
      </c>
      <c r="X52" s="172">
        <f t="shared" si="456"/>
        <v>42644</v>
      </c>
      <c r="Y52" s="172">
        <f t="shared" si="456"/>
        <v>42675</v>
      </c>
      <c r="Z52" s="173">
        <f t="shared" si="456"/>
        <v>42705</v>
      </c>
      <c r="AA52" s="118">
        <f t="shared" si="456"/>
        <v>42752</v>
      </c>
      <c r="AB52" s="118">
        <f t="shared" si="456"/>
        <v>42783</v>
      </c>
      <c r="AC52" s="118">
        <f t="shared" si="456"/>
        <v>42811</v>
      </c>
      <c r="AD52" s="118">
        <f t="shared" si="456"/>
        <v>42842</v>
      </c>
      <c r="AE52" s="118">
        <f t="shared" si="456"/>
        <v>42872</v>
      </c>
      <c r="AF52" s="118">
        <f t="shared" si="456"/>
        <v>42903</v>
      </c>
      <c r="AG52" s="118">
        <f t="shared" si="456"/>
        <v>42933</v>
      </c>
      <c r="AH52" s="118">
        <f t="shared" si="456"/>
        <v>42964</v>
      </c>
      <c r="AI52" s="118">
        <f t="shared" ref="AI52:BN52" si="457">AI21</f>
        <v>42995</v>
      </c>
      <c r="AJ52" s="118">
        <f t="shared" si="457"/>
        <v>43025</v>
      </c>
      <c r="AK52" s="118">
        <f t="shared" si="457"/>
        <v>43056</v>
      </c>
      <c r="AL52" s="119">
        <f t="shared" si="457"/>
        <v>43086</v>
      </c>
      <c r="AM52" s="118">
        <f t="shared" si="457"/>
        <v>43118</v>
      </c>
      <c r="AN52" s="118">
        <f t="shared" si="457"/>
        <v>43149</v>
      </c>
      <c r="AO52" s="118">
        <f t="shared" si="457"/>
        <v>43177</v>
      </c>
      <c r="AP52" s="118">
        <f t="shared" si="457"/>
        <v>43208</v>
      </c>
      <c r="AQ52" s="118">
        <f t="shared" si="457"/>
        <v>43238</v>
      </c>
      <c r="AR52" s="118">
        <f t="shared" si="457"/>
        <v>43269</v>
      </c>
      <c r="AS52" s="118">
        <f t="shared" si="457"/>
        <v>43299</v>
      </c>
      <c r="AT52" s="118">
        <f t="shared" si="457"/>
        <v>43330</v>
      </c>
      <c r="AU52" s="118">
        <f t="shared" si="457"/>
        <v>43361</v>
      </c>
      <c r="AV52" s="118">
        <f t="shared" si="457"/>
        <v>43391</v>
      </c>
      <c r="AW52" s="118">
        <f t="shared" si="457"/>
        <v>43422</v>
      </c>
      <c r="AX52" s="119">
        <f t="shared" si="457"/>
        <v>43452</v>
      </c>
      <c r="AY52" s="118">
        <f t="shared" si="457"/>
        <v>43483</v>
      </c>
      <c r="AZ52" s="118">
        <f t="shared" si="457"/>
        <v>43514</v>
      </c>
      <c r="BA52" s="118">
        <f t="shared" si="457"/>
        <v>43542</v>
      </c>
      <c r="BB52" s="118">
        <f t="shared" si="457"/>
        <v>43573</v>
      </c>
      <c r="BC52" s="118">
        <f t="shared" si="457"/>
        <v>43603</v>
      </c>
      <c r="BD52" s="118">
        <f t="shared" si="457"/>
        <v>43634</v>
      </c>
      <c r="BE52" s="118">
        <f t="shared" si="457"/>
        <v>43664</v>
      </c>
      <c r="BF52" s="118">
        <f t="shared" si="457"/>
        <v>43695</v>
      </c>
      <c r="BG52" s="118">
        <f t="shared" si="457"/>
        <v>43726</v>
      </c>
      <c r="BH52" s="118">
        <f t="shared" si="457"/>
        <v>43756</v>
      </c>
      <c r="BI52" s="118">
        <f t="shared" si="457"/>
        <v>43787</v>
      </c>
      <c r="BJ52" s="119">
        <f t="shared" si="457"/>
        <v>43817</v>
      </c>
      <c r="BK52" s="118">
        <f t="shared" si="457"/>
        <v>43848</v>
      </c>
      <c r="BL52" s="118">
        <f t="shared" si="457"/>
        <v>43879</v>
      </c>
      <c r="BM52" s="118">
        <f t="shared" si="457"/>
        <v>43908</v>
      </c>
      <c r="BN52" s="118">
        <f t="shared" si="457"/>
        <v>43939</v>
      </c>
      <c r="BO52" s="118">
        <f t="shared" ref="BO52:CT52" si="458">BO21</f>
        <v>43969</v>
      </c>
      <c r="BP52" s="118">
        <f t="shared" si="458"/>
        <v>44000</v>
      </c>
      <c r="BQ52" s="118">
        <f t="shared" si="458"/>
        <v>44030</v>
      </c>
      <c r="BR52" s="118">
        <f t="shared" si="458"/>
        <v>44061</v>
      </c>
      <c r="BS52" s="118">
        <f t="shared" si="458"/>
        <v>44092</v>
      </c>
      <c r="BT52" s="118">
        <f t="shared" si="458"/>
        <v>44122</v>
      </c>
      <c r="BU52" s="118">
        <f t="shared" si="458"/>
        <v>44153</v>
      </c>
      <c r="BV52" s="119">
        <f t="shared" si="458"/>
        <v>44183</v>
      </c>
      <c r="BW52" s="118">
        <f t="shared" si="458"/>
        <v>44214</v>
      </c>
      <c r="BX52" s="118">
        <f t="shared" si="458"/>
        <v>44245</v>
      </c>
      <c r="BY52" s="118">
        <f t="shared" si="458"/>
        <v>44273</v>
      </c>
      <c r="BZ52" s="118">
        <f t="shared" si="458"/>
        <v>44304</v>
      </c>
      <c r="CA52" s="118">
        <f t="shared" si="458"/>
        <v>44334</v>
      </c>
      <c r="CB52" s="118">
        <f t="shared" si="458"/>
        <v>44365</v>
      </c>
      <c r="CC52" s="118">
        <f t="shared" si="458"/>
        <v>44395</v>
      </c>
      <c r="CD52" s="118">
        <f t="shared" si="458"/>
        <v>44426</v>
      </c>
      <c r="CE52" s="118">
        <f t="shared" si="458"/>
        <v>44457</v>
      </c>
      <c r="CF52" s="118">
        <f t="shared" si="458"/>
        <v>44487</v>
      </c>
      <c r="CG52" s="118">
        <f t="shared" si="458"/>
        <v>44518</v>
      </c>
      <c r="CH52" s="119">
        <f t="shared" si="458"/>
        <v>44548</v>
      </c>
      <c r="CI52" s="118">
        <f t="shared" si="458"/>
        <v>44579</v>
      </c>
      <c r="CJ52" s="118">
        <f t="shared" si="458"/>
        <v>44610</v>
      </c>
      <c r="CK52" s="118">
        <f t="shared" si="458"/>
        <v>44638</v>
      </c>
      <c r="CL52" s="118">
        <f t="shared" si="458"/>
        <v>44669</v>
      </c>
      <c r="CM52" s="118">
        <f t="shared" si="458"/>
        <v>44699</v>
      </c>
      <c r="CN52" s="118">
        <f t="shared" si="458"/>
        <v>44730</v>
      </c>
      <c r="CO52" s="118">
        <f t="shared" si="458"/>
        <v>44760</v>
      </c>
      <c r="CP52" s="118">
        <f t="shared" si="458"/>
        <v>44791</v>
      </c>
      <c r="CQ52" s="118">
        <f t="shared" si="458"/>
        <v>44822</v>
      </c>
      <c r="CR52" s="118">
        <f t="shared" si="458"/>
        <v>44852</v>
      </c>
      <c r="CS52" s="118">
        <f t="shared" si="458"/>
        <v>44883</v>
      </c>
      <c r="CT52" s="119">
        <f t="shared" si="458"/>
        <v>44913</v>
      </c>
    </row>
    <row r="53" spans="1:98" s="15" customFormat="1" x14ac:dyDescent="0.25">
      <c r="A53" s="4" t="s">
        <v>159</v>
      </c>
      <c r="B53" s="15" t="s">
        <v>142</v>
      </c>
      <c r="C53" s="15">
        <v>27</v>
      </c>
      <c r="D53" s="15">
        <v>25</v>
      </c>
      <c r="E53" s="15">
        <v>30</v>
      </c>
      <c r="F53" s="15">
        <v>42</v>
      </c>
      <c r="G53" s="15">
        <v>43</v>
      </c>
      <c r="H53" s="15">
        <v>41</v>
      </c>
      <c r="I53" s="15">
        <v>38</v>
      </c>
      <c r="J53" s="15">
        <v>34</v>
      </c>
      <c r="K53" s="15">
        <v>48</v>
      </c>
      <c r="L53" s="15">
        <v>42</v>
      </c>
      <c r="M53" s="15">
        <v>42</v>
      </c>
      <c r="N53" s="94">
        <v>42</v>
      </c>
      <c r="O53" s="943">
        <v>33</v>
      </c>
      <c r="P53" s="944">
        <v>33</v>
      </c>
      <c r="Q53" s="945">
        <v>47</v>
      </c>
      <c r="R53" s="946">
        <v>38</v>
      </c>
      <c r="S53" s="947">
        <v>37</v>
      </c>
      <c r="T53" s="948">
        <v>49</v>
      </c>
      <c r="U53" s="949">
        <v>31</v>
      </c>
      <c r="V53" s="950">
        <v>35</v>
      </c>
      <c r="W53" s="951">
        <v>38</v>
      </c>
      <c r="X53" s="952">
        <v>31</v>
      </c>
      <c r="Y53" s="953">
        <v>31</v>
      </c>
      <c r="Z53" s="954">
        <v>38</v>
      </c>
      <c r="AA53" s="1413">
        <v>55</v>
      </c>
      <c r="AB53" s="1414">
        <v>65</v>
      </c>
      <c r="AC53" s="1415">
        <v>73</v>
      </c>
      <c r="AD53" s="1416">
        <v>148</v>
      </c>
      <c r="AE53" s="1417">
        <v>149</v>
      </c>
      <c r="AF53" s="1418">
        <v>141</v>
      </c>
      <c r="AG53" s="1419">
        <v>114</v>
      </c>
      <c r="AH53" s="1526">
        <f>AH34*AH65</f>
        <v>163.53158594159817</v>
      </c>
      <c r="AI53" s="15">
        <f t="shared" ref="AI53:BM53" si="459">AI34*AI65</f>
        <v>164.06011328379088</v>
      </c>
      <c r="AJ53" s="15">
        <f t="shared" si="459"/>
        <v>165.67921717812118</v>
      </c>
      <c r="AK53" s="15">
        <f t="shared" si="459"/>
        <v>168.52475289627674</v>
      </c>
      <c r="AL53" s="94">
        <f t="shared" si="459"/>
        <v>169.60557318438268</v>
      </c>
      <c r="AM53" s="1525">
        <f>AM34*AM65</f>
        <v>161.42497887777904</v>
      </c>
      <c r="AN53" s="15">
        <f t="shared" si="459"/>
        <v>163.14331730114503</v>
      </c>
      <c r="AO53" s="15">
        <f t="shared" si="459"/>
        <v>164.91148960362165</v>
      </c>
      <c r="AP53" s="15">
        <f t="shared" si="459"/>
        <v>166.43865524382488</v>
      </c>
      <c r="AQ53" s="15">
        <f t="shared" si="459"/>
        <v>168.0988639084967</v>
      </c>
      <c r="AR53" s="15">
        <f t="shared" si="459"/>
        <v>169.80999690004558</v>
      </c>
      <c r="AS53" s="15">
        <f t="shared" si="459"/>
        <v>171.51880456376836</v>
      </c>
      <c r="AT53" s="15">
        <f t="shared" si="459"/>
        <v>173.21158252416558</v>
      </c>
      <c r="AU53" s="15">
        <f t="shared" si="459"/>
        <v>174.94744809016177</v>
      </c>
      <c r="AV53" s="15">
        <f t="shared" si="459"/>
        <v>176.70275436927372</v>
      </c>
      <c r="AW53" s="15">
        <f t="shared" si="459"/>
        <v>178.46922405385862</v>
      </c>
      <c r="AX53" s="94">
        <f t="shared" si="459"/>
        <v>180.25039852358194</v>
      </c>
      <c r="AY53" s="15">
        <f t="shared" si="459"/>
        <v>171.32898163364547</v>
      </c>
      <c r="AZ53" s="15">
        <f t="shared" si="459"/>
        <v>173.04227144998191</v>
      </c>
      <c r="BA53" s="15">
        <f t="shared" si="459"/>
        <v>179.76619971203837</v>
      </c>
      <c r="BB53" s="15">
        <f t="shared" si="459"/>
        <v>174.83927423844918</v>
      </c>
      <c r="BC53" s="15">
        <f t="shared" si="459"/>
        <v>176.58766698083366</v>
      </c>
      <c r="BD53" s="15">
        <f t="shared" si="459"/>
        <v>178.35354365064197</v>
      </c>
      <c r="BE53" s="15">
        <f t="shared" si="459"/>
        <v>180.13707908714838</v>
      </c>
      <c r="BF53" s="15">
        <f t="shared" si="459"/>
        <v>181.9384498780199</v>
      </c>
      <c r="BG53" s="15">
        <f t="shared" si="459"/>
        <v>183.75783437680008</v>
      </c>
      <c r="BH53" s="15">
        <f t="shared" si="459"/>
        <v>185.59541272056808</v>
      </c>
      <c r="BI53" s="15">
        <f t="shared" si="459"/>
        <v>187.45136684777378</v>
      </c>
      <c r="BJ53" s="94">
        <f t="shared" si="459"/>
        <v>189.70453227728404</v>
      </c>
      <c r="BK53" s="15">
        <f t="shared" si="459"/>
        <v>172.01498287610659</v>
      </c>
      <c r="BL53" s="15">
        <f t="shared" si="459"/>
        <v>174.08260297027735</v>
      </c>
      <c r="BM53" s="15">
        <f t="shared" si="459"/>
        <v>181.20864945392239</v>
      </c>
      <c r="BN53" s="15">
        <f t="shared" ref="BN53:CT53" si="460">BN34*BN65</f>
        <v>180.12656804399663</v>
      </c>
      <c r="BO53" s="15">
        <f t="shared" si="460"/>
        <v>182.29168939188546</v>
      </c>
      <c r="BP53" s="15">
        <f t="shared" si="460"/>
        <v>184.48283549837592</v>
      </c>
      <c r="BQ53" s="15">
        <f t="shared" si="460"/>
        <v>188.53071446715526</v>
      </c>
      <c r="BR53" s="15">
        <f t="shared" si="460"/>
        <v>190.79685365505051</v>
      </c>
      <c r="BS53" s="15">
        <f t="shared" si="460"/>
        <v>196.83955672600331</v>
      </c>
      <c r="BT53" s="15">
        <f t="shared" si="460"/>
        <v>199.20556819784991</v>
      </c>
      <c r="BU53" s="15">
        <f t="shared" si="460"/>
        <v>201.6000191275881</v>
      </c>
      <c r="BV53" s="94">
        <f t="shared" si="460"/>
        <v>204.02325135750169</v>
      </c>
      <c r="BW53" s="15">
        <f t="shared" si="460"/>
        <v>119.31821600038806</v>
      </c>
      <c r="BX53" s="15">
        <f t="shared" si="460"/>
        <v>120.51139816039195</v>
      </c>
      <c r="BY53" s="15">
        <f t="shared" si="460"/>
        <v>125.19412677462434</v>
      </c>
      <c r="BZ53" s="15">
        <f t="shared" si="460"/>
        <v>124.19813794383954</v>
      </c>
      <c r="CA53" s="15">
        <f t="shared" si="460"/>
        <v>131.71212528944184</v>
      </c>
      <c r="CB53" s="15">
        <f t="shared" si="460"/>
        <v>133.02924654233624</v>
      </c>
      <c r="CC53" s="15">
        <f t="shared" si="460"/>
        <v>129.21598989541772</v>
      </c>
      <c r="CD53" s="15">
        <f t="shared" si="460"/>
        <v>130.50814979437192</v>
      </c>
      <c r="CE53" s="15">
        <f t="shared" si="460"/>
        <v>134.37271151158387</v>
      </c>
      <c r="CF53" s="15">
        <f t="shared" si="460"/>
        <v>135.71643862669976</v>
      </c>
      <c r="CG53" s="15">
        <f t="shared" si="460"/>
        <v>137.07360301296677</v>
      </c>
      <c r="CH53" s="94">
        <f t="shared" si="460"/>
        <v>138.44433904309642</v>
      </c>
      <c r="CI53" s="15">
        <f t="shared" si="460"/>
        <v>119.31821600038806</v>
      </c>
      <c r="CJ53" s="15">
        <f t="shared" si="460"/>
        <v>120.51139816039195</v>
      </c>
      <c r="CK53" s="15">
        <f t="shared" si="460"/>
        <v>125.19412677462434</v>
      </c>
      <c r="CL53" s="15">
        <f t="shared" si="460"/>
        <v>124.19813794383954</v>
      </c>
      <c r="CM53" s="15">
        <f t="shared" si="460"/>
        <v>131.71212528944184</v>
      </c>
      <c r="CN53" s="15">
        <f t="shared" si="460"/>
        <v>133.02924654233624</v>
      </c>
      <c r="CO53" s="15">
        <f t="shared" si="460"/>
        <v>129.21598989541772</v>
      </c>
      <c r="CP53" s="15">
        <f t="shared" si="460"/>
        <v>130.50814979437192</v>
      </c>
      <c r="CQ53" s="15">
        <f t="shared" si="460"/>
        <v>134.37271151158387</v>
      </c>
      <c r="CR53" s="15">
        <f t="shared" si="460"/>
        <v>135.71643862669976</v>
      </c>
      <c r="CS53" s="15">
        <f t="shared" si="460"/>
        <v>139.8150750732261</v>
      </c>
      <c r="CT53" s="94">
        <f t="shared" si="460"/>
        <v>141.21322582395834</v>
      </c>
    </row>
    <row r="54" spans="1:98" s="15" customFormat="1" x14ac:dyDescent="0.25">
      <c r="A54" s="4" t="s">
        <v>160</v>
      </c>
      <c r="B54" s="15" t="s">
        <v>5</v>
      </c>
      <c r="C54" s="15">
        <v>45</v>
      </c>
      <c r="D54" s="15">
        <v>20</v>
      </c>
      <c r="E54" s="15">
        <v>61</v>
      </c>
      <c r="F54" s="15">
        <v>76</v>
      </c>
      <c r="G54" s="15">
        <v>73</v>
      </c>
      <c r="H54" s="15">
        <v>107</v>
      </c>
      <c r="I54" s="15">
        <v>95</v>
      </c>
      <c r="J54" s="15">
        <v>76</v>
      </c>
      <c r="K54" s="15">
        <v>79</v>
      </c>
      <c r="L54" s="15">
        <v>71</v>
      </c>
      <c r="M54" s="15">
        <v>120</v>
      </c>
      <c r="N54" s="94">
        <v>115</v>
      </c>
      <c r="O54" s="955">
        <v>13</v>
      </c>
      <c r="P54" s="956">
        <v>23</v>
      </c>
      <c r="Q54" s="957">
        <v>114</v>
      </c>
      <c r="R54" s="958">
        <v>69</v>
      </c>
      <c r="S54" s="959">
        <v>74</v>
      </c>
      <c r="T54" s="960">
        <v>116</v>
      </c>
      <c r="U54" s="961">
        <v>79</v>
      </c>
      <c r="V54" s="962">
        <v>75</v>
      </c>
      <c r="W54" s="963">
        <v>127</v>
      </c>
      <c r="X54" s="964">
        <v>89</v>
      </c>
      <c r="Y54" s="965">
        <v>127</v>
      </c>
      <c r="Z54" s="966">
        <v>174</v>
      </c>
      <c r="AA54" s="1420">
        <v>47</v>
      </c>
      <c r="AB54" s="1421">
        <v>122</v>
      </c>
      <c r="AC54" s="1422">
        <v>143</v>
      </c>
      <c r="AD54" s="1423">
        <v>143</v>
      </c>
      <c r="AE54" s="1424">
        <v>154</v>
      </c>
      <c r="AF54" s="1425">
        <v>208</v>
      </c>
      <c r="AG54" s="1426">
        <v>155</v>
      </c>
      <c r="AH54" s="15">
        <f t="shared" ref="AH54:BM54" si="461">AH35*AH66</f>
        <v>165.83992959888647</v>
      </c>
      <c r="AI54" s="15">
        <f t="shared" si="461"/>
        <v>175.334929017386</v>
      </c>
      <c r="AJ54" s="15">
        <f t="shared" si="461"/>
        <v>178.22032921228714</v>
      </c>
      <c r="AK54" s="15">
        <f t="shared" si="461"/>
        <v>173.74932320910227</v>
      </c>
      <c r="AL54" s="94">
        <f t="shared" si="461"/>
        <v>177.06076990483248</v>
      </c>
      <c r="AM54" s="15">
        <f t="shared" si="461"/>
        <v>124.11379416951559</v>
      </c>
      <c r="AN54" s="15">
        <f t="shared" si="461"/>
        <v>167.97042954912206</v>
      </c>
      <c r="AO54" s="15">
        <f t="shared" si="461"/>
        <v>166.70461909917222</v>
      </c>
      <c r="AP54" s="15">
        <f t="shared" si="461"/>
        <v>163.77903122843509</v>
      </c>
      <c r="AQ54" s="15">
        <f t="shared" si="461"/>
        <v>201.76063247861669</v>
      </c>
      <c r="AR54" s="15">
        <f t="shared" si="461"/>
        <v>198.37048449726205</v>
      </c>
      <c r="AS54" s="15">
        <f t="shared" si="461"/>
        <v>200.30376871140393</v>
      </c>
      <c r="AT54" s="15">
        <f t="shared" si="461"/>
        <v>200.55749500594695</v>
      </c>
      <c r="AU54" s="15">
        <f t="shared" si="461"/>
        <v>211.04373455189247</v>
      </c>
      <c r="AV54" s="15">
        <f t="shared" si="461"/>
        <v>214.01025619922893</v>
      </c>
      <c r="AW54" s="15">
        <f t="shared" si="461"/>
        <v>218.90351619637704</v>
      </c>
      <c r="AX54" s="94">
        <f t="shared" si="461"/>
        <v>224.15070838629035</v>
      </c>
      <c r="AY54" s="15">
        <f t="shared" si="461"/>
        <v>191.08288508336713</v>
      </c>
      <c r="AZ54" s="15">
        <f t="shared" si="461"/>
        <v>193.40797240404163</v>
      </c>
      <c r="BA54" s="15">
        <f t="shared" si="461"/>
        <v>201.47469884588679</v>
      </c>
      <c r="BB54" s="15">
        <f t="shared" si="461"/>
        <v>196.52283859930225</v>
      </c>
      <c r="BC54" s="15">
        <f t="shared" si="461"/>
        <v>199.09141336756164</v>
      </c>
      <c r="BD54" s="15">
        <f t="shared" si="461"/>
        <v>201.48545211695216</v>
      </c>
      <c r="BE54" s="15">
        <f t="shared" si="461"/>
        <v>203.75489503433036</v>
      </c>
      <c r="BF54" s="15">
        <f t="shared" si="461"/>
        <v>206.34555068088653</v>
      </c>
      <c r="BG54" s="15">
        <f t="shared" si="461"/>
        <v>209.01944061590817</v>
      </c>
      <c r="BH54" s="15">
        <f t="shared" si="461"/>
        <v>211.73932464586974</v>
      </c>
      <c r="BI54" s="15">
        <f t="shared" si="461"/>
        <v>214.54044077438593</v>
      </c>
      <c r="BJ54" s="94">
        <f t="shared" si="461"/>
        <v>217.21271086505783</v>
      </c>
      <c r="BK54" s="15">
        <f t="shared" si="461"/>
        <v>124.5096435347418</v>
      </c>
      <c r="BL54" s="15">
        <f t="shared" si="461"/>
        <v>126.013664237047</v>
      </c>
      <c r="BM54" s="15">
        <f t="shared" si="461"/>
        <v>243.52153190882041</v>
      </c>
      <c r="BN54" s="15">
        <f t="shared" ref="BN54:CT54" si="462">BN35*BN66</f>
        <v>242.20925911259977</v>
      </c>
      <c r="BO54" s="15">
        <f t="shared" si="462"/>
        <v>244.15115472665789</v>
      </c>
      <c r="BP54" s="15">
        <f t="shared" si="462"/>
        <v>246.11870696971798</v>
      </c>
      <c r="BQ54" s="15">
        <f t="shared" si="462"/>
        <v>250.54639692789362</v>
      </c>
      <c r="BR54" s="15">
        <f t="shared" si="462"/>
        <v>253.66138136173686</v>
      </c>
      <c r="BS54" s="15">
        <f t="shared" si="462"/>
        <v>262.69247327238196</v>
      </c>
      <c r="BT54" s="15">
        <f t="shared" si="462"/>
        <v>266.89175851608348</v>
      </c>
      <c r="BU54" s="15">
        <f t="shared" si="462"/>
        <v>271.16495369550648</v>
      </c>
      <c r="BV54" s="94">
        <f t="shared" si="462"/>
        <v>275.515392242134</v>
      </c>
      <c r="BW54" s="15">
        <f t="shared" si="462"/>
        <v>137.90630036050024</v>
      </c>
      <c r="BX54" s="15">
        <f t="shared" si="462"/>
        <v>137.47737131208601</v>
      </c>
      <c r="BY54" s="15">
        <f t="shared" si="462"/>
        <v>254.99725804675472</v>
      </c>
      <c r="BZ54" s="15">
        <f t="shared" si="462"/>
        <v>255.67988331112335</v>
      </c>
      <c r="CA54" s="15">
        <f t="shared" si="462"/>
        <v>255.01783238560884</v>
      </c>
      <c r="CB54" s="15">
        <f t="shared" si="462"/>
        <v>253.25058820841258</v>
      </c>
      <c r="CC54" s="15">
        <f t="shared" si="462"/>
        <v>252.0624319046637</v>
      </c>
      <c r="CD54" s="15">
        <f t="shared" si="462"/>
        <v>252.52110512309318</v>
      </c>
      <c r="CE54" s="15">
        <f t="shared" si="462"/>
        <v>254.30885999767577</v>
      </c>
      <c r="CF54" s="15">
        <f t="shared" si="462"/>
        <v>255.7598959004884</v>
      </c>
      <c r="CG54" s="15">
        <f t="shared" si="462"/>
        <v>256.91463583754853</v>
      </c>
      <c r="CH54" s="94">
        <f t="shared" si="462"/>
        <v>257.84129127209161</v>
      </c>
      <c r="CI54" s="15">
        <f t="shared" si="462"/>
        <v>139.12637460882419</v>
      </c>
      <c r="CJ54" s="15">
        <f t="shared" si="462"/>
        <v>139.19871077859057</v>
      </c>
      <c r="CK54" s="15">
        <f t="shared" si="462"/>
        <v>258.9992961926348</v>
      </c>
      <c r="CL54" s="15">
        <f t="shared" si="462"/>
        <v>259.86236125443526</v>
      </c>
      <c r="CM54" s="15">
        <f t="shared" si="462"/>
        <v>259.08729797001649</v>
      </c>
      <c r="CN54" s="15">
        <f t="shared" si="462"/>
        <v>256.9659176676293</v>
      </c>
      <c r="CO54" s="15">
        <f t="shared" si="462"/>
        <v>255.25897520026228</v>
      </c>
      <c r="CP54" s="15">
        <f t="shared" si="462"/>
        <v>255.32681943921443</v>
      </c>
      <c r="CQ54" s="15">
        <f t="shared" si="462"/>
        <v>256.83050377593003</v>
      </c>
      <c r="CR54" s="15">
        <f t="shared" si="462"/>
        <v>258.05878612577294</v>
      </c>
      <c r="CS54" s="15">
        <f t="shared" si="462"/>
        <v>264.21131322658488</v>
      </c>
      <c r="CT54" s="94">
        <f t="shared" si="462"/>
        <v>264.99833646919745</v>
      </c>
    </row>
    <row r="55" spans="1:98" s="15" customFormat="1" x14ac:dyDescent="0.25">
      <c r="A55" s="4" t="s">
        <v>161</v>
      </c>
      <c r="B55" s="15" t="s">
        <v>6</v>
      </c>
      <c r="C55" s="15">
        <v>60</v>
      </c>
      <c r="D55" s="15">
        <v>42</v>
      </c>
      <c r="E55" s="15">
        <v>21</v>
      </c>
      <c r="F55" s="15">
        <v>72</v>
      </c>
      <c r="G55" s="15">
        <v>80</v>
      </c>
      <c r="H55" s="15">
        <v>71</v>
      </c>
      <c r="I55" s="15">
        <v>79</v>
      </c>
      <c r="J55" s="15">
        <v>49</v>
      </c>
      <c r="K55" s="15">
        <v>63</v>
      </c>
      <c r="L55" s="15">
        <v>63</v>
      </c>
      <c r="M55" s="15">
        <v>48</v>
      </c>
      <c r="N55" s="94">
        <v>125</v>
      </c>
      <c r="O55" s="967">
        <v>37</v>
      </c>
      <c r="P55" s="968">
        <v>14</v>
      </c>
      <c r="Q55" s="969">
        <v>24</v>
      </c>
      <c r="R55" s="970">
        <v>87</v>
      </c>
      <c r="S55" s="971">
        <v>59</v>
      </c>
      <c r="T55" s="972">
        <v>68</v>
      </c>
      <c r="U55" s="973">
        <v>85</v>
      </c>
      <c r="V55" s="974">
        <v>70</v>
      </c>
      <c r="W55" s="975">
        <v>71</v>
      </c>
      <c r="X55" s="976">
        <v>99</v>
      </c>
      <c r="Y55" s="977">
        <v>106</v>
      </c>
      <c r="Z55" s="978">
        <v>106</v>
      </c>
      <c r="AA55" s="1427">
        <v>55</v>
      </c>
      <c r="AB55" s="1428">
        <v>46</v>
      </c>
      <c r="AC55" s="1429">
        <v>95</v>
      </c>
      <c r="AD55" s="1430">
        <v>74</v>
      </c>
      <c r="AE55" s="1431">
        <v>76</v>
      </c>
      <c r="AF55" s="1432">
        <v>88</v>
      </c>
      <c r="AG55" s="1433">
        <v>63</v>
      </c>
      <c r="AH55" s="15">
        <f t="shared" ref="AH55:BM55" si="463">AH36*AH67</f>
        <v>82.038584816821441</v>
      </c>
      <c r="AI55" s="15">
        <f t="shared" si="463"/>
        <v>81.295643942719963</v>
      </c>
      <c r="AJ55" s="15">
        <f t="shared" si="463"/>
        <v>85.95014478476476</v>
      </c>
      <c r="AK55" s="15">
        <f t="shared" si="463"/>
        <v>87.36458380101547</v>
      </c>
      <c r="AL55" s="94">
        <f t="shared" si="463"/>
        <v>85.17287211264339</v>
      </c>
      <c r="AM55" s="15">
        <f t="shared" si="463"/>
        <v>86.796161462575625</v>
      </c>
      <c r="AN55" s="15">
        <f t="shared" si="463"/>
        <v>60.841263280738367</v>
      </c>
      <c r="AO55" s="15">
        <f t="shared" si="463"/>
        <v>105.84374371062545</v>
      </c>
      <c r="AP55" s="15">
        <f t="shared" si="463"/>
        <v>105.04611452547449</v>
      </c>
      <c r="AQ55" s="15">
        <f t="shared" si="463"/>
        <v>103.20260448847326</v>
      </c>
      <c r="AR55" s="15">
        <f t="shared" si="463"/>
        <v>127.13607229726834</v>
      </c>
      <c r="AS55" s="15">
        <f t="shared" si="463"/>
        <v>124.99982751273824</v>
      </c>
      <c r="AT55" s="15">
        <f t="shared" si="463"/>
        <v>126.21805407458429</v>
      </c>
      <c r="AU55" s="15">
        <f t="shared" si="463"/>
        <v>126.37793543563302</v>
      </c>
      <c r="AV55" s="15">
        <f t="shared" si="463"/>
        <v>132.98566308131782</v>
      </c>
      <c r="AW55" s="15">
        <f t="shared" si="463"/>
        <v>134.85496684981763</v>
      </c>
      <c r="AX55" s="94">
        <f t="shared" si="463"/>
        <v>137.93837241374837</v>
      </c>
      <c r="AY55" s="15">
        <f t="shared" si="463"/>
        <v>141.24480240169552</v>
      </c>
      <c r="AZ55" s="15">
        <f t="shared" si="463"/>
        <v>129.21750045001892</v>
      </c>
      <c r="BA55" s="15">
        <f t="shared" si="463"/>
        <v>130.7898127571861</v>
      </c>
      <c r="BB55" s="15">
        <f t="shared" si="463"/>
        <v>132.46026052021605</v>
      </c>
      <c r="BC55" s="15">
        <f t="shared" si="463"/>
        <v>134.17405163032754</v>
      </c>
      <c r="BD55" s="15">
        <f t="shared" si="463"/>
        <v>135.92772100549615</v>
      </c>
      <c r="BE55" s="15">
        <f t="shared" si="463"/>
        <v>137.56222761579744</v>
      </c>
      <c r="BF55" s="15">
        <f t="shared" si="463"/>
        <v>139.11166763680811</v>
      </c>
      <c r="BG55" s="15">
        <f t="shared" si="463"/>
        <v>140.88041251630864</v>
      </c>
      <c r="BH55" s="15">
        <f t="shared" si="463"/>
        <v>142.7059847945867</v>
      </c>
      <c r="BI55" s="15">
        <f t="shared" si="463"/>
        <v>144.5629590926664</v>
      </c>
      <c r="BJ55" s="94">
        <f t="shared" si="463"/>
        <v>146.47539381388671</v>
      </c>
      <c r="BK55" s="15">
        <f t="shared" si="463"/>
        <v>148.2998601592312</v>
      </c>
      <c r="BL55" s="15">
        <f t="shared" si="463"/>
        <v>94.876579955205955</v>
      </c>
      <c r="BM55" s="15">
        <f t="shared" si="463"/>
        <v>96.022646527766071</v>
      </c>
      <c r="BN55" s="15">
        <f t="shared" ref="BN55:CT55" si="464">BN36*BN67</f>
        <v>180.40930857875716</v>
      </c>
      <c r="BO55" s="15">
        <f t="shared" si="464"/>
        <v>182.68486164969974</v>
      </c>
      <c r="BP55" s="15">
        <f t="shared" si="464"/>
        <v>184.14952461465865</v>
      </c>
      <c r="BQ55" s="15">
        <f t="shared" si="464"/>
        <v>185.63353893611321</v>
      </c>
      <c r="BR55" s="15">
        <f t="shared" si="464"/>
        <v>187.13840691375287</v>
      </c>
      <c r="BS55" s="15">
        <f t="shared" si="464"/>
        <v>189.46505471894287</v>
      </c>
      <c r="BT55" s="15">
        <f t="shared" si="464"/>
        <v>192.47322425813985</v>
      </c>
      <c r="BU55" s="15">
        <f t="shared" si="464"/>
        <v>195.55001576406474</v>
      </c>
      <c r="BV55" s="94">
        <f t="shared" si="464"/>
        <v>198.68096064353631</v>
      </c>
      <c r="BW55" s="15">
        <f t="shared" si="464"/>
        <v>210.830124349888</v>
      </c>
      <c r="BX55" s="15">
        <f t="shared" si="464"/>
        <v>112.62347862774186</v>
      </c>
      <c r="BY55" s="15">
        <f t="shared" si="464"/>
        <v>112.2731865715369</v>
      </c>
      <c r="BZ55" s="15">
        <f t="shared" si="464"/>
        <v>208.24776073818302</v>
      </c>
      <c r="CA55" s="15">
        <f t="shared" si="464"/>
        <v>208.80523803741741</v>
      </c>
      <c r="CB55" s="15">
        <f t="shared" si="464"/>
        <v>208.2645631149139</v>
      </c>
      <c r="CC55" s="15">
        <f t="shared" si="464"/>
        <v>206.82131370353696</v>
      </c>
      <c r="CD55" s="15">
        <f t="shared" si="464"/>
        <v>205.85098605547535</v>
      </c>
      <c r="CE55" s="15">
        <f t="shared" si="464"/>
        <v>206.22556918385942</v>
      </c>
      <c r="CF55" s="15">
        <f t="shared" si="464"/>
        <v>207.68556899810187</v>
      </c>
      <c r="CG55" s="15">
        <f t="shared" si="464"/>
        <v>208.87058165206554</v>
      </c>
      <c r="CH55" s="94">
        <f t="shared" si="464"/>
        <v>209.81361926733132</v>
      </c>
      <c r="CI55" s="15">
        <f t="shared" si="464"/>
        <v>212.67609175093025</v>
      </c>
      <c r="CJ55" s="15">
        <f t="shared" si="464"/>
        <v>115.90363203641027</v>
      </c>
      <c r="CK55" s="15">
        <f t="shared" si="464"/>
        <v>117.12353291301231</v>
      </c>
      <c r="CL55" s="15">
        <f t="shared" si="464"/>
        <v>220.1044934009407</v>
      </c>
      <c r="CM55" s="15">
        <f t="shared" si="464"/>
        <v>223.04632854558812</v>
      </c>
      <c r="CN55" s="15">
        <f t="shared" si="464"/>
        <v>224.60488317394945</v>
      </c>
      <c r="CO55" s="15">
        <f t="shared" si="464"/>
        <v>224.99349977143586</v>
      </c>
      <c r="CP55" s="15">
        <f t="shared" si="464"/>
        <v>225.73392925667397</v>
      </c>
      <c r="CQ55" s="15">
        <f t="shared" si="464"/>
        <v>228.05186541597308</v>
      </c>
      <c r="CR55" s="15">
        <f t="shared" si="464"/>
        <v>231.68886984364195</v>
      </c>
      <c r="CS55" s="15">
        <f t="shared" si="464"/>
        <v>235.12488239517646</v>
      </c>
      <c r="CT55" s="94">
        <f t="shared" si="464"/>
        <v>238.37052497385523</v>
      </c>
    </row>
    <row r="56" spans="1:98" s="15" customFormat="1" x14ac:dyDescent="0.25">
      <c r="A56" s="4" t="s">
        <v>162</v>
      </c>
      <c r="B56" s="15" t="s">
        <v>7</v>
      </c>
      <c r="C56" s="15">
        <v>60</v>
      </c>
      <c r="D56" s="15">
        <v>62</v>
      </c>
      <c r="E56" s="15">
        <v>92</v>
      </c>
      <c r="F56" s="15">
        <v>52</v>
      </c>
      <c r="G56" s="15">
        <v>72</v>
      </c>
      <c r="H56" s="15">
        <v>138</v>
      </c>
      <c r="I56" s="15">
        <v>123</v>
      </c>
      <c r="J56" s="15">
        <v>74</v>
      </c>
      <c r="K56" s="15">
        <v>110</v>
      </c>
      <c r="L56" s="15">
        <v>76</v>
      </c>
      <c r="M56" s="15">
        <v>107</v>
      </c>
      <c r="N56" s="94">
        <v>121</v>
      </c>
      <c r="O56" s="979">
        <v>50</v>
      </c>
      <c r="P56" s="980">
        <v>56</v>
      </c>
      <c r="Q56" s="981">
        <v>54</v>
      </c>
      <c r="R56" s="982">
        <v>25</v>
      </c>
      <c r="S56" s="983">
        <v>80</v>
      </c>
      <c r="T56" s="984">
        <v>99</v>
      </c>
      <c r="U56" s="985">
        <v>73</v>
      </c>
      <c r="V56" s="986">
        <v>76</v>
      </c>
      <c r="W56" s="987">
        <v>72</v>
      </c>
      <c r="X56" s="988">
        <v>64</v>
      </c>
      <c r="Y56" s="989">
        <v>107</v>
      </c>
      <c r="Z56" s="990">
        <v>166</v>
      </c>
      <c r="AA56" s="1434">
        <v>84</v>
      </c>
      <c r="AB56" s="1435">
        <v>124</v>
      </c>
      <c r="AC56" s="1436">
        <v>87</v>
      </c>
      <c r="AD56" s="1437">
        <v>67</v>
      </c>
      <c r="AE56" s="1438">
        <v>81</v>
      </c>
      <c r="AF56" s="1439">
        <v>86</v>
      </c>
      <c r="AG56" s="1440">
        <v>79</v>
      </c>
      <c r="AH56" s="15">
        <f t="shared" ref="AH56:BM56" si="465">AH37*AH68</f>
        <v>99.74215247830675</v>
      </c>
      <c r="AI56" s="15">
        <f t="shared" si="465"/>
        <v>99.53391420784007</v>
      </c>
      <c r="AJ56" s="15">
        <f t="shared" si="465"/>
        <v>90.601190733672169</v>
      </c>
      <c r="AK56" s="15">
        <f t="shared" si="465"/>
        <v>92.755981680541069</v>
      </c>
      <c r="AL56" s="94">
        <f t="shared" si="465"/>
        <v>96.131276442508721</v>
      </c>
      <c r="AM56" s="15">
        <f t="shared" si="465"/>
        <v>95.710086144610358</v>
      </c>
      <c r="AN56" s="15">
        <f t="shared" si="465"/>
        <v>95.384262483075148</v>
      </c>
      <c r="AO56" s="15">
        <f t="shared" si="465"/>
        <v>81.963975649098003</v>
      </c>
      <c r="AP56" s="15">
        <f t="shared" si="465"/>
        <v>79.361267451966313</v>
      </c>
      <c r="AQ56" s="15">
        <f t="shared" si="465"/>
        <v>91.003175981838922</v>
      </c>
      <c r="AR56" s="15">
        <f t="shared" si="465"/>
        <v>89.8657385490378</v>
      </c>
      <c r="AS56" s="15">
        <f t="shared" si="465"/>
        <v>99.342477465361384</v>
      </c>
      <c r="AT56" s="15">
        <f t="shared" si="465"/>
        <v>108.80420364839804</v>
      </c>
      <c r="AU56" s="15">
        <f t="shared" si="465"/>
        <v>108.40086648447988</v>
      </c>
      <c r="AV56" s="15">
        <f t="shared" si="465"/>
        <v>108.99780840509891</v>
      </c>
      <c r="AW56" s="15">
        <f t="shared" si="465"/>
        <v>111.90426919345187</v>
      </c>
      <c r="AX56" s="94">
        <f t="shared" si="465"/>
        <v>115.57238089558669</v>
      </c>
      <c r="AY56" s="15">
        <f t="shared" si="465"/>
        <v>117.70692698064563</v>
      </c>
      <c r="AZ56" s="15">
        <f t="shared" si="465"/>
        <v>120.46373766580933</v>
      </c>
      <c r="BA56" s="15">
        <f t="shared" si="465"/>
        <v>116.73349729176674</v>
      </c>
      <c r="BB56" s="15">
        <f t="shared" si="465"/>
        <v>112.1928498371045</v>
      </c>
      <c r="BC56" s="15">
        <f t="shared" si="465"/>
        <v>113.59192841204201</v>
      </c>
      <c r="BD56" s="15">
        <f t="shared" si="465"/>
        <v>115.052174389824</v>
      </c>
      <c r="BE56" s="15">
        <f t="shared" si="465"/>
        <v>116.54833891468928</v>
      </c>
      <c r="BF56" s="15">
        <f t="shared" si="465"/>
        <v>118.01063267509133</v>
      </c>
      <c r="BG56" s="15">
        <f t="shared" si="465"/>
        <v>119.38472585950703</v>
      </c>
      <c r="BH56" s="15">
        <f t="shared" si="465"/>
        <v>120.81609100970533</v>
      </c>
      <c r="BI56" s="15">
        <f t="shared" si="465"/>
        <v>122.36695929961151</v>
      </c>
      <c r="BJ56" s="94">
        <f t="shared" si="465"/>
        <v>123.95595420911506</v>
      </c>
      <c r="BK56" s="15">
        <f t="shared" si="465"/>
        <v>125.58237963907375</v>
      </c>
      <c r="BL56" s="15">
        <f t="shared" si="465"/>
        <v>127.19508542015363</v>
      </c>
      <c r="BM56" s="15">
        <f t="shared" si="465"/>
        <v>105.04819529863947</v>
      </c>
      <c r="BN56" s="15">
        <f t="shared" ref="BN56:CT56" si="466">BN37*BN68</f>
        <v>82.372809594883122</v>
      </c>
      <c r="BO56" s="15">
        <f t="shared" si="466"/>
        <v>119.10248881871999</v>
      </c>
      <c r="BP56" s="15">
        <f t="shared" si="466"/>
        <v>156.67453595877856</v>
      </c>
      <c r="BQ56" s="15">
        <f t="shared" si="466"/>
        <v>158.29022417463921</v>
      </c>
      <c r="BR56" s="15">
        <f t="shared" si="466"/>
        <v>159.56257169207561</v>
      </c>
      <c r="BS56" s="15">
        <f t="shared" si="466"/>
        <v>160.85226492197302</v>
      </c>
      <c r="BT56" s="15">
        <f t="shared" si="466"/>
        <v>162.50384500004898</v>
      </c>
      <c r="BU56" s="15">
        <f t="shared" si="466"/>
        <v>164.80441855960552</v>
      </c>
      <c r="BV56" s="94">
        <f t="shared" si="466"/>
        <v>167.43000377077172</v>
      </c>
      <c r="BW56" s="15">
        <f t="shared" si="466"/>
        <v>170.10859905229822</v>
      </c>
      <c r="BX56" s="15">
        <f t="shared" si="466"/>
        <v>171.12374123634345</v>
      </c>
      <c r="BY56" s="15">
        <f t="shared" si="466"/>
        <v>131.65978266700603</v>
      </c>
      <c r="BZ56" s="15">
        <f t="shared" si="466"/>
        <v>91.542792505913994</v>
      </c>
      <c r="CA56" s="15">
        <f t="shared" si="466"/>
        <v>130.46606336903028</v>
      </c>
      <c r="CB56" s="15">
        <f t="shared" si="466"/>
        <v>169.75883611726599</v>
      </c>
      <c r="CC56" s="15">
        <f t="shared" si="466"/>
        <v>169.76567542048693</v>
      </c>
      <c r="CD56" s="15">
        <f t="shared" si="466"/>
        <v>168.95813132692325</v>
      </c>
      <c r="CE56" s="15">
        <f t="shared" si="466"/>
        <v>167.97569975661324</v>
      </c>
      <c r="CF56" s="15">
        <f t="shared" si="466"/>
        <v>167.7332056453597</v>
      </c>
      <c r="CG56" s="15">
        <f t="shared" si="466"/>
        <v>168.47996125199771</v>
      </c>
      <c r="CH56" s="94">
        <f t="shared" si="466"/>
        <v>169.55659716982242</v>
      </c>
      <c r="CI56" s="15">
        <f t="shared" si="466"/>
        <v>172.12703489965128</v>
      </c>
      <c r="CJ56" s="15">
        <f t="shared" si="466"/>
        <v>174.55410792754992</v>
      </c>
      <c r="CK56" s="15">
        <f t="shared" si="466"/>
        <v>135.95814341533116</v>
      </c>
      <c r="CL56" s="15">
        <f t="shared" si="466"/>
        <v>96.277280944598132</v>
      </c>
      <c r="CM56" s="15">
        <f t="shared" si="466"/>
        <v>139.12075352007079</v>
      </c>
      <c r="CN56" s="15">
        <f t="shared" si="466"/>
        <v>183.09049198617586</v>
      </c>
      <c r="CO56" s="15">
        <f t="shared" si="466"/>
        <v>184.95276058722328</v>
      </c>
      <c r="CP56" s="15">
        <f t="shared" si="466"/>
        <v>185.75967783577076</v>
      </c>
      <c r="CQ56" s="15">
        <f t="shared" si="466"/>
        <v>186.22544241031784</v>
      </c>
      <c r="CR56" s="15">
        <f t="shared" si="466"/>
        <v>187.48582407313867</v>
      </c>
      <c r="CS56" s="15">
        <f t="shared" si="466"/>
        <v>189.94351428155989</v>
      </c>
      <c r="CT56" s="94">
        <f t="shared" si="466"/>
        <v>192.86628448788363</v>
      </c>
    </row>
    <row r="57" spans="1:98" s="15" customFormat="1" x14ac:dyDescent="0.25">
      <c r="A57" s="4" t="s">
        <v>163</v>
      </c>
      <c r="B57" s="15" t="s">
        <v>8</v>
      </c>
      <c r="C57" s="15">
        <v>51</v>
      </c>
      <c r="D57" s="15">
        <v>35</v>
      </c>
      <c r="E57" s="15">
        <v>58</v>
      </c>
      <c r="F57" s="15">
        <v>80</v>
      </c>
      <c r="G57" s="15">
        <v>97</v>
      </c>
      <c r="H57" s="15">
        <v>70</v>
      </c>
      <c r="I57" s="15">
        <v>71</v>
      </c>
      <c r="J57" s="15">
        <v>83</v>
      </c>
      <c r="K57" s="15">
        <v>137</v>
      </c>
      <c r="L57" s="15">
        <v>99</v>
      </c>
      <c r="M57" s="15">
        <v>91</v>
      </c>
      <c r="N57" s="94">
        <v>125</v>
      </c>
      <c r="O57" s="991">
        <v>36</v>
      </c>
      <c r="P57" s="992">
        <v>35</v>
      </c>
      <c r="Q57" s="993">
        <v>84</v>
      </c>
      <c r="R57" s="994">
        <v>76</v>
      </c>
      <c r="S57" s="995">
        <v>49</v>
      </c>
      <c r="T57" s="996">
        <v>50</v>
      </c>
      <c r="U57" s="997">
        <v>61</v>
      </c>
      <c r="V57" s="998">
        <v>80</v>
      </c>
      <c r="W57" s="999">
        <v>88</v>
      </c>
      <c r="X57" s="1000">
        <v>65</v>
      </c>
      <c r="Y57" s="1001">
        <v>48</v>
      </c>
      <c r="Z57" s="1002">
        <v>91</v>
      </c>
      <c r="AA57" s="1441">
        <v>41</v>
      </c>
      <c r="AB57" s="1442">
        <v>87</v>
      </c>
      <c r="AC57" s="1443">
        <v>148</v>
      </c>
      <c r="AD57" s="1444">
        <v>50</v>
      </c>
      <c r="AE57" s="1445">
        <v>39</v>
      </c>
      <c r="AF57" s="1446">
        <v>37</v>
      </c>
      <c r="AG57" s="1447">
        <v>45</v>
      </c>
      <c r="AH57" s="15">
        <f t="shared" ref="AH57:BM57" si="467">AH38*AH69</f>
        <v>44.763980075364891</v>
      </c>
      <c r="AI57" s="15">
        <f t="shared" si="467"/>
        <v>43.784823193637479</v>
      </c>
      <c r="AJ57" s="15">
        <f t="shared" si="467"/>
        <v>46.879634372731552</v>
      </c>
      <c r="AK57" s="15">
        <f t="shared" si="467"/>
        <v>49.57712726315097</v>
      </c>
      <c r="AL57" s="94">
        <f t="shared" si="467"/>
        <v>49.366496075572591</v>
      </c>
      <c r="AM57" s="15">
        <f t="shared" si="467"/>
        <v>47.175499384029493</v>
      </c>
      <c r="AN57" s="15">
        <f t="shared" si="467"/>
        <v>48.17947824392941</v>
      </c>
      <c r="AO57" s="15">
        <f t="shared" si="467"/>
        <v>48.926225924224056</v>
      </c>
      <c r="AP57" s="15">
        <f t="shared" si="467"/>
        <v>49.085984051630732</v>
      </c>
      <c r="AQ57" s="15">
        <f t="shared" si="467"/>
        <v>44.110485663651033</v>
      </c>
      <c r="AR57" s="15">
        <f t="shared" si="467"/>
        <v>43.537106836155779</v>
      </c>
      <c r="AS57" s="15">
        <f t="shared" si="467"/>
        <v>42.52830505761812</v>
      </c>
      <c r="AT57" s="15">
        <f t="shared" si="467"/>
        <v>46.251811220303466</v>
      </c>
      <c r="AU57" s="15">
        <f t="shared" si="467"/>
        <v>49.350791247101689</v>
      </c>
      <c r="AV57" s="15">
        <f t="shared" si="467"/>
        <v>52.289140485014642</v>
      </c>
      <c r="AW57" s="15">
        <f t="shared" si="467"/>
        <v>55.711357800582128</v>
      </c>
      <c r="AX57" s="94">
        <f t="shared" si="467"/>
        <v>55.596352627000563</v>
      </c>
      <c r="AY57" s="15">
        <f t="shared" si="467"/>
        <v>56.764333835189944</v>
      </c>
      <c r="AZ57" s="15">
        <f t="shared" si="467"/>
        <v>58.03352790397102</v>
      </c>
      <c r="BA57" s="15">
        <f t="shared" si="467"/>
        <v>59.740900270821932</v>
      </c>
      <c r="BB57" s="15">
        <f t="shared" si="467"/>
        <v>60.954893519709309</v>
      </c>
      <c r="BC57" s="15">
        <f t="shared" si="467"/>
        <v>60.146916354434197</v>
      </c>
      <c r="BD57" s="15">
        <f t="shared" si="467"/>
        <v>59.096951295918878</v>
      </c>
      <c r="BE57" s="15">
        <f t="shared" si="467"/>
        <v>57.78338693425421</v>
      </c>
      <c r="BF57" s="15">
        <f t="shared" si="467"/>
        <v>58.512997424951401</v>
      </c>
      <c r="BG57" s="15">
        <f t="shared" si="467"/>
        <v>59.26939696736536</v>
      </c>
      <c r="BH57" s="15">
        <f t="shared" si="467"/>
        <v>60.020742132063894</v>
      </c>
      <c r="BI57" s="15">
        <f t="shared" si="467"/>
        <v>60.748071259951296</v>
      </c>
      <c r="BJ57" s="94">
        <f t="shared" si="467"/>
        <v>61.477124921699286</v>
      </c>
      <c r="BK57" s="15">
        <f t="shared" si="467"/>
        <v>62.234102660264824</v>
      </c>
      <c r="BL57" s="15">
        <f t="shared" si="467"/>
        <v>63.036638323742501</v>
      </c>
      <c r="BM57" s="15">
        <f t="shared" si="467"/>
        <v>63.860333446259013</v>
      </c>
      <c r="BN57" s="15">
        <f t="shared" ref="BN57:CT57" si="468">BN38*BN69</f>
        <v>64.684040209618814</v>
      </c>
      <c r="BO57" s="15">
        <f t="shared" si="468"/>
        <v>57.449002258569983</v>
      </c>
      <c r="BP57" s="15">
        <f t="shared" si="468"/>
        <v>50.021444669923184</v>
      </c>
      <c r="BQ57" s="15">
        <f t="shared" si="468"/>
        <v>54.547504264137665</v>
      </c>
      <c r="BR57" s="15">
        <f t="shared" si="468"/>
        <v>67.474610291774198</v>
      </c>
      <c r="BS57" s="15">
        <f t="shared" si="468"/>
        <v>80.572369985654802</v>
      </c>
      <c r="BT57" s="15">
        <f t="shared" si="468"/>
        <v>81.342763493152304</v>
      </c>
      <c r="BU57" s="15">
        <f t="shared" si="468"/>
        <v>81.998458351595787</v>
      </c>
      <c r="BV57" s="94">
        <f t="shared" si="468"/>
        <v>82.779900829832712</v>
      </c>
      <c r="BW57" s="15">
        <f t="shared" si="468"/>
        <v>83.784794402364838</v>
      </c>
      <c r="BX57" s="15">
        <f t="shared" si="468"/>
        <v>85.022245148034756</v>
      </c>
      <c r="BY57" s="15">
        <f t="shared" si="468"/>
        <v>86.379043686045634</v>
      </c>
      <c r="BZ57" s="15">
        <f t="shared" si="468"/>
        <v>87.762271039299293</v>
      </c>
      <c r="CA57" s="15">
        <f t="shared" si="468"/>
        <v>75.146348198880972</v>
      </c>
      <c r="CB57" s="15">
        <f t="shared" si="468"/>
        <v>62.042903662524189</v>
      </c>
      <c r="CC57" s="15">
        <f t="shared" si="468"/>
        <v>62.291954317026367</v>
      </c>
      <c r="CD57" s="15">
        <f t="shared" si="468"/>
        <v>76.885417860190785</v>
      </c>
      <c r="CE57" s="15">
        <f t="shared" si="468"/>
        <v>91.736591549566711</v>
      </c>
      <c r="CF57" s="15">
        <f t="shared" si="468"/>
        <v>92.442599315333354</v>
      </c>
      <c r="CG57" s="15">
        <f t="shared" si="468"/>
        <v>92.924913354978003</v>
      </c>
      <c r="CH57" s="94">
        <f t="shared" si="468"/>
        <v>93.545970014928159</v>
      </c>
      <c r="CI57" s="15">
        <f t="shared" si="468"/>
        <v>94.613367600093596</v>
      </c>
      <c r="CJ57" s="15">
        <f t="shared" si="468"/>
        <v>96.025084824977384</v>
      </c>
      <c r="CK57" s="15">
        <f t="shared" si="468"/>
        <v>97.544100053547467</v>
      </c>
      <c r="CL57" s="15">
        <f t="shared" si="468"/>
        <v>98.973284266400697</v>
      </c>
      <c r="CM57" s="15">
        <f t="shared" si="468"/>
        <v>84.831545001429845</v>
      </c>
      <c r="CN57" s="15">
        <f t="shared" si="468"/>
        <v>70.255243505156528</v>
      </c>
      <c r="CO57" s="15">
        <f t="shared" si="468"/>
        <v>71.111049632395222</v>
      </c>
      <c r="CP57" s="15">
        <f t="shared" si="468"/>
        <v>87.960492323250548</v>
      </c>
      <c r="CQ57" s="15">
        <f t="shared" si="468"/>
        <v>105.02541132875788</v>
      </c>
      <c r="CR57" s="15">
        <f t="shared" si="468"/>
        <v>105.79840820217954</v>
      </c>
      <c r="CS57" s="15">
        <f t="shared" si="468"/>
        <v>106.22242998122678</v>
      </c>
      <c r="CT57" s="94">
        <f t="shared" si="468"/>
        <v>106.76159546788831</v>
      </c>
    </row>
    <row r="58" spans="1:98" s="15" customFormat="1" x14ac:dyDescent="0.25">
      <c r="A58" s="4" t="s">
        <v>164</v>
      </c>
      <c r="B58" s="15" t="s">
        <v>1</v>
      </c>
      <c r="C58" s="15">
        <v>31</v>
      </c>
      <c r="D58" s="15">
        <v>32</v>
      </c>
      <c r="E58" s="15">
        <v>28</v>
      </c>
      <c r="F58" s="15">
        <v>60</v>
      </c>
      <c r="G58" s="15">
        <v>75</v>
      </c>
      <c r="H58" s="15">
        <v>91</v>
      </c>
      <c r="I58" s="15">
        <v>86</v>
      </c>
      <c r="J58" s="15">
        <v>75</v>
      </c>
      <c r="K58" s="15">
        <v>101</v>
      </c>
      <c r="L58" s="15">
        <v>92</v>
      </c>
      <c r="M58" s="15">
        <v>131</v>
      </c>
      <c r="N58" s="94">
        <v>142</v>
      </c>
      <c r="O58" s="1003">
        <v>45</v>
      </c>
      <c r="P58" s="1004">
        <v>44</v>
      </c>
      <c r="Q58" s="1005">
        <v>81</v>
      </c>
      <c r="R58" s="1006">
        <v>77</v>
      </c>
      <c r="S58" s="1007">
        <v>69</v>
      </c>
      <c r="T58" s="1008">
        <v>94</v>
      </c>
      <c r="U58" s="1009">
        <v>81</v>
      </c>
      <c r="V58" s="1010">
        <v>74</v>
      </c>
      <c r="W58" s="1011">
        <v>61</v>
      </c>
      <c r="X58" s="1012">
        <v>65</v>
      </c>
      <c r="Y58" s="1013">
        <v>80</v>
      </c>
      <c r="Z58" s="1014">
        <v>112</v>
      </c>
      <c r="AA58" s="1448">
        <v>28</v>
      </c>
      <c r="AB58" s="1449">
        <v>34</v>
      </c>
      <c r="AC58" s="1450">
        <v>55</v>
      </c>
      <c r="AD58" s="1451">
        <v>45</v>
      </c>
      <c r="AE58" s="1452">
        <v>53</v>
      </c>
      <c r="AF58" s="1453">
        <v>55</v>
      </c>
      <c r="AG58" s="1454">
        <v>39</v>
      </c>
      <c r="AH58" s="15">
        <f t="shared" ref="AH58:BM58" si="469">AH39*AH70</f>
        <v>57.244297556252114</v>
      </c>
      <c r="AI58" s="15">
        <f t="shared" si="469"/>
        <v>62.295949551037637</v>
      </c>
      <c r="AJ58" s="15">
        <f t="shared" si="469"/>
        <v>63.432270874566754</v>
      </c>
      <c r="AK58" s="15">
        <f t="shared" si="469"/>
        <v>63.54809813701349</v>
      </c>
      <c r="AL58" s="94">
        <f t="shared" si="469"/>
        <v>63.201678366955015</v>
      </c>
      <c r="AM58" s="15">
        <f t="shared" si="469"/>
        <v>64.627070957778884</v>
      </c>
      <c r="AN58" s="15">
        <f t="shared" si="469"/>
        <v>70.248138551467235</v>
      </c>
      <c r="AO58" s="15">
        <f t="shared" si="469"/>
        <v>69.352978083000153</v>
      </c>
      <c r="AP58" s="15">
        <f t="shared" si="469"/>
        <v>70.085273758348549</v>
      </c>
      <c r="AQ58" s="15">
        <f t="shared" si="469"/>
        <v>72.862392823105324</v>
      </c>
      <c r="AR58" s="15">
        <f t="shared" si="469"/>
        <v>73.25125186531416</v>
      </c>
      <c r="AS58" s="15">
        <f t="shared" si="469"/>
        <v>71.711457637373542</v>
      </c>
      <c r="AT58" s="15">
        <f t="shared" si="469"/>
        <v>68.818437507863663</v>
      </c>
      <c r="AU58" s="15">
        <f t="shared" si="469"/>
        <v>68.962311254561982</v>
      </c>
      <c r="AV58" s="15">
        <f t="shared" si="469"/>
        <v>68.342611928667736</v>
      </c>
      <c r="AW58" s="15">
        <f t="shared" si="469"/>
        <v>67.312899418294165</v>
      </c>
      <c r="AX58" s="94">
        <f t="shared" si="469"/>
        <v>69.154100012990085</v>
      </c>
      <c r="AY58" s="15">
        <f t="shared" si="469"/>
        <v>70.548073649499671</v>
      </c>
      <c r="AZ58" s="15">
        <f t="shared" si="469"/>
        <v>75.876317155488195</v>
      </c>
      <c r="BA58" s="15">
        <f t="shared" si="469"/>
        <v>78.135677448744033</v>
      </c>
      <c r="BB58" s="15">
        <f t="shared" si="469"/>
        <v>81.215346252820396</v>
      </c>
      <c r="BC58" s="15">
        <f t="shared" si="469"/>
        <v>84.735264830394058</v>
      </c>
      <c r="BD58" s="15">
        <f t="shared" si="469"/>
        <v>85.901607019822535</v>
      </c>
      <c r="BE58" s="15">
        <f t="shared" si="469"/>
        <v>87.676109198240766</v>
      </c>
      <c r="BF58" s="15">
        <f t="shared" si="469"/>
        <v>88.042902698823227</v>
      </c>
      <c r="BG58" s="15">
        <f t="shared" si="469"/>
        <v>88.563458963024729</v>
      </c>
      <c r="BH58" s="15">
        <f t="shared" si="469"/>
        <v>88.517370059919685</v>
      </c>
      <c r="BI58" s="15">
        <f t="shared" si="469"/>
        <v>88.441872119609457</v>
      </c>
      <c r="BJ58" s="94">
        <f t="shared" si="469"/>
        <v>88.20302183831032</v>
      </c>
      <c r="BK58" s="15">
        <f t="shared" si="469"/>
        <v>87.761099215618671</v>
      </c>
      <c r="BL58" s="15">
        <f t="shared" si="469"/>
        <v>88.846815521492715</v>
      </c>
      <c r="BM58" s="15">
        <f t="shared" si="469"/>
        <v>89.954058504363331</v>
      </c>
      <c r="BN58" s="15">
        <f t="shared" ref="BN58:CT58" si="470">BN39*BN70</f>
        <v>91.077976897641435</v>
      </c>
      <c r="BO58" s="15">
        <f t="shared" si="470"/>
        <v>92.217174240330124</v>
      </c>
      <c r="BP58" s="15">
        <f t="shared" si="470"/>
        <v>93.373208268570522</v>
      </c>
      <c r="BQ58" s="15">
        <f t="shared" si="470"/>
        <v>94.550370027717832</v>
      </c>
      <c r="BR58" s="15">
        <f t="shared" si="470"/>
        <v>89.846349126640362</v>
      </c>
      <c r="BS58" s="15">
        <f t="shared" si="470"/>
        <v>85.01700944827455</v>
      </c>
      <c r="BT58" s="15">
        <f t="shared" si="470"/>
        <v>88.962404663164847</v>
      </c>
      <c r="BU58" s="15">
        <f t="shared" si="470"/>
        <v>92.979821659391931</v>
      </c>
      <c r="BV58" s="94">
        <f t="shared" si="470"/>
        <v>96.976905429314343</v>
      </c>
      <c r="BW58" s="15">
        <f t="shared" si="470"/>
        <v>100.96551629692266</v>
      </c>
      <c r="BX58" s="15">
        <f t="shared" si="470"/>
        <v>111.22370449513916</v>
      </c>
      <c r="BY58" s="15">
        <f t="shared" si="470"/>
        <v>121.70326618737842</v>
      </c>
      <c r="BZ58" s="15">
        <f t="shared" si="470"/>
        <v>123.02357719729221</v>
      </c>
      <c r="CA58" s="15">
        <f t="shared" si="470"/>
        <v>124.42785273716322</v>
      </c>
      <c r="CB58" s="15">
        <f t="shared" si="470"/>
        <v>126.01484110990033</v>
      </c>
      <c r="CC58" s="15">
        <f t="shared" si="470"/>
        <v>127.79022765272344</v>
      </c>
      <c r="CD58" s="15">
        <f t="shared" si="470"/>
        <v>119.46521963743014</v>
      </c>
      <c r="CE58" s="15">
        <f t="shared" si="470"/>
        <v>110.87260286721272</v>
      </c>
      <c r="CF58" s="15">
        <f t="shared" si="470"/>
        <v>112.10156718812529</v>
      </c>
      <c r="CG58" s="15">
        <f t="shared" si="470"/>
        <v>113.27259506049545</v>
      </c>
      <c r="CH58" s="94">
        <f t="shared" si="470"/>
        <v>114.26408254043358</v>
      </c>
      <c r="CI58" s="15">
        <f t="shared" si="470"/>
        <v>114.97069663362663</v>
      </c>
      <c r="CJ58" s="15">
        <f t="shared" si="470"/>
        <v>126.36189063738273</v>
      </c>
      <c r="CK58" s="15">
        <f t="shared" si="470"/>
        <v>138.04983876331363</v>
      </c>
      <c r="CL58" s="15">
        <f t="shared" si="470"/>
        <v>139.36733633780744</v>
      </c>
      <c r="CM58" s="15">
        <f t="shared" si="470"/>
        <v>140.76840551931735</v>
      </c>
      <c r="CN58" s="15">
        <f t="shared" si="470"/>
        <v>142.35317042651687</v>
      </c>
      <c r="CO58" s="15">
        <f t="shared" si="470"/>
        <v>144.20956451569756</v>
      </c>
      <c r="CP58" s="15">
        <f t="shared" si="470"/>
        <v>134.89630784767169</v>
      </c>
      <c r="CQ58" s="15">
        <f t="shared" si="470"/>
        <v>125.34520474369447</v>
      </c>
      <c r="CR58" s="15">
        <f t="shared" si="470"/>
        <v>127.05432423354488</v>
      </c>
      <c r="CS58" s="15">
        <f t="shared" si="470"/>
        <v>128.72740007965095</v>
      </c>
      <c r="CT58" s="94">
        <f t="shared" si="470"/>
        <v>130.22998681133976</v>
      </c>
    </row>
    <row r="59" spans="1:98" s="15" customFormat="1" x14ac:dyDescent="0.25">
      <c r="A59" s="4" t="s">
        <v>165</v>
      </c>
      <c r="B59" s="15" t="s">
        <v>2</v>
      </c>
      <c r="C59" s="15">
        <v>21</v>
      </c>
      <c r="D59" s="15">
        <v>11</v>
      </c>
      <c r="E59" s="15">
        <v>16</v>
      </c>
      <c r="F59" s="15">
        <v>18</v>
      </c>
      <c r="G59" s="15">
        <v>26</v>
      </c>
      <c r="H59" s="15">
        <v>27</v>
      </c>
      <c r="I59" s="15">
        <v>24</v>
      </c>
      <c r="J59" s="15">
        <v>30</v>
      </c>
      <c r="K59" s="15">
        <v>61</v>
      </c>
      <c r="L59" s="15">
        <v>51</v>
      </c>
      <c r="M59" s="15">
        <v>71</v>
      </c>
      <c r="N59" s="94">
        <v>90</v>
      </c>
      <c r="O59" s="1015">
        <v>27</v>
      </c>
      <c r="P59" s="1016">
        <v>28</v>
      </c>
      <c r="Q59" s="1017">
        <v>57</v>
      </c>
      <c r="R59" s="1018">
        <v>54</v>
      </c>
      <c r="S59" s="1019">
        <v>57</v>
      </c>
      <c r="T59" s="1020">
        <v>106</v>
      </c>
      <c r="U59" s="1021">
        <v>69</v>
      </c>
      <c r="V59" s="1022">
        <v>54</v>
      </c>
      <c r="W59" s="1023">
        <v>74</v>
      </c>
      <c r="X59" s="1024">
        <v>63</v>
      </c>
      <c r="Y59" s="1025">
        <v>75</v>
      </c>
      <c r="Z59" s="1026">
        <v>135</v>
      </c>
      <c r="AA59" s="1455">
        <v>50</v>
      </c>
      <c r="AB59" s="1456">
        <v>44</v>
      </c>
      <c r="AC59" s="1457">
        <v>68</v>
      </c>
      <c r="AD59" s="1458">
        <v>58</v>
      </c>
      <c r="AE59" s="1459">
        <v>51</v>
      </c>
      <c r="AF59" s="1460">
        <v>47</v>
      </c>
      <c r="AG59" s="1461">
        <v>45</v>
      </c>
      <c r="AH59" s="1525">
        <f>AH40*AH71</f>
        <v>42.003970296252525</v>
      </c>
      <c r="AI59" s="15">
        <f t="shared" ref="AI59:BM59" si="471">AI40*AI71</f>
        <v>49.161321760876987</v>
      </c>
      <c r="AJ59" s="15">
        <f t="shared" si="471"/>
        <v>49.254222973840527</v>
      </c>
      <c r="AK59" s="15">
        <f t="shared" si="471"/>
        <v>54.337535225064094</v>
      </c>
      <c r="AL59" s="94">
        <f t="shared" si="471"/>
        <v>59.436243075827022</v>
      </c>
      <c r="AM59" s="15">
        <f>AM40*AM71</f>
        <v>56.579941138962226</v>
      </c>
      <c r="AN59" s="15">
        <f t="shared" si="471"/>
        <v>60.82453217338999</v>
      </c>
      <c r="AO59" s="15">
        <f t="shared" si="471"/>
        <v>64.449939827762989</v>
      </c>
      <c r="AP59" s="15">
        <f t="shared" si="471"/>
        <v>63.937580964979645</v>
      </c>
      <c r="AQ59" s="15">
        <f t="shared" si="471"/>
        <v>65.773881834000335</v>
      </c>
      <c r="AR59" s="15">
        <f t="shared" si="471"/>
        <v>67.237550192316746</v>
      </c>
      <c r="AS59" s="15">
        <f t="shared" si="471"/>
        <v>66.659871411340802</v>
      </c>
      <c r="AT59" s="15">
        <f t="shared" si="471"/>
        <v>71.514125061125654</v>
      </c>
      <c r="AU59" s="15">
        <f t="shared" si="471"/>
        <v>71.284393194071995</v>
      </c>
      <c r="AV59" s="15">
        <f t="shared" si="471"/>
        <v>72.097794885675569</v>
      </c>
      <c r="AW59" s="15">
        <f t="shared" si="471"/>
        <v>74.277520602536185</v>
      </c>
      <c r="AX59" s="94">
        <f t="shared" si="471"/>
        <v>74.813914409347404</v>
      </c>
      <c r="AY59" s="15">
        <f t="shared" si="471"/>
        <v>70.351103666265956</v>
      </c>
      <c r="AZ59" s="15">
        <f t="shared" si="471"/>
        <v>70.381916752843779</v>
      </c>
      <c r="BA59" s="15">
        <f t="shared" si="471"/>
        <v>70.434121127086172</v>
      </c>
      <c r="BB59" s="15">
        <f t="shared" si="471"/>
        <v>69.717378534301147</v>
      </c>
      <c r="BC59" s="15">
        <f t="shared" si="471"/>
        <v>71.041864752979762</v>
      </c>
      <c r="BD59" s="15">
        <f t="shared" si="471"/>
        <v>72.461992768151404</v>
      </c>
      <c r="BE59" s="15">
        <f t="shared" si="471"/>
        <v>73.801380471663549</v>
      </c>
      <c r="BF59" s="15">
        <f t="shared" si="471"/>
        <v>78.502002309573925</v>
      </c>
      <c r="BG59" s="15">
        <f t="shared" si="471"/>
        <v>81.104594949612675</v>
      </c>
      <c r="BH59" s="15">
        <f t="shared" si="471"/>
        <v>83.987069165318545</v>
      </c>
      <c r="BI59" s="15">
        <f t="shared" si="471"/>
        <v>87.369829930921753</v>
      </c>
      <c r="BJ59" s="94">
        <f t="shared" si="471"/>
        <v>88.703606420313022</v>
      </c>
      <c r="BK59" s="15">
        <f t="shared" si="471"/>
        <v>89.143468364937235</v>
      </c>
      <c r="BL59" s="15">
        <f t="shared" si="471"/>
        <v>89.612533216541394</v>
      </c>
      <c r="BM59" s="15">
        <f t="shared" si="471"/>
        <v>90.225962870697799</v>
      </c>
      <c r="BN59" s="15">
        <f t="shared" ref="BN59:CT59" si="472">BN40*BN71</f>
        <v>90.34511616648858</v>
      </c>
      <c r="BO59" s="15">
        <f t="shared" si="472"/>
        <v>90.442122486383212</v>
      </c>
      <c r="BP59" s="15">
        <f t="shared" si="472"/>
        <v>90.38437156441158</v>
      </c>
      <c r="BQ59" s="15">
        <f t="shared" si="472"/>
        <v>90.140110080427149</v>
      </c>
      <c r="BR59" s="15">
        <f t="shared" si="472"/>
        <v>91.259707567963218</v>
      </c>
      <c r="BS59" s="15">
        <f t="shared" si="472"/>
        <v>92.4035308457387</v>
      </c>
      <c r="BT59" s="15">
        <f t="shared" si="472"/>
        <v>93.564944609616674</v>
      </c>
      <c r="BU59" s="15">
        <f t="shared" si="472"/>
        <v>94.744962463571468</v>
      </c>
      <c r="BV59" s="94">
        <f t="shared" si="472"/>
        <v>95.931590156971254</v>
      </c>
      <c r="BW59" s="15">
        <f t="shared" si="472"/>
        <v>91.989025447940634</v>
      </c>
      <c r="BX59" s="15">
        <f t="shared" si="472"/>
        <v>87.959036063649677</v>
      </c>
      <c r="BY59" s="15">
        <f t="shared" si="472"/>
        <v>91.574878087729203</v>
      </c>
      <c r="BZ59" s="15">
        <f t="shared" si="472"/>
        <v>95.256535801615286</v>
      </c>
      <c r="CA59" s="15">
        <f t="shared" si="472"/>
        <v>98.925974761361402</v>
      </c>
      <c r="CB59" s="15">
        <f t="shared" si="472"/>
        <v>102.57933550972979</v>
      </c>
      <c r="CC59" s="15">
        <f t="shared" si="472"/>
        <v>106.22718814409976</v>
      </c>
      <c r="CD59" s="15">
        <f t="shared" si="472"/>
        <v>115.46515663543194</v>
      </c>
      <c r="CE59" s="15">
        <f t="shared" si="472"/>
        <v>124.96130534865277</v>
      </c>
      <c r="CF59" s="15">
        <f t="shared" si="472"/>
        <v>126.40908713555359</v>
      </c>
      <c r="CG59" s="15">
        <f t="shared" si="472"/>
        <v>127.93575419465473</v>
      </c>
      <c r="CH59" s="94">
        <f t="shared" si="472"/>
        <v>129.62837460416799</v>
      </c>
      <c r="CI59" s="15">
        <f t="shared" si="472"/>
        <v>122.52858763345887</v>
      </c>
      <c r="CJ59" s="15">
        <f t="shared" si="472"/>
        <v>115.27707312135372</v>
      </c>
      <c r="CK59" s="15">
        <f t="shared" si="472"/>
        <v>116.64467234532765</v>
      </c>
      <c r="CL59" s="15">
        <f t="shared" si="472"/>
        <v>117.96861326615912</v>
      </c>
      <c r="CM59" s="15">
        <f t="shared" si="472"/>
        <v>119.14158358554376</v>
      </c>
      <c r="CN59" s="15">
        <f t="shared" si="472"/>
        <v>120.0721108491051</v>
      </c>
      <c r="CO59" s="15">
        <f t="shared" si="472"/>
        <v>120.79657156323988</v>
      </c>
      <c r="CP59" s="15">
        <f t="shared" si="472"/>
        <v>131.04721807706673</v>
      </c>
      <c r="CQ59" s="15">
        <f t="shared" si="472"/>
        <v>141.66743484245259</v>
      </c>
      <c r="CR59" s="15">
        <f t="shared" si="472"/>
        <v>143.14548787692988</v>
      </c>
      <c r="CS59" s="15">
        <f t="shared" si="472"/>
        <v>144.67731197049002</v>
      </c>
      <c r="CT59" s="94">
        <f t="shared" si="472"/>
        <v>146.35589043484435</v>
      </c>
    </row>
    <row r="60" spans="1:98" s="15" customFormat="1" x14ac:dyDescent="0.25">
      <c r="A60" s="4" t="s">
        <v>166</v>
      </c>
      <c r="B60" s="15" t="s">
        <v>150</v>
      </c>
      <c r="N60" s="94"/>
      <c r="O60" s="1111"/>
      <c r="P60" s="1111"/>
      <c r="Q60" s="1111"/>
      <c r="R60" s="1111"/>
      <c r="S60" s="1111"/>
      <c r="T60" s="1111"/>
      <c r="U60" s="1111"/>
      <c r="V60" s="1111"/>
      <c r="W60" s="1111"/>
      <c r="X60" s="1111"/>
      <c r="Y60" s="1111"/>
      <c r="Z60" s="1111"/>
      <c r="AA60" s="1111"/>
      <c r="AB60" s="1462">
        <v>31</v>
      </c>
      <c r="AC60" s="1463">
        <v>31</v>
      </c>
      <c r="AD60" s="1464">
        <v>35</v>
      </c>
      <c r="AE60" s="1465">
        <v>23</v>
      </c>
      <c r="AF60" s="1466">
        <v>15</v>
      </c>
      <c r="AG60" s="1467">
        <v>20</v>
      </c>
      <c r="AH60" s="15">
        <f>AVERAGE(AD60:AG60)</f>
        <v>23.25</v>
      </c>
      <c r="AI60" s="15">
        <f t="shared" ref="AI60:AM60" si="473">AVERAGE(AE60:AH60)</f>
        <v>20.3125</v>
      </c>
      <c r="AJ60" s="15">
        <f t="shared" si="473"/>
        <v>19.640625</v>
      </c>
      <c r="AK60" s="15">
        <f t="shared" si="473"/>
        <v>20.80078125</v>
      </c>
      <c r="AL60" s="15">
        <f t="shared" si="473"/>
        <v>21.0009765625</v>
      </c>
      <c r="AM60" s="15">
        <f t="shared" si="473"/>
        <v>20.438720703125</v>
      </c>
      <c r="AN60" s="15">
        <f>AM60*1.01</f>
        <v>20.64310791015625</v>
      </c>
      <c r="AO60" s="15">
        <f t="shared" ref="AO60:AX60" si="474">AN60*1.01</f>
        <v>20.849538989257812</v>
      </c>
      <c r="AP60" s="15">
        <f t="shared" si="474"/>
        <v>21.058034379150392</v>
      </c>
      <c r="AQ60" s="15">
        <f t="shared" si="474"/>
        <v>21.268614722941898</v>
      </c>
      <c r="AR60" s="15">
        <f t="shared" si="474"/>
        <v>21.481300870171317</v>
      </c>
      <c r="AS60" s="15">
        <f t="shared" si="474"/>
        <v>21.696113878873032</v>
      </c>
      <c r="AT60" s="15">
        <f t="shared" si="474"/>
        <v>21.913075017661761</v>
      </c>
      <c r="AU60" s="15">
        <f t="shared" si="474"/>
        <v>22.132205767838379</v>
      </c>
      <c r="AV60" s="15">
        <f t="shared" si="474"/>
        <v>22.353527825516764</v>
      </c>
      <c r="AW60" s="15">
        <f t="shared" si="474"/>
        <v>22.57706310377193</v>
      </c>
      <c r="AX60" s="15">
        <f t="shared" si="474"/>
        <v>22.802833734809649</v>
      </c>
      <c r="BJ60" s="94"/>
      <c r="BV60" s="94"/>
      <c r="CH60" s="94"/>
      <c r="CT60" s="94"/>
    </row>
    <row r="61" spans="1:98" s="16" customFormat="1" x14ac:dyDescent="0.25">
      <c r="A61" s="5"/>
      <c r="B61" s="16" t="s">
        <v>3</v>
      </c>
      <c r="C61" s="16">
        <f>SUM(C53:C60)</f>
        <v>295</v>
      </c>
      <c r="D61" s="16">
        <f t="shared" ref="D61:BO61" si="475">SUM(D53:D60)</f>
        <v>227</v>
      </c>
      <c r="E61" s="16">
        <f t="shared" si="475"/>
        <v>306</v>
      </c>
      <c r="F61" s="16">
        <f t="shared" si="475"/>
        <v>400</v>
      </c>
      <c r="G61" s="16">
        <f t="shared" si="475"/>
        <v>466</v>
      </c>
      <c r="H61" s="16">
        <f t="shared" si="475"/>
        <v>545</v>
      </c>
      <c r="I61" s="16">
        <f t="shared" si="475"/>
        <v>516</v>
      </c>
      <c r="J61" s="16">
        <f t="shared" si="475"/>
        <v>421</v>
      </c>
      <c r="K61" s="16">
        <f t="shared" si="475"/>
        <v>599</v>
      </c>
      <c r="L61" s="16">
        <f t="shared" si="475"/>
        <v>494</v>
      </c>
      <c r="M61" s="16">
        <f t="shared" si="475"/>
        <v>610</v>
      </c>
      <c r="N61" s="16">
        <f t="shared" si="475"/>
        <v>760</v>
      </c>
      <c r="O61" s="16">
        <f t="shared" si="475"/>
        <v>241</v>
      </c>
      <c r="P61" s="16">
        <f t="shared" si="475"/>
        <v>233</v>
      </c>
      <c r="Q61" s="16">
        <f t="shared" si="475"/>
        <v>461</v>
      </c>
      <c r="R61" s="16">
        <f t="shared" si="475"/>
        <v>426</v>
      </c>
      <c r="S61" s="16">
        <f t="shared" si="475"/>
        <v>425</v>
      </c>
      <c r="T61" s="16">
        <f t="shared" si="475"/>
        <v>582</v>
      </c>
      <c r="U61" s="16">
        <f t="shared" si="475"/>
        <v>479</v>
      </c>
      <c r="V61" s="16">
        <f t="shared" si="475"/>
        <v>464</v>
      </c>
      <c r="W61" s="16">
        <f t="shared" si="475"/>
        <v>531</v>
      </c>
      <c r="X61" s="16">
        <f t="shared" si="475"/>
        <v>476</v>
      </c>
      <c r="Y61" s="16">
        <f t="shared" si="475"/>
        <v>574</v>
      </c>
      <c r="Z61" s="16">
        <f t="shared" si="475"/>
        <v>822</v>
      </c>
      <c r="AA61" s="16">
        <f t="shared" si="475"/>
        <v>360</v>
      </c>
      <c r="AB61" s="16">
        <f t="shared" si="475"/>
        <v>553</v>
      </c>
      <c r="AC61" s="16">
        <f t="shared" si="475"/>
        <v>700</v>
      </c>
      <c r="AD61" s="16">
        <f t="shared" si="475"/>
        <v>620</v>
      </c>
      <c r="AE61" s="16">
        <f t="shared" si="475"/>
        <v>626</v>
      </c>
      <c r="AF61" s="16">
        <f t="shared" si="475"/>
        <v>677</v>
      </c>
      <c r="AG61" s="16">
        <f t="shared" si="475"/>
        <v>560</v>
      </c>
      <c r="AH61" s="16">
        <f>SUM(AH53:AH60)</f>
        <v>678.41450076348247</v>
      </c>
      <c r="AI61" s="16">
        <f t="shared" si="475"/>
        <v>695.77919495728906</v>
      </c>
      <c r="AJ61" s="16">
        <f t="shared" si="475"/>
        <v>699.65763512998399</v>
      </c>
      <c r="AK61" s="16">
        <f>SUM(AK53:AK60)</f>
        <v>710.65818346216406</v>
      </c>
      <c r="AL61" s="16">
        <f t="shared" si="475"/>
        <v>720.97588572522193</v>
      </c>
      <c r="AM61" s="16">
        <f t="shared" si="475"/>
        <v>656.86625283837623</v>
      </c>
      <c r="AN61" s="16">
        <f t="shared" si="475"/>
        <v>687.2345294930235</v>
      </c>
      <c r="AO61" s="16">
        <f t="shared" si="475"/>
        <v>723.00251088676237</v>
      </c>
      <c r="AP61" s="16">
        <f>SUM(AP53:AP60)</f>
        <v>718.79194160380996</v>
      </c>
      <c r="AQ61" s="16">
        <f t="shared" si="475"/>
        <v>768.08065190112416</v>
      </c>
      <c r="AR61" s="16">
        <f t="shared" si="475"/>
        <v>790.68950200757183</v>
      </c>
      <c r="AS61" s="16">
        <f>SUM(AS53:AS60)</f>
        <v>798.76062623847736</v>
      </c>
      <c r="AT61" s="16">
        <f t="shared" si="475"/>
        <v>817.28878406004947</v>
      </c>
      <c r="AU61" s="16">
        <f t="shared" si="475"/>
        <v>832.4996860257412</v>
      </c>
      <c r="AV61" s="16">
        <f t="shared" si="475"/>
        <v>847.77955717979398</v>
      </c>
      <c r="AW61" s="16">
        <f t="shared" si="475"/>
        <v>864.01081721868968</v>
      </c>
      <c r="AX61" s="16">
        <f t="shared" si="475"/>
        <v>880.27906100335497</v>
      </c>
      <c r="AY61" s="16">
        <f t="shared" si="475"/>
        <v>819.02710725030943</v>
      </c>
      <c r="AZ61" s="16">
        <f t="shared" si="475"/>
        <v>820.42324378215494</v>
      </c>
      <c r="BA61" s="16">
        <f t="shared" si="475"/>
        <v>837.07490745353016</v>
      </c>
      <c r="BB61" s="16">
        <f t="shared" si="475"/>
        <v>827.9028415019028</v>
      </c>
      <c r="BC61" s="16">
        <f t="shared" si="475"/>
        <v>839.36910632857291</v>
      </c>
      <c r="BD61" s="16">
        <f t="shared" si="475"/>
        <v>848.27944224680721</v>
      </c>
      <c r="BE61" s="16">
        <f t="shared" si="475"/>
        <v>857.26341725612406</v>
      </c>
      <c r="BF61" s="16">
        <f t="shared" si="475"/>
        <v>870.46420330415435</v>
      </c>
      <c r="BG61" s="16">
        <f t="shared" si="475"/>
        <v>881.97986424852661</v>
      </c>
      <c r="BH61" s="16">
        <f t="shared" si="475"/>
        <v>893.38199452803201</v>
      </c>
      <c r="BI61" s="16">
        <f t="shared" si="475"/>
        <v>905.48149932492015</v>
      </c>
      <c r="BJ61" s="16">
        <f t="shared" si="475"/>
        <v>915.73234434566621</v>
      </c>
      <c r="BK61" s="16">
        <f t="shared" si="475"/>
        <v>809.54553644997407</v>
      </c>
      <c r="BL61" s="16">
        <f t="shared" si="475"/>
        <v>763.66391964446052</v>
      </c>
      <c r="BM61" s="16">
        <f t="shared" si="475"/>
        <v>869.84137801046847</v>
      </c>
      <c r="BN61" s="16">
        <f t="shared" si="475"/>
        <v>931.22507860398548</v>
      </c>
      <c r="BO61" s="16">
        <f t="shared" si="475"/>
        <v>968.33849357224642</v>
      </c>
      <c r="BP61" s="16">
        <f t="shared" ref="BP61:CT61" si="476">SUM(BP53:BP60)</f>
        <v>1005.2046275444363</v>
      </c>
      <c r="BQ61" s="16">
        <f t="shared" si="476"/>
        <v>1022.2388588780838</v>
      </c>
      <c r="BR61" s="16">
        <f t="shared" si="476"/>
        <v>1039.7398806089936</v>
      </c>
      <c r="BS61" s="16">
        <f t="shared" si="476"/>
        <v>1067.8422599189691</v>
      </c>
      <c r="BT61" s="16">
        <f t="shared" si="476"/>
        <v>1084.9445087380561</v>
      </c>
      <c r="BU61" s="16">
        <f t="shared" si="476"/>
        <v>1102.842649621324</v>
      </c>
      <c r="BV61" s="16">
        <f t="shared" si="476"/>
        <v>1121.338004430062</v>
      </c>
      <c r="BW61" s="16">
        <f t="shared" si="476"/>
        <v>914.90257591030274</v>
      </c>
      <c r="BX61" s="16">
        <f t="shared" si="476"/>
        <v>825.94097504338686</v>
      </c>
      <c r="BY61" s="16">
        <f t="shared" si="476"/>
        <v>923.78154202107521</v>
      </c>
      <c r="BZ61" s="16">
        <f t="shared" si="476"/>
        <v>985.71095853726672</v>
      </c>
      <c r="CA61" s="16">
        <f t="shared" si="476"/>
        <v>1024.501434778904</v>
      </c>
      <c r="CB61" s="16">
        <f t="shared" si="476"/>
        <v>1054.9403142650831</v>
      </c>
      <c r="CC61" s="16">
        <f t="shared" si="476"/>
        <v>1054.1747810379547</v>
      </c>
      <c r="CD61" s="16">
        <f t="shared" si="476"/>
        <v>1069.6541664329166</v>
      </c>
      <c r="CE61" s="16">
        <f t="shared" si="476"/>
        <v>1090.4533402151646</v>
      </c>
      <c r="CF61" s="16">
        <f t="shared" si="476"/>
        <v>1097.8483628096619</v>
      </c>
      <c r="CG61" s="16">
        <f t="shared" si="476"/>
        <v>1105.4720443647066</v>
      </c>
      <c r="CH61" s="16">
        <f t="shared" si="476"/>
        <v>1113.0942739118716</v>
      </c>
      <c r="CI61" s="16">
        <f t="shared" si="476"/>
        <v>975.36036912697284</v>
      </c>
      <c r="CJ61" s="16">
        <f t="shared" si="476"/>
        <v>887.83189748665666</v>
      </c>
      <c r="CK61" s="16">
        <f t="shared" si="476"/>
        <v>989.51371045779126</v>
      </c>
      <c r="CL61" s="16">
        <f t="shared" si="476"/>
        <v>1056.7515074141809</v>
      </c>
      <c r="CM61" s="16">
        <f t="shared" si="476"/>
        <v>1097.7080394314082</v>
      </c>
      <c r="CN61" s="16">
        <f t="shared" si="476"/>
        <v>1130.3710641508692</v>
      </c>
      <c r="CO61" s="16">
        <f t="shared" si="476"/>
        <v>1130.5384111656717</v>
      </c>
      <c r="CP61" s="16">
        <f t="shared" si="476"/>
        <v>1151.2325945740199</v>
      </c>
      <c r="CQ61" s="16">
        <f t="shared" si="476"/>
        <v>1177.5185740287097</v>
      </c>
      <c r="CR61" s="16">
        <f t="shared" si="476"/>
        <v>1188.9481389819075</v>
      </c>
      <c r="CS61" s="16">
        <f t="shared" si="476"/>
        <v>1208.7219270079152</v>
      </c>
      <c r="CT61" s="16">
        <f t="shared" si="476"/>
        <v>1220.7958444689671</v>
      </c>
    </row>
    <row r="63" spans="1:98" s="4" customFormat="1" x14ac:dyDescent="0.25">
      <c r="A63" s="113"/>
      <c r="B63"/>
      <c r="C6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09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09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09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09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09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09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09"/>
    </row>
    <row r="64" spans="1:98" s="102" customFormat="1" x14ac:dyDescent="0.25">
      <c r="B64" s="102" t="s">
        <v>11</v>
      </c>
      <c r="C64" s="102">
        <f t="shared" ref="C64:AH64" si="477">C21</f>
        <v>42005</v>
      </c>
      <c r="D64" s="102">
        <f t="shared" si="477"/>
        <v>42036</v>
      </c>
      <c r="E64" s="102">
        <f t="shared" si="477"/>
        <v>42064</v>
      </c>
      <c r="F64" s="102">
        <f t="shared" si="477"/>
        <v>42095</v>
      </c>
      <c r="G64" s="102">
        <f t="shared" si="477"/>
        <v>42125</v>
      </c>
      <c r="H64" s="102">
        <f t="shared" si="477"/>
        <v>42156</v>
      </c>
      <c r="I64" s="102">
        <f t="shared" si="477"/>
        <v>42186</v>
      </c>
      <c r="J64" s="102">
        <f t="shared" si="477"/>
        <v>42217</v>
      </c>
      <c r="K64" s="102">
        <f t="shared" si="477"/>
        <v>42248</v>
      </c>
      <c r="L64" s="102">
        <f t="shared" si="477"/>
        <v>42278</v>
      </c>
      <c r="M64" s="102">
        <f t="shared" si="477"/>
        <v>42309</v>
      </c>
      <c r="N64" s="103">
        <f t="shared" si="477"/>
        <v>42339</v>
      </c>
      <c r="O64" s="102">
        <f t="shared" si="477"/>
        <v>42370</v>
      </c>
      <c r="P64" s="102">
        <f t="shared" si="477"/>
        <v>42401</v>
      </c>
      <c r="Q64" s="102">
        <f t="shared" si="477"/>
        <v>42430</v>
      </c>
      <c r="R64" s="102">
        <f t="shared" si="477"/>
        <v>42461</v>
      </c>
      <c r="S64" s="102">
        <f t="shared" si="477"/>
        <v>42491</v>
      </c>
      <c r="T64" s="102">
        <f t="shared" si="477"/>
        <v>42522</v>
      </c>
      <c r="U64" s="102">
        <f t="shared" si="477"/>
        <v>42552</v>
      </c>
      <c r="V64" s="102">
        <f t="shared" si="477"/>
        <v>42583</v>
      </c>
      <c r="W64" s="110">
        <f t="shared" si="477"/>
        <v>42614</v>
      </c>
      <c r="X64" s="110">
        <f t="shared" si="477"/>
        <v>42644</v>
      </c>
      <c r="Y64" s="110">
        <f t="shared" si="477"/>
        <v>42675</v>
      </c>
      <c r="Z64" s="114">
        <f t="shared" si="477"/>
        <v>42705</v>
      </c>
      <c r="AA64" s="102">
        <f t="shared" si="477"/>
        <v>42752</v>
      </c>
      <c r="AB64" s="102">
        <f t="shared" si="477"/>
        <v>42783</v>
      </c>
      <c r="AC64" s="102">
        <f t="shared" si="477"/>
        <v>42811</v>
      </c>
      <c r="AD64" s="102">
        <f t="shared" si="477"/>
        <v>42842</v>
      </c>
      <c r="AE64" s="102">
        <f t="shared" si="477"/>
        <v>42872</v>
      </c>
      <c r="AF64" s="102">
        <f t="shared" si="477"/>
        <v>42903</v>
      </c>
      <c r="AG64" s="102">
        <f t="shared" si="477"/>
        <v>42933</v>
      </c>
      <c r="AH64" s="102">
        <f t="shared" si="477"/>
        <v>42964</v>
      </c>
      <c r="AI64" s="102">
        <f t="shared" ref="AI64:BN64" si="478">AI21</f>
        <v>42995</v>
      </c>
      <c r="AJ64" s="102">
        <f t="shared" si="478"/>
        <v>43025</v>
      </c>
      <c r="AK64" s="102">
        <f t="shared" si="478"/>
        <v>43056</v>
      </c>
      <c r="AL64" s="103">
        <f t="shared" si="478"/>
        <v>43086</v>
      </c>
      <c r="AM64" s="102">
        <f t="shared" si="478"/>
        <v>43118</v>
      </c>
      <c r="AN64" s="102">
        <f t="shared" si="478"/>
        <v>43149</v>
      </c>
      <c r="AO64" s="102">
        <f t="shared" si="478"/>
        <v>43177</v>
      </c>
      <c r="AP64" s="102">
        <f t="shared" si="478"/>
        <v>43208</v>
      </c>
      <c r="AQ64" s="102">
        <f t="shared" si="478"/>
        <v>43238</v>
      </c>
      <c r="AR64" s="102">
        <f t="shared" si="478"/>
        <v>43269</v>
      </c>
      <c r="AS64" s="102">
        <f t="shared" si="478"/>
        <v>43299</v>
      </c>
      <c r="AT64" s="102">
        <f t="shared" si="478"/>
        <v>43330</v>
      </c>
      <c r="AU64" s="102">
        <f t="shared" si="478"/>
        <v>43361</v>
      </c>
      <c r="AV64" s="102">
        <f t="shared" si="478"/>
        <v>43391</v>
      </c>
      <c r="AW64" s="102">
        <f t="shared" si="478"/>
        <v>43422</v>
      </c>
      <c r="AX64" s="103">
        <f t="shared" si="478"/>
        <v>43452</v>
      </c>
      <c r="AY64" s="102">
        <f t="shared" si="478"/>
        <v>43483</v>
      </c>
      <c r="AZ64" s="102">
        <f t="shared" si="478"/>
        <v>43514</v>
      </c>
      <c r="BA64" s="102">
        <f t="shared" si="478"/>
        <v>43542</v>
      </c>
      <c r="BB64" s="102">
        <f t="shared" si="478"/>
        <v>43573</v>
      </c>
      <c r="BC64" s="102">
        <f t="shared" si="478"/>
        <v>43603</v>
      </c>
      <c r="BD64" s="102">
        <f t="shared" si="478"/>
        <v>43634</v>
      </c>
      <c r="BE64" s="102">
        <f t="shared" si="478"/>
        <v>43664</v>
      </c>
      <c r="BF64" s="102">
        <f t="shared" si="478"/>
        <v>43695</v>
      </c>
      <c r="BG64" s="102">
        <f t="shared" si="478"/>
        <v>43726</v>
      </c>
      <c r="BH64" s="102">
        <f t="shared" si="478"/>
        <v>43756</v>
      </c>
      <c r="BI64" s="102">
        <f t="shared" si="478"/>
        <v>43787</v>
      </c>
      <c r="BJ64" s="103">
        <f t="shared" si="478"/>
        <v>43817</v>
      </c>
      <c r="BK64" s="102">
        <f t="shared" si="478"/>
        <v>43848</v>
      </c>
      <c r="BL64" s="102">
        <f t="shared" si="478"/>
        <v>43879</v>
      </c>
      <c r="BM64" s="102">
        <f t="shared" si="478"/>
        <v>43908</v>
      </c>
      <c r="BN64" s="102">
        <f t="shared" si="478"/>
        <v>43939</v>
      </c>
      <c r="BO64" s="102">
        <f t="shared" ref="BO64:CT64" si="479">BO21</f>
        <v>43969</v>
      </c>
      <c r="BP64" s="102">
        <f t="shared" si="479"/>
        <v>44000</v>
      </c>
      <c r="BQ64" s="102">
        <f t="shared" si="479"/>
        <v>44030</v>
      </c>
      <c r="BR64" s="102">
        <f t="shared" si="479"/>
        <v>44061</v>
      </c>
      <c r="BS64" s="102">
        <f t="shared" si="479"/>
        <v>44092</v>
      </c>
      <c r="BT64" s="102">
        <f t="shared" si="479"/>
        <v>44122</v>
      </c>
      <c r="BU64" s="102">
        <f t="shared" si="479"/>
        <v>44153</v>
      </c>
      <c r="BV64" s="103">
        <f t="shared" si="479"/>
        <v>44183</v>
      </c>
      <c r="BW64" s="102">
        <f t="shared" si="479"/>
        <v>44214</v>
      </c>
      <c r="BX64" s="102">
        <f t="shared" si="479"/>
        <v>44245</v>
      </c>
      <c r="BY64" s="102">
        <f t="shared" si="479"/>
        <v>44273</v>
      </c>
      <c r="BZ64" s="102">
        <f t="shared" si="479"/>
        <v>44304</v>
      </c>
      <c r="CA64" s="102">
        <f t="shared" si="479"/>
        <v>44334</v>
      </c>
      <c r="CB64" s="102">
        <f t="shared" si="479"/>
        <v>44365</v>
      </c>
      <c r="CC64" s="102">
        <f t="shared" si="479"/>
        <v>44395</v>
      </c>
      <c r="CD64" s="102">
        <f t="shared" si="479"/>
        <v>44426</v>
      </c>
      <c r="CE64" s="102">
        <f t="shared" si="479"/>
        <v>44457</v>
      </c>
      <c r="CF64" s="102">
        <f t="shared" si="479"/>
        <v>44487</v>
      </c>
      <c r="CG64" s="102">
        <f t="shared" si="479"/>
        <v>44518</v>
      </c>
      <c r="CH64" s="103">
        <f t="shared" si="479"/>
        <v>44548</v>
      </c>
      <c r="CI64" s="102">
        <f t="shared" si="479"/>
        <v>44579</v>
      </c>
      <c r="CJ64" s="102">
        <f t="shared" si="479"/>
        <v>44610</v>
      </c>
      <c r="CK64" s="102">
        <f t="shared" si="479"/>
        <v>44638</v>
      </c>
      <c r="CL64" s="102">
        <f t="shared" si="479"/>
        <v>44669</v>
      </c>
      <c r="CM64" s="102">
        <f t="shared" si="479"/>
        <v>44699</v>
      </c>
      <c r="CN64" s="102">
        <f t="shared" si="479"/>
        <v>44730</v>
      </c>
      <c r="CO64" s="102">
        <f t="shared" si="479"/>
        <v>44760</v>
      </c>
      <c r="CP64" s="102">
        <f t="shared" si="479"/>
        <v>44791</v>
      </c>
      <c r="CQ64" s="102">
        <f t="shared" si="479"/>
        <v>44822</v>
      </c>
      <c r="CR64" s="102">
        <f t="shared" si="479"/>
        <v>44852</v>
      </c>
      <c r="CS64" s="102">
        <f t="shared" si="479"/>
        <v>44883</v>
      </c>
      <c r="CT64" s="103">
        <f t="shared" si="479"/>
        <v>44913</v>
      </c>
    </row>
    <row r="65" spans="1:98" s="154" customFormat="1" x14ac:dyDescent="0.25">
      <c r="A65" s="17" t="s">
        <v>167</v>
      </c>
      <c r="B65" s="15" t="s">
        <v>142</v>
      </c>
      <c r="C65" s="159">
        <f t="shared" ref="C65:N65" si="480">IFERROR(C53/C34,"")</f>
        <v>0.79411764705882348</v>
      </c>
      <c r="D65" s="159">
        <f t="shared" si="480"/>
        <v>0.64102564102564108</v>
      </c>
      <c r="E65" s="159">
        <f t="shared" si="480"/>
        <v>0.69767441860465118</v>
      </c>
      <c r="F65" s="159">
        <f t="shared" si="480"/>
        <v>0.84</v>
      </c>
      <c r="G65" s="159">
        <f t="shared" si="480"/>
        <v>0.82692307692307687</v>
      </c>
      <c r="H65" s="159">
        <f t="shared" si="480"/>
        <v>0.77358490566037741</v>
      </c>
      <c r="I65" s="159">
        <f t="shared" si="480"/>
        <v>0.71698113207547165</v>
      </c>
      <c r="J65" s="159">
        <f t="shared" si="480"/>
        <v>0.64150943396226412</v>
      </c>
      <c r="K65" s="159">
        <f t="shared" si="480"/>
        <v>0.90566037735849059</v>
      </c>
      <c r="L65" s="159">
        <f t="shared" si="480"/>
        <v>0.79245283018867929</v>
      </c>
      <c r="M65" s="159">
        <f t="shared" si="480"/>
        <v>0.84</v>
      </c>
      <c r="N65" s="188">
        <f t="shared" si="480"/>
        <v>0.82352941176470584</v>
      </c>
      <c r="O65" s="1115">
        <v>0.50381679389313005</v>
      </c>
      <c r="P65" s="1115">
        <v>0.41249999999999998</v>
      </c>
      <c r="Q65" s="1115">
        <v>0.58385093167701896</v>
      </c>
      <c r="R65" s="1115">
        <v>0.469135802469136</v>
      </c>
      <c r="S65" s="1115">
        <v>0.45962732919254701</v>
      </c>
      <c r="T65" s="1115">
        <v>0.62420382165605104</v>
      </c>
      <c r="U65" s="1115">
        <v>0.421768707482993</v>
      </c>
      <c r="V65" s="1115">
        <v>0.5</v>
      </c>
      <c r="W65" s="1115">
        <v>0.55072463768115898</v>
      </c>
      <c r="X65" s="1115">
        <v>0.45925925925925898</v>
      </c>
      <c r="Y65" s="1115">
        <v>0.46969696969697</v>
      </c>
      <c r="Z65" s="1115">
        <v>0.60317460317460303</v>
      </c>
      <c r="AA65" s="1523">
        <v>0.5670103092783505</v>
      </c>
      <c r="AB65" s="1523">
        <v>0.67708333333333304</v>
      </c>
      <c r="AC65" s="1523">
        <v>0.768421052631579</v>
      </c>
      <c r="AD65" s="1523">
        <v>0.86046511627906996</v>
      </c>
      <c r="AE65" s="1523">
        <v>0.60816326530612197</v>
      </c>
      <c r="AF65" s="1523">
        <v>0.59368421052631604</v>
      </c>
      <c r="AG65" s="1523">
        <v>0.50666666666666704</v>
      </c>
      <c r="AH65" s="291">
        <f>AVERAGE(AD65:AG65)*1.05</f>
        <v>0.67435705542927082</v>
      </c>
      <c r="AI65" s="291">
        <f t="shared" ref="AI65:AL67" si="481">AH65*1.01</f>
        <v>0.68110062598356358</v>
      </c>
      <c r="AJ65" s="291">
        <f t="shared" si="481"/>
        <v>0.68791163224339924</v>
      </c>
      <c r="AK65" s="291">
        <f t="shared" si="481"/>
        <v>0.69479074856583323</v>
      </c>
      <c r="AL65" s="292">
        <f t="shared" si="481"/>
        <v>0.70173865605149155</v>
      </c>
      <c r="AM65" s="284">
        <f>AVERAGE(AA65:AL65)</f>
        <v>0.66844938935791631</v>
      </c>
      <c r="AN65" s="284">
        <f>AM65*1.01</f>
        <v>0.67513388325149548</v>
      </c>
      <c r="AO65" s="284">
        <f t="shared" ref="AO65:AX65" si="482">AN65*1.01</f>
        <v>0.68188522208401048</v>
      </c>
      <c r="AP65" s="284">
        <f t="shared" si="482"/>
        <v>0.68870407430485059</v>
      </c>
      <c r="AQ65" s="284">
        <f t="shared" si="482"/>
        <v>0.69559111504789906</v>
      </c>
      <c r="AR65" s="284">
        <f t="shared" si="482"/>
        <v>0.70254702619837806</v>
      </c>
      <c r="AS65" s="284">
        <f t="shared" si="482"/>
        <v>0.7095724964603618</v>
      </c>
      <c r="AT65" s="284">
        <f t="shared" si="482"/>
        <v>0.71666822142496545</v>
      </c>
      <c r="AU65" s="284">
        <f t="shared" si="482"/>
        <v>0.7238349036392151</v>
      </c>
      <c r="AV65" s="284">
        <f t="shared" si="482"/>
        <v>0.7310732526756073</v>
      </c>
      <c r="AW65" s="284">
        <f t="shared" si="482"/>
        <v>0.73838398520236337</v>
      </c>
      <c r="AX65" s="284">
        <f t="shared" si="482"/>
        <v>0.74576782505438699</v>
      </c>
      <c r="AY65" s="293">
        <f>AM65*1.05</f>
        <v>0.70187185882581216</v>
      </c>
      <c r="AZ65" s="293">
        <f>AN65*1.05</f>
        <v>0.70889057741407024</v>
      </c>
      <c r="BA65" s="291">
        <f t="shared" ref="BA65:BA66" si="483">AO65*1.08</f>
        <v>0.73643603985073136</v>
      </c>
      <c r="BB65" s="291">
        <f>AP65*1.04</f>
        <v>0.71625223727704468</v>
      </c>
      <c r="BC65" s="291">
        <f t="shared" ref="BC65:BJ65" si="484">AQ65*1.04</f>
        <v>0.72341475964981505</v>
      </c>
      <c r="BD65" s="291">
        <f t="shared" si="484"/>
        <v>0.73064890724631315</v>
      </c>
      <c r="BE65" s="291">
        <f t="shared" si="484"/>
        <v>0.73795539631877627</v>
      </c>
      <c r="BF65" s="291">
        <f t="shared" si="484"/>
        <v>0.74533495028196406</v>
      </c>
      <c r="BG65" s="291">
        <f t="shared" si="484"/>
        <v>0.75278829978478368</v>
      </c>
      <c r="BH65" s="291">
        <f t="shared" si="484"/>
        <v>0.76031618278263158</v>
      </c>
      <c r="BI65" s="291">
        <f t="shared" si="484"/>
        <v>0.76791934461045797</v>
      </c>
      <c r="BJ65" s="291">
        <f t="shared" si="484"/>
        <v>0.77559853805656254</v>
      </c>
      <c r="BK65" s="293">
        <f>AY65*1</f>
        <v>0.70187185882581216</v>
      </c>
      <c r="BL65" s="291">
        <f>AZ65*1</f>
        <v>0.70889057741407024</v>
      </c>
      <c r="BM65" s="291">
        <f>BA65*1</f>
        <v>0.73643603985073136</v>
      </c>
      <c r="BN65" s="291">
        <f>BB65*1.02</f>
        <v>0.73057728202258554</v>
      </c>
      <c r="BO65" s="291">
        <f>BC65*1.02</f>
        <v>0.73788305484281136</v>
      </c>
      <c r="BP65" s="291">
        <f>BD65*1.02</f>
        <v>0.74526188539123939</v>
      </c>
      <c r="BQ65" s="291">
        <f>BE65*1.03</f>
        <v>0.76009405820833953</v>
      </c>
      <c r="BR65" s="291">
        <f>BF65*1.03</f>
        <v>0.76769499879042302</v>
      </c>
      <c r="BS65" s="291">
        <f t="shared" ref="BS65:BV66" si="485">BG65*1.05</f>
        <v>0.79042771477402285</v>
      </c>
      <c r="BT65" s="291">
        <f t="shared" si="485"/>
        <v>0.79833199192176318</v>
      </c>
      <c r="BU65" s="291">
        <f t="shared" si="485"/>
        <v>0.80631531184098093</v>
      </c>
      <c r="BV65" s="291">
        <f t="shared" si="485"/>
        <v>0.8143784649593907</v>
      </c>
      <c r="BW65" s="293">
        <f>BK65*1</f>
        <v>0.70187185882581216</v>
      </c>
      <c r="BX65" s="291">
        <f>BL65*1</f>
        <v>0.70889057741407024</v>
      </c>
      <c r="BY65" s="291">
        <f t="shared" ref="BY65:BZ65" si="486">BM65*1</f>
        <v>0.73643603985073136</v>
      </c>
      <c r="BZ65" s="291">
        <f t="shared" si="486"/>
        <v>0.73057728202258554</v>
      </c>
      <c r="CA65" s="291">
        <f>BO65*1.05</f>
        <v>0.77477720758495194</v>
      </c>
      <c r="CB65" s="291">
        <f>BP65*1.05</f>
        <v>0.78252497966080137</v>
      </c>
      <c r="CC65" s="291">
        <f t="shared" ref="CC65:CK65" si="487">BQ65*1</f>
        <v>0.76009405820833953</v>
      </c>
      <c r="CD65" s="291">
        <f t="shared" si="487"/>
        <v>0.76769499879042302</v>
      </c>
      <c r="CE65" s="291">
        <f t="shared" si="487"/>
        <v>0.79042771477402285</v>
      </c>
      <c r="CF65" s="291">
        <f t="shared" si="487"/>
        <v>0.79833199192176318</v>
      </c>
      <c r="CG65" s="291">
        <f t="shared" si="487"/>
        <v>0.80631531184098093</v>
      </c>
      <c r="CH65" s="291">
        <f t="shared" si="487"/>
        <v>0.8143784649593907</v>
      </c>
      <c r="CI65" s="293">
        <f t="shared" si="487"/>
        <v>0.70187185882581216</v>
      </c>
      <c r="CJ65" s="291">
        <f t="shared" si="487"/>
        <v>0.70889057741407024</v>
      </c>
      <c r="CK65" s="291">
        <f t="shared" si="487"/>
        <v>0.73643603985073136</v>
      </c>
      <c r="CL65" s="291">
        <f t="shared" ref="CL65:CO65" si="488">BZ65*1</f>
        <v>0.73057728202258554</v>
      </c>
      <c r="CM65" s="291">
        <f t="shared" si="488"/>
        <v>0.77477720758495194</v>
      </c>
      <c r="CN65" s="291">
        <f t="shared" si="488"/>
        <v>0.78252497966080137</v>
      </c>
      <c r="CO65" s="291">
        <f t="shared" si="488"/>
        <v>0.76009405820833953</v>
      </c>
      <c r="CP65" s="291">
        <f t="shared" ref="CP65:CP66" si="489">CD65*1</f>
        <v>0.76769499879042302</v>
      </c>
      <c r="CQ65" s="291">
        <f t="shared" ref="CQ65:CQ66" si="490">CE65*1</f>
        <v>0.79042771477402285</v>
      </c>
      <c r="CR65" s="291">
        <f t="shared" ref="CR65:CR66" si="491">CF65*1</f>
        <v>0.79833199192176318</v>
      </c>
      <c r="CS65" s="291">
        <f>CG65*1.02</f>
        <v>0.82244161807780058</v>
      </c>
      <c r="CT65" s="292">
        <f>CH65*1.02</f>
        <v>0.83066603425857855</v>
      </c>
    </row>
    <row r="66" spans="1:98" s="154" customFormat="1" x14ac:dyDescent="0.25">
      <c r="A66" s="17" t="s">
        <v>168</v>
      </c>
      <c r="B66" s="15" t="s">
        <v>5</v>
      </c>
      <c r="C66" s="159">
        <f t="shared" ref="C66:N66" si="492">IFERROR(C54/C35,"")</f>
        <v>0.20930232558139536</v>
      </c>
      <c r="D66" s="159">
        <f t="shared" si="492"/>
        <v>0.29411764705882354</v>
      </c>
      <c r="E66" s="159">
        <f t="shared" si="492"/>
        <v>0.27232142857142855</v>
      </c>
      <c r="F66" s="159">
        <f t="shared" si="492"/>
        <v>0.25249169435215946</v>
      </c>
      <c r="G66" s="159">
        <f t="shared" si="492"/>
        <v>0.33031674208144796</v>
      </c>
      <c r="H66" s="159">
        <f t="shared" si="492"/>
        <v>0.41796875</v>
      </c>
      <c r="I66" s="159">
        <f t="shared" si="492"/>
        <v>0.41484716157205243</v>
      </c>
      <c r="J66" s="159">
        <f t="shared" si="492"/>
        <v>0.33480176211453744</v>
      </c>
      <c r="K66" s="159">
        <f t="shared" si="492"/>
        <v>0.35267857142857145</v>
      </c>
      <c r="L66" s="159">
        <f t="shared" si="492"/>
        <v>0.38378378378378381</v>
      </c>
      <c r="M66" s="159">
        <f t="shared" si="492"/>
        <v>0.38585209003215432</v>
      </c>
      <c r="N66" s="188">
        <f t="shared" si="492"/>
        <v>0.46370967741935482</v>
      </c>
      <c r="O66" s="1115">
        <v>8.1504702194357403E-2</v>
      </c>
      <c r="P66" s="1115">
        <v>0.31724137931034502</v>
      </c>
      <c r="Q66" s="1115">
        <v>0.57868020304568502</v>
      </c>
      <c r="R66" s="1115">
        <v>0.262357414448669</v>
      </c>
      <c r="S66" s="1115">
        <v>0.35322195704057302</v>
      </c>
      <c r="T66" s="1115">
        <v>0.439393939393939</v>
      </c>
      <c r="U66" s="1115">
        <v>0.28163992869875198</v>
      </c>
      <c r="V66" s="1115">
        <v>0.30991735537190102</v>
      </c>
      <c r="W66" s="1115">
        <v>0.44718309859154898</v>
      </c>
      <c r="X66" s="1115">
        <v>0.28031496062992101</v>
      </c>
      <c r="Y66" s="1115">
        <v>0.37243401759530798</v>
      </c>
      <c r="Z66" s="1115">
        <v>0.45910290237467</v>
      </c>
      <c r="AA66" s="1523">
        <v>0.24867724867724866</v>
      </c>
      <c r="AB66" s="1523">
        <v>0.42957746478873199</v>
      </c>
      <c r="AC66" s="1523">
        <v>0.39448275862068999</v>
      </c>
      <c r="AD66" s="1523">
        <v>0.45039370078740198</v>
      </c>
      <c r="AE66" s="1523">
        <v>0.48427672955974799</v>
      </c>
      <c r="AF66" s="1523">
        <v>0.55319148936170204</v>
      </c>
      <c r="AG66" s="1523">
        <v>0.41722745625841201</v>
      </c>
      <c r="AH66" s="286">
        <f>AVERAGE(AD66:AG66)*1.05</f>
        <v>0.5000859611914068</v>
      </c>
      <c r="AI66" s="286">
        <f>AH66*1.01</f>
        <v>0.5050868208033209</v>
      </c>
      <c r="AJ66" s="286">
        <f t="shared" si="481"/>
        <v>0.51013768901135415</v>
      </c>
      <c r="AK66" s="286">
        <f t="shared" si="481"/>
        <v>0.51523906590146773</v>
      </c>
      <c r="AL66" s="286">
        <f t="shared" si="481"/>
        <v>0.52039145656048236</v>
      </c>
      <c r="AM66" s="286">
        <f t="shared" ref="AM66" si="493">AL66*1.01</f>
        <v>0.52559537112608723</v>
      </c>
      <c r="AN66" s="286">
        <f t="shared" ref="AN66:AN67" si="494">AM66*1.01</f>
        <v>0.53085132483734809</v>
      </c>
      <c r="AO66" s="286">
        <f t="shared" ref="AO66" si="495">AN66*1.01</f>
        <v>0.53615983808572154</v>
      </c>
      <c r="AP66" s="286">
        <f t="shared" ref="AP66:AQ67" si="496">AO66*1.01</f>
        <v>0.5415214364665788</v>
      </c>
      <c r="AQ66" s="286">
        <f t="shared" si="496"/>
        <v>0.54693665083124454</v>
      </c>
      <c r="AR66" s="286">
        <f t="shared" ref="AR66:AR67" si="497">AQ66*1.01</f>
        <v>0.55240601733955697</v>
      </c>
      <c r="AS66" s="286">
        <f t="shared" ref="AS66:AS67" si="498">AR66*1.01</f>
        <v>0.55793007751295254</v>
      </c>
      <c r="AT66" s="286">
        <f t="shared" ref="AT66:AT67" si="499">AS66*1.01</f>
        <v>0.56350937828808212</v>
      </c>
      <c r="AU66" s="286">
        <f t="shared" ref="AU66:AX67" si="500">AT66*1.01</f>
        <v>0.56914447207096297</v>
      </c>
      <c r="AV66" s="286">
        <f t="shared" ref="AV66:AV67" si="501">AU66*1.01</f>
        <v>0.57483591679167256</v>
      </c>
      <c r="AW66" s="286">
        <f t="shared" si="500"/>
        <v>0.58058427595958928</v>
      </c>
      <c r="AX66" s="286">
        <f t="shared" si="500"/>
        <v>0.58639011871918523</v>
      </c>
      <c r="AY66" s="294">
        <f t="shared" ref="AY66" si="502">AM66*1.05</f>
        <v>0.55187513968239166</v>
      </c>
      <c r="AZ66" s="286">
        <f t="shared" ref="AZ66" si="503">AN66*1.05</f>
        <v>0.55739389107921555</v>
      </c>
      <c r="BA66" s="286">
        <f t="shared" si="483"/>
        <v>0.57905262513257927</v>
      </c>
      <c r="BB66" s="286">
        <f t="shared" ref="BB66" si="504">AP66*1.04</f>
        <v>0.56318229392524199</v>
      </c>
      <c r="BC66" s="286">
        <f t="shared" ref="BC66" si="505">AQ66*1.04</f>
        <v>0.56881411686449435</v>
      </c>
      <c r="BD66" s="286">
        <f t="shared" ref="BD66" si="506">AR66*1.04</f>
        <v>0.57450225803313926</v>
      </c>
      <c r="BE66" s="286">
        <f t="shared" ref="BE66" si="507">AS66*1.04</f>
        <v>0.58024728061347064</v>
      </c>
      <c r="BF66" s="286">
        <f t="shared" ref="BF66" si="508">AT66*1.04</f>
        <v>0.58604975341960541</v>
      </c>
      <c r="BG66" s="286">
        <f t="shared" ref="BG66" si="509">AU66*1.04</f>
        <v>0.59191025095380156</v>
      </c>
      <c r="BH66" s="286">
        <f t="shared" ref="BH66" si="510">AV66*1.04</f>
        <v>0.59782935346333954</v>
      </c>
      <c r="BI66" s="286">
        <f t="shared" ref="BI66" si="511">AW66*1.04</f>
        <v>0.60380764699797285</v>
      </c>
      <c r="BJ66" s="286">
        <f t="shared" ref="BJ66" si="512">AX66*1.04</f>
        <v>0.60984572346795263</v>
      </c>
      <c r="BK66" s="294">
        <f t="shared" ref="BK66" si="513">AY66*1</f>
        <v>0.55187513968239166</v>
      </c>
      <c r="BL66" s="286">
        <f t="shared" ref="BL66" si="514">AZ66*1</f>
        <v>0.55739389107921555</v>
      </c>
      <c r="BM66" s="286">
        <f t="shared" ref="BM66" si="515">BA66*1</f>
        <v>0.57905262513257927</v>
      </c>
      <c r="BN66" s="286">
        <f t="shared" ref="BN66" si="516">BB66*1.02</f>
        <v>0.57444593980374681</v>
      </c>
      <c r="BO66" s="286">
        <f t="shared" ref="BO66" si="517">BC66*1.02</f>
        <v>0.58019039920178428</v>
      </c>
      <c r="BP66" s="286">
        <f t="shared" ref="BP66" si="518">BD66*1.02</f>
        <v>0.58599230319380202</v>
      </c>
      <c r="BQ66" s="286">
        <f t="shared" ref="BQ66" si="519">BE66*1.03</f>
        <v>0.59765469903187474</v>
      </c>
      <c r="BR66" s="286">
        <f t="shared" ref="BR66" si="520">BF66*1.03</f>
        <v>0.60363124602219365</v>
      </c>
      <c r="BS66" s="286">
        <f t="shared" si="485"/>
        <v>0.62150576350149167</v>
      </c>
      <c r="BT66" s="286">
        <f t="shared" si="485"/>
        <v>0.62772082113650651</v>
      </c>
      <c r="BU66" s="286">
        <f t="shared" si="485"/>
        <v>0.63399802934787153</v>
      </c>
      <c r="BV66" s="286">
        <f t="shared" si="485"/>
        <v>0.64033800964135024</v>
      </c>
      <c r="BW66" s="294">
        <v>0.6</v>
      </c>
      <c r="BX66" s="286">
        <f>BW66</f>
        <v>0.6</v>
      </c>
      <c r="BY66" s="286">
        <f t="shared" ref="BY66:CH66" si="521">BX66</f>
        <v>0.6</v>
      </c>
      <c r="BZ66" s="286">
        <f t="shared" si="521"/>
        <v>0.6</v>
      </c>
      <c r="CA66" s="286">
        <f t="shared" si="521"/>
        <v>0.6</v>
      </c>
      <c r="CB66" s="286">
        <f t="shared" si="521"/>
        <v>0.6</v>
      </c>
      <c r="CC66" s="286">
        <f t="shared" si="521"/>
        <v>0.6</v>
      </c>
      <c r="CD66" s="286">
        <f t="shared" si="521"/>
        <v>0.6</v>
      </c>
      <c r="CE66" s="286">
        <f t="shared" si="521"/>
        <v>0.6</v>
      </c>
      <c r="CF66" s="286">
        <f t="shared" si="521"/>
        <v>0.6</v>
      </c>
      <c r="CG66" s="286">
        <f t="shared" si="521"/>
        <v>0.6</v>
      </c>
      <c r="CH66" s="286">
        <f t="shared" si="521"/>
        <v>0.6</v>
      </c>
      <c r="CI66" s="294">
        <f t="shared" ref="CI66" si="522">BW66*1</f>
        <v>0.6</v>
      </c>
      <c r="CJ66" s="286">
        <f t="shared" ref="CJ66" si="523">BX66*1</f>
        <v>0.6</v>
      </c>
      <c r="CK66" s="286">
        <f t="shared" ref="CK66" si="524">BY66*1</f>
        <v>0.6</v>
      </c>
      <c r="CL66" s="286">
        <f t="shared" ref="CL66" si="525">BZ66*1</f>
        <v>0.6</v>
      </c>
      <c r="CM66" s="286">
        <f t="shared" ref="CM66" si="526">CA66*1</f>
        <v>0.6</v>
      </c>
      <c r="CN66" s="286">
        <f t="shared" ref="CN66" si="527">CB66*1</f>
        <v>0.6</v>
      </c>
      <c r="CO66" s="286">
        <f t="shared" ref="CO66" si="528">CC66*1</f>
        <v>0.6</v>
      </c>
      <c r="CP66" s="286">
        <f t="shared" si="489"/>
        <v>0.6</v>
      </c>
      <c r="CQ66" s="286">
        <f t="shared" si="490"/>
        <v>0.6</v>
      </c>
      <c r="CR66" s="286">
        <f t="shared" si="491"/>
        <v>0.6</v>
      </c>
      <c r="CS66" s="286">
        <f t="shared" ref="CS66" si="529">CG66*1.02</f>
        <v>0.61199999999999999</v>
      </c>
      <c r="CT66" s="285">
        <f t="shared" ref="CT66" si="530">CH66*1.02</f>
        <v>0.61199999999999999</v>
      </c>
    </row>
    <row r="67" spans="1:98" s="154" customFormat="1" x14ac:dyDescent="0.25">
      <c r="A67" s="17" t="s">
        <v>169</v>
      </c>
      <c r="B67" s="15" t="s">
        <v>6</v>
      </c>
      <c r="C67" s="159">
        <f t="shared" ref="C67:N67" si="531">IFERROR(C55/C36,"")</f>
        <v>0.25316455696202533</v>
      </c>
      <c r="D67" s="159">
        <f t="shared" si="531"/>
        <v>0.19626168224299065</v>
      </c>
      <c r="E67" s="159">
        <f t="shared" si="531"/>
        <v>0.30882352941176472</v>
      </c>
      <c r="F67" s="159">
        <f t="shared" si="531"/>
        <v>0.32286995515695066</v>
      </c>
      <c r="G67" s="159">
        <f t="shared" si="531"/>
        <v>0.26936026936026936</v>
      </c>
      <c r="H67" s="159">
        <f t="shared" si="531"/>
        <v>0.33023255813953489</v>
      </c>
      <c r="I67" s="159">
        <f t="shared" si="531"/>
        <v>0.31726907630522089</v>
      </c>
      <c r="J67" s="159">
        <f t="shared" si="531"/>
        <v>0.21491228070175439</v>
      </c>
      <c r="K67" s="159">
        <f t="shared" si="531"/>
        <v>0.2930232558139535</v>
      </c>
      <c r="L67" s="159">
        <f t="shared" si="531"/>
        <v>0.28378378378378377</v>
      </c>
      <c r="M67" s="159">
        <f t="shared" si="531"/>
        <v>0.26519337016574585</v>
      </c>
      <c r="N67" s="188">
        <f t="shared" si="531"/>
        <v>0.4098360655737705</v>
      </c>
      <c r="O67" s="1115">
        <v>0.13430127041742301</v>
      </c>
      <c r="P67" s="1115">
        <v>8.83280757097792E-2</v>
      </c>
      <c r="Q67" s="1115">
        <v>0.33566433566433601</v>
      </c>
      <c r="R67" s="1115">
        <v>0.445012787723785</v>
      </c>
      <c r="S67" s="1115">
        <v>0.224761904761905</v>
      </c>
      <c r="T67" s="1115">
        <v>0.32458233890214799</v>
      </c>
      <c r="U67" s="1115">
        <v>0.32258064516128998</v>
      </c>
      <c r="V67" s="1115">
        <v>0.25044722719141299</v>
      </c>
      <c r="W67" s="1115">
        <v>0.29645093945720302</v>
      </c>
      <c r="X67" s="1115">
        <v>0.35168738898756702</v>
      </c>
      <c r="Y67" s="1115">
        <v>0.33491311216429698</v>
      </c>
      <c r="Z67" s="1115">
        <v>0.31130690161527202</v>
      </c>
      <c r="AA67" s="1523">
        <v>0.14511873350923482</v>
      </c>
      <c r="AB67" s="1523">
        <v>0.161971830985915</v>
      </c>
      <c r="AC67" s="1523">
        <v>0.33450704225352101</v>
      </c>
      <c r="AD67" s="1523">
        <v>0.21142857142857099</v>
      </c>
      <c r="AE67" s="1523">
        <v>0.25041186161449802</v>
      </c>
      <c r="AF67" s="1523">
        <v>0.288524590163934</v>
      </c>
      <c r="AG67" s="1523">
        <v>0.17427385892116201</v>
      </c>
      <c r="AH67" s="286">
        <f t="shared" ref="AH67:AH72" si="532">AVERAGE(AD67:AG67)*1.05</f>
        <v>0.2427177065586433</v>
      </c>
      <c r="AI67" s="286">
        <f>AH67*1.01</f>
        <v>0.24514488362422973</v>
      </c>
      <c r="AJ67" s="286">
        <f t="shared" si="481"/>
        <v>0.24759633246047202</v>
      </c>
      <c r="AK67" s="286">
        <f t="shared" si="481"/>
        <v>0.25007229578507673</v>
      </c>
      <c r="AL67" s="286">
        <f t="shared" si="481"/>
        <v>0.25257301874292748</v>
      </c>
      <c r="AM67" s="286">
        <f t="shared" ref="AM67" si="533">AL67*1.01</f>
        <v>0.25509874893035678</v>
      </c>
      <c r="AN67" s="286">
        <f t="shared" si="494"/>
        <v>0.25764973641966032</v>
      </c>
      <c r="AO67" s="286">
        <f>AC67</f>
        <v>0.33450704225352101</v>
      </c>
      <c r="AP67" s="286">
        <f t="shared" si="496"/>
        <v>0.33785211267605625</v>
      </c>
      <c r="AQ67" s="286">
        <f t="shared" si="496"/>
        <v>0.34123063380281682</v>
      </c>
      <c r="AR67" s="286">
        <f t="shared" si="497"/>
        <v>0.34464294014084501</v>
      </c>
      <c r="AS67" s="286">
        <f t="shared" si="498"/>
        <v>0.34808936954225345</v>
      </c>
      <c r="AT67" s="286">
        <f t="shared" si="499"/>
        <v>0.35157026323767598</v>
      </c>
      <c r="AU67" s="286">
        <f t="shared" si="500"/>
        <v>0.35508596587005276</v>
      </c>
      <c r="AV67" s="286">
        <f t="shared" si="501"/>
        <v>0.35863682552875331</v>
      </c>
      <c r="AW67" s="286">
        <f t="shared" si="500"/>
        <v>0.36222319378404083</v>
      </c>
      <c r="AX67" s="286">
        <f t="shared" si="500"/>
        <v>0.36584542572188122</v>
      </c>
      <c r="AY67" s="286">
        <f t="shared" ref="AY67" si="534">AX67*1.01</f>
        <v>0.36950387997910006</v>
      </c>
      <c r="AZ67" s="286">
        <f t="shared" ref="AZ67" si="535">AY67*1.01</f>
        <v>0.37319891877889105</v>
      </c>
      <c r="BA67" s="286">
        <f t="shared" ref="BA67" si="536">AZ67*1.01</f>
        <v>0.37693090796667994</v>
      </c>
      <c r="BB67" s="286">
        <f t="shared" ref="BB67" si="537">BA67*1.01</f>
        <v>0.38070021704634677</v>
      </c>
      <c r="BC67" s="286">
        <f t="shared" ref="BC67" si="538">BB67*1.01</f>
        <v>0.38450721921681025</v>
      </c>
      <c r="BD67" s="286">
        <f t="shared" ref="BD67" si="539">BC67*1.01</f>
        <v>0.38835229140897837</v>
      </c>
      <c r="BE67" s="286">
        <f t="shared" ref="BE67" si="540">BD67*1.01</f>
        <v>0.39223581432306814</v>
      </c>
      <c r="BF67" s="286">
        <f t="shared" ref="BF67" si="541">BE67*1.01</f>
        <v>0.39615817246629881</v>
      </c>
      <c r="BG67" s="286">
        <f t="shared" ref="BG67" si="542">BF67*1.01</f>
        <v>0.4001197541909618</v>
      </c>
      <c r="BH67" s="286">
        <f t="shared" ref="BH67" si="543">BG67*1.01</f>
        <v>0.40412095173287144</v>
      </c>
      <c r="BI67" s="286">
        <f t="shared" ref="BI67" si="544">BH67*1.01</f>
        <v>0.40816216125020016</v>
      </c>
      <c r="BJ67" s="286">
        <f t="shared" ref="BJ67" si="545">BI67*1.01</f>
        <v>0.41224378286270219</v>
      </c>
      <c r="BK67" s="286">
        <f t="shared" ref="BK67" si="546">BJ67*1.01</f>
        <v>0.41636622069132923</v>
      </c>
      <c r="BL67" s="286">
        <f t="shared" ref="BL67" si="547">BK67*1.01</f>
        <v>0.4205298828982425</v>
      </c>
      <c r="BM67" s="286">
        <f t="shared" ref="BM67" si="548">BL67*1.01</f>
        <v>0.42473518172722491</v>
      </c>
      <c r="BN67" s="286">
        <f t="shared" ref="BN67" si="549">BM67*1.01</f>
        <v>0.42898253354449717</v>
      </c>
      <c r="BO67" s="286">
        <f t="shared" ref="BO67" si="550">BN67*1.01</f>
        <v>0.43327235887994214</v>
      </c>
      <c r="BP67" s="286">
        <f t="shared" ref="BP67" si="551">BO67*1.01</f>
        <v>0.43760508246874158</v>
      </c>
      <c r="BQ67" s="286">
        <f t="shared" ref="BQ67" si="552">BP67*1.01</f>
        <v>0.44198113329342897</v>
      </c>
      <c r="BR67" s="286">
        <f t="shared" ref="BR67" si="553">BQ67*1.01</f>
        <v>0.44640094462636326</v>
      </c>
      <c r="BS67" s="286">
        <f t="shared" ref="BS67" si="554">BR67*1.01</f>
        <v>0.45086495407262689</v>
      </c>
      <c r="BT67" s="286">
        <f t="shared" ref="BT67" si="555">BS67*1.01</f>
        <v>0.45537360361335316</v>
      </c>
      <c r="BU67" s="286">
        <f t="shared" ref="BU67" si="556">BT67*1.01</f>
        <v>0.45992733964948668</v>
      </c>
      <c r="BV67" s="286">
        <f t="shared" ref="BV67" si="557">BU67*1.01</f>
        <v>0.46452661304598153</v>
      </c>
      <c r="BW67" s="286">
        <v>0.49</v>
      </c>
      <c r="BX67" s="286">
        <f>BW67</f>
        <v>0.49</v>
      </c>
      <c r="BY67" s="286">
        <f t="shared" ref="BY67:CH67" si="558">BX67</f>
        <v>0.49</v>
      </c>
      <c r="BZ67" s="286">
        <f t="shared" si="558"/>
        <v>0.49</v>
      </c>
      <c r="CA67" s="286">
        <f t="shared" si="558"/>
        <v>0.49</v>
      </c>
      <c r="CB67" s="286">
        <f t="shared" si="558"/>
        <v>0.49</v>
      </c>
      <c r="CC67" s="286">
        <f t="shared" si="558"/>
        <v>0.49</v>
      </c>
      <c r="CD67" s="286">
        <f t="shared" si="558"/>
        <v>0.49</v>
      </c>
      <c r="CE67" s="286">
        <f t="shared" si="558"/>
        <v>0.49</v>
      </c>
      <c r="CF67" s="286">
        <f t="shared" si="558"/>
        <v>0.49</v>
      </c>
      <c r="CG67" s="286">
        <f t="shared" si="558"/>
        <v>0.49</v>
      </c>
      <c r="CH67" s="286">
        <f t="shared" si="558"/>
        <v>0.49</v>
      </c>
      <c r="CI67" s="286">
        <f t="shared" ref="CI67" si="559">CH67*1.01</f>
        <v>0.49490000000000001</v>
      </c>
      <c r="CJ67" s="286">
        <f t="shared" ref="CJ67" si="560">CI67*1.01</f>
        <v>0.49984899999999999</v>
      </c>
      <c r="CK67" s="286">
        <f t="shared" ref="CK67" si="561">CJ67*1.01</f>
        <v>0.50484748999999995</v>
      </c>
      <c r="CL67" s="286">
        <f t="shared" ref="CL67" si="562">CK67*1.01</f>
        <v>0.5098959649</v>
      </c>
      <c r="CM67" s="286">
        <f t="shared" ref="CM67" si="563">CL67*1.01</f>
        <v>0.51499492454899998</v>
      </c>
      <c r="CN67" s="286">
        <f t="shared" ref="CN67" si="564">CM67*1.01</f>
        <v>0.52014487379449004</v>
      </c>
      <c r="CO67" s="286">
        <f t="shared" ref="CO67" si="565">CN67*1.01</f>
        <v>0.52534632253243496</v>
      </c>
      <c r="CP67" s="286">
        <f t="shared" ref="CP67" si="566">CO67*1.01</f>
        <v>0.53059978575775935</v>
      </c>
      <c r="CQ67" s="286">
        <f t="shared" ref="CQ67" si="567">CP67*1.01</f>
        <v>0.53590578361533692</v>
      </c>
      <c r="CR67" s="286">
        <f t="shared" ref="CR67" si="568">CQ67*1.01</f>
        <v>0.54126484145149034</v>
      </c>
      <c r="CS67" s="286">
        <f t="shared" ref="CS67" si="569">CR67*1.01</f>
        <v>0.54667748986600528</v>
      </c>
      <c r="CT67" s="286">
        <f t="shared" ref="CT67" si="570">CS67*1.01</f>
        <v>0.55214426476466538</v>
      </c>
    </row>
    <row r="68" spans="1:98" s="154" customFormat="1" x14ac:dyDescent="0.25">
      <c r="A68" s="17" t="s">
        <v>170</v>
      </c>
      <c r="B68" s="15" t="s">
        <v>7</v>
      </c>
      <c r="C68" s="159">
        <f t="shared" ref="C68:N68" si="571">IFERROR(C56/C37,"")</f>
        <v>0.20270270270270271</v>
      </c>
      <c r="D68" s="159">
        <f t="shared" si="571"/>
        <v>0.14418604651162792</v>
      </c>
      <c r="E68" s="159">
        <f t="shared" si="571"/>
        <v>0.20956719817767655</v>
      </c>
      <c r="F68" s="159">
        <f t="shared" si="571"/>
        <v>0.19259259259259259</v>
      </c>
      <c r="G68" s="159">
        <f t="shared" si="571"/>
        <v>0.28125</v>
      </c>
      <c r="H68" s="159">
        <f t="shared" si="571"/>
        <v>0.31724137931034485</v>
      </c>
      <c r="I68" s="159">
        <f t="shared" si="571"/>
        <v>0.28604651162790695</v>
      </c>
      <c r="J68" s="159">
        <f t="shared" si="571"/>
        <v>0.17209302325581396</v>
      </c>
      <c r="K68" s="159">
        <f t="shared" si="571"/>
        <v>0.26570048309178745</v>
      </c>
      <c r="L68" s="159">
        <f t="shared" si="571"/>
        <v>0.19143576826196473</v>
      </c>
      <c r="M68" s="159">
        <f t="shared" si="571"/>
        <v>0.26884422110552764</v>
      </c>
      <c r="N68" s="188">
        <f t="shared" si="571"/>
        <v>0.3457142857142857</v>
      </c>
      <c r="O68" s="1115">
        <v>0.12285012285012301</v>
      </c>
      <c r="P68" s="1115">
        <v>0.11267605633802801</v>
      </c>
      <c r="Q68" s="1115">
        <v>0.13138686131386901</v>
      </c>
      <c r="R68" s="1115">
        <v>0.115740740740741</v>
      </c>
      <c r="S68" s="1115">
        <v>0.30534351145038202</v>
      </c>
      <c r="T68" s="1115">
        <v>0.22602739726027399</v>
      </c>
      <c r="U68" s="1115">
        <v>0.16367713004484299</v>
      </c>
      <c r="V68" s="1115">
        <v>0.16907675194660701</v>
      </c>
      <c r="W68" s="1115">
        <v>0.140625</v>
      </c>
      <c r="X68" s="1115">
        <v>0.12968591691995901</v>
      </c>
      <c r="Y68" s="1115">
        <v>0.214</v>
      </c>
      <c r="Z68" s="1115">
        <v>0.29097283085013098</v>
      </c>
      <c r="AA68" s="1523">
        <v>0.1276595744680851</v>
      </c>
      <c r="AB68" s="1523">
        <v>0.17613636363636401</v>
      </c>
      <c r="AC68" s="1523">
        <v>0.132723112128146</v>
      </c>
      <c r="AD68" s="1523">
        <v>0.124419684308264</v>
      </c>
      <c r="AE68" s="1523">
        <v>0.136593591905565</v>
      </c>
      <c r="AF68" s="1523">
        <v>0.13771016813450801</v>
      </c>
      <c r="AG68" s="1523">
        <v>0.13811188811188799</v>
      </c>
      <c r="AH68" s="286">
        <f t="shared" si="532"/>
        <v>0.14091927477080907</v>
      </c>
      <c r="AI68" s="286">
        <f t="shared" ref="AI68:AL72" si="572">AH68*1.01</f>
        <v>0.14232846751851716</v>
      </c>
      <c r="AJ68" s="286">
        <f t="shared" si="572"/>
        <v>0.14375175219370234</v>
      </c>
      <c r="AK68" s="286">
        <f t="shared" si="572"/>
        <v>0.14518926971563936</v>
      </c>
      <c r="AL68" s="286">
        <f t="shared" si="572"/>
        <v>0.14664116241279576</v>
      </c>
      <c r="AM68" s="286">
        <f t="shared" ref="AM68:CT68" si="573">AL68*1.01</f>
        <v>0.14810757403692373</v>
      </c>
      <c r="AN68" s="286">
        <f t="shared" si="573"/>
        <v>0.14958864977729297</v>
      </c>
      <c r="AO68" s="286">
        <f t="shared" si="573"/>
        <v>0.15108453627506591</v>
      </c>
      <c r="AP68" s="286">
        <f t="shared" si="573"/>
        <v>0.15259538163781658</v>
      </c>
      <c r="AQ68" s="286">
        <f t="shared" si="573"/>
        <v>0.15412133545419474</v>
      </c>
      <c r="AR68" s="286">
        <f t="shared" si="573"/>
        <v>0.15566254880873667</v>
      </c>
      <c r="AS68" s="286">
        <f t="shared" si="573"/>
        <v>0.15721917429682403</v>
      </c>
      <c r="AT68" s="286">
        <f t="shared" si="573"/>
        <v>0.15879136603979227</v>
      </c>
      <c r="AU68" s="286">
        <f t="shared" si="573"/>
        <v>0.1603792797001902</v>
      </c>
      <c r="AV68" s="286">
        <f t="shared" si="573"/>
        <v>0.1619830724971921</v>
      </c>
      <c r="AW68" s="286">
        <f t="shared" si="573"/>
        <v>0.16360290322216403</v>
      </c>
      <c r="AX68" s="286">
        <f t="shared" si="573"/>
        <v>0.16523893225438568</v>
      </c>
      <c r="AY68" s="286">
        <f t="shared" si="573"/>
        <v>0.16689132157692954</v>
      </c>
      <c r="AZ68" s="286">
        <f t="shared" si="573"/>
        <v>0.16856023479269883</v>
      </c>
      <c r="BA68" s="286">
        <f t="shared" si="573"/>
        <v>0.17024583714062583</v>
      </c>
      <c r="BB68" s="286">
        <f t="shared" si="573"/>
        <v>0.17194829551203208</v>
      </c>
      <c r="BC68" s="286">
        <f t="shared" si="573"/>
        <v>0.17366777846715239</v>
      </c>
      <c r="BD68" s="286">
        <f t="shared" si="573"/>
        <v>0.17540445625182391</v>
      </c>
      <c r="BE68" s="286">
        <f t="shared" si="573"/>
        <v>0.17715850081434215</v>
      </c>
      <c r="BF68" s="286">
        <f t="shared" si="573"/>
        <v>0.17893008582248557</v>
      </c>
      <c r="BG68" s="286">
        <f t="shared" si="573"/>
        <v>0.18071938668071041</v>
      </c>
      <c r="BH68" s="286">
        <f t="shared" si="573"/>
        <v>0.18252658054751753</v>
      </c>
      <c r="BI68" s="286">
        <f t="shared" si="573"/>
        <v>0.1843518463529927</v>
      </c>
      <c r="BJ68" s="286">
        <f t="shared" si="573"/>
        <v>0.18619536481652263</v>
      </c>
      <c r="BK68" s="286">
        <f t="shared" si="573"/>
        <v>0.18805731846468784</v>
      </c>
      <c r="BL68" s="286">
        <f t="shared" si="573"/>
        <v>0.18993789164933472</v>
      </c>
      <c r="BM68" s="286">
        <f t="shared" si="573"/>
        <v>0.19183727056582808</v>
      </c>
      <c r="BN68" s="286">
        <f t="shared" si="573"/>
        <v>0.19375564327148637</v>
      </c>
      <c r="BO68" s="286">
        <f t="shared" si="573"/>
        <v>0.19569319970420124</v>
      </c>
      <c r="BP68" s="286">
        <f t="shared" si="573"/>
        <v>0.19765013170124326</v>
      </c>
      <c r="BQ68" s="286">
        <f t="shared" si="573"/>
        <v>0.1996266330182557</v>
      </c>
      <c r="BR68" s="286">
        <f t="shared" si="573"/>
        <v>0.20162289934843827</v>
      </c>
      <c r="BS68" s="286">
        <f t="shared" si="573"/>
        <v>0.20363912834192266</v>
      </c>
      <c r="BT68" s="286">
        <f t="shared" si="573"/>
        <v>0.20567551962534189</v>
      </c>
      <c r="BU68" s="286">
        <f t="shared" si="573"/>
        <v>0.20773227482159531</v>
      </c>
      <c r="BV68" s="286">
        <f t="shared" si="573"/>
        <v>0.20980959756981127</v>
      </c>
      <c r="BW68" s="286">
        <f t="shared" si="573"/>
        <v>0.2119076935455094</v>
      </c>
      <c r="BX68" s="286">
        <f>BW68</f>
        <v>0.2119076935455094</v>
      </c>
      <c r="BY68" s="286">
        <f t="shared" ref="BY68:CH68" si="574">BX68</f>
        <v>0.2119076935455094</v>
      </c>
      <c r="BZ68" s="286">
        <f t="shared" si="574"/>
        <v>0.2119076935455094</v>
      </c>
      <c r="CA68" s="286">
        <f t="shared" si="574"/>
        <v>0.2119076935455094</v>
      </c>
      <c r="CB68" s="286">
        <f t="shared" si="574"/>
        <v>0.2119076935455094</v>
      </c>
      <c r="CC68" s="286">
        <f t="shared" si="574"/>
        <v>0.2119076935455094</v>
      </c>
      <c r="CD68" s="286">
        <f t="shared" si="574"/>
        <v>0.2119076935455094</v>
      </c>
      <c r="CE68" s="286">
        <f t="shared" si="574"/>
        <v>0.2119076935455094</v>
      </c>
      <c r="CF68" s="286">
        <f t="shared" si="574"/>
        <v>0.2119076935455094</v>
      </c>
      <c r="CG68" s="286">
        <f t="shared" si="574"/>
        <v>0.2119076935455094</v>
      </c>
      <c r="CH68" s="286">
        <f t="shared" si="574"/>
        <v>0.2119076935455094</v>
      </c>
      <c r="CI68" s="286">
        <f t="shared" si="573"/>
        <v>0.2140267704809645</v>
      </c>
      <c r="CJ68" s="286">
        <f t="shared" si="573"/>
        <v>0.21616703818577415</v>
      </c>
      <c r="CK68" s="286">
        <f t="shared" si="573"/>
        <v>0.2183287085676319</v>
      </c>
      <c r="CL68" s="286">
        <f t="shared" si="573"/>
        <v>0.22051199565330823</v>
      </c>
      <c r="CM68" s="286">
        <f t="shared" si="573"/>
        <v>0.22271711560984131</v>
      </c>
      <c r="CN68" s="286">
        <f t="shared" si="573"/>
        <v>0.22494428676593972</v>
      </c>
      <c r="CO68" s="286">
        <f t="shared" si="573"/>
        <v>0.22719372963359913</v>
      </c>
      <c r="CP68" s="286">
        <f t="shared" si="573"/>
        <v>0.22946566692993511</v>
      </c>
      <c r="CQ68" s="286">
        <f t="shared" si="573"/>
        <v>0.23176032359923446</v>
      </c>
      <c r="CR68" s="286">
        <f t="shared" si="573"/>
        <v>0.2340779268352268</v>
      </c>
      <c r="CS68" s="286">
        <f t="shared" si="573"/>
        <v>0.23641870610357907</v>
      </c>
      <c r="CT68" s="286">
        <f t="shared" si="573"/>
        <v>0.23878289316461487</v>
      </c>
    </row>
    <row r="69" spans="1:98" s="154" customFormat="1" x14ac:dyDescent="0.25">
      <c r="A69" s="17" t="s">
        <v>171</v>
      </c>
      <c r="B69" s="15" t="s">
        <v>8</v>
      </c>
      <c r="C69" s="159">
        <f t="shared" ref="C69:N69" si="575">IFERROR(C57/C38,"")</f>
        <v>0.17708333333333334</v>
      </c>
      <c r="D69" s="159">
        <f t="shared" si="575"/>
        <v>0.12110726643598616</v>
      </c>
      <c r="E69" s="159">
        <f t="shared" si="575"/>
        <v>0.1853035143769968</v>
      </c>
      <c r="F69" s="159">
        <f t="shared" si="575"/>
        <v>0.22408963585434175</v>
      </c>
      <c r="G69" s="159">
        <f t="shared" si="575"/>
        <v>0.27873563218390807</v>
      </c>
      <c r="H69" s="159">
        <f t="shared" si="575"/>
        <v>0.2834008097165992</v>
      </c>
      <c r="I69" s="159">
        <f t="shared" si="575"/>
        <v>0.2874493927125506</v>
      </c>
      <c r="J69" s="159">
        <f t="shared" si="575"/>
        <v>0.23646723646723647</v>
      </c>
      <c r="K69" s="159">
        <f t="shared" si="575"/>
        <v>0.35128205128205126</v>
      </c>
      <c r="L69" s="159">
        <f t="shared" si="575"/>
        <v>0.23627684964200477</v>
      </c>
      <c r="M69" s="159">
        <f t="shared" si="575"/>
        <v>0.26224783861671469</v>
      </c>
      <c r="N69" s="188">
        <f t="shared" si="575"/>
        <v>0.36656891495601174</v>
      </c>
      <c r="O69" s="1115">
        <v>0.101123595505618</v>
      </c>
      <c r="P69" s="1115">
        <v>9.2348284960422203E-2</v>
      </c>
      <c r="Q69" s="1115">
        <v>0.193995381062356</v>
      </c>
      <c r="R69" s="1115">
        <v>0.15686274509803899</v>
      </c>
      <c r="S69" s="1115">
        <v>0.109010011123471</v>
      </c>
      <c r="T69" s="1115">
        <v>0.15455950540958299</v>
      </c>
      <c r="U69" s="1115">
        <v>0.206081081081081</v>
      </c>
      <c r="V69" s="1115">
        <v>0.19631901840490801</v>
      </c>
      <c r="W69" s="1115">
        <v>0.18144329896907199</v>
      </c>
      <c r="X69" s="1115">
        <v>0.12037037037037</v>
      </c>
      <c r="Y69" s="1115">
        <v>8.2051282051282107E-2</v>
      </c>
      <c r="Z69" s="1115">
        <v>0.15978928884986801</v>
      </c>
      <c r="AA69" s="1523">
        <v>7.2824156305506219E-2</v>
      </c>
      <c r="AB69" s="1523">
        <v>0.17279046673286999</v>
      </c>
      <c r="AC69" s="1523">
        <v>0.32</v>
      </c>
      <c r="AD69" s="1523">
        <v>0.115207373271889</v>
      </c>
      <c r="AE69" s="1523">
        <v>0.114705882352941</v>
      </c>
      <c r="AF69" s="1523">
        <v>0.12671232876712299</v>
      </c>
      <c r="AG69" s="1523">
        <v>0.16304347826087001</v>
      </c>
      <c r="AH69" s="286">
        <f t="shared" si="532"/>
        <v>0.13641312894636606</v>
      </c>
      <c r="AI69" s="286">
        <f t="shared" si="572"/>
        <v>0.13777726023582973</v>
      </c>
      <c r="AJ69" s="286">
        <f t="shared" si="572"/>
        <v>0.13915503283818803</v>
      </c>
      <c r="AK69" s="286">
        <f t="shared" si="572"/>
        <v>0.1405465831665699</v>
      </c>
      <c r="AL69" s="286">
        <f t="shared" si="572"/>
        <v>0.1419520489982356</v>
      </c>
      <c r="AM69" s="286">
        <f t="shared" ref="AM69:CT69" si="576">AL69*1.01</f>
        <v>0.14337156948821797</v>
      </c>
      <c r="AN69" s="286">
        <f t="shared" si="576"/>
        <v>0.14480528518310015</v>
      </c>
      <c r="AO69" s="286">
        <f t="shared" si="576"/>
        <v>0.14625333803493115</v>
      </c>
      <c r="AP69" s="286">
        <f t="shared" si="576"/>
        <v>0.14771587141528048</v>
      </c>
      <c r="AQ69" s="286">
        <f t="shared" si="576"/>
        <v>0.14919303012943327</v>
      </c>
      <c r="AR69" s="286">
        <f t="shared" si="576"/>
        <v>0.1506849604307276</v>
      </c>
      <c r="AS69" s="286">
        <f t="shared" si="576"/>
        <v>0.15219181003503487</v>
      </c>
      <c r="AT69" s="286">
        <f t="shared" si="576"/>
        <v>0.15371372813538522</v>
      </c>
      <c r="AU69" s="286">
        <f t="shared" si="576"/>
        <v>0.15525086541673908</v>
      </c>
      <c r="AV69" s="286">
        <f t="shared" si="576"/>
        <v>0.15680337407090647</v>
      </c>
      <c r="AW69" s="286">
        <f t="shared" si="576"/>
        <v>0.15837140781161554</v>
      </c>
      <c r="AX69" s="286">
        <f t="shared" si="576"/>
        <v>0.15995512188973171</v>
      </c>
      <c r="AY69" s="286">
        <f t="shared" si="576"/>
        <v>0.16155467310862903</v>
      </c>
      <c r="AZ69" s="286">
        <f t="shared" si="576"/>
        <v>0.16317021983971533</v>
      </c>
      <c r="BA69" s="286">
        <f t="shared" si="576"/>
        <v>0.16480192203811247</v>
      </c>
      <c r="BB69" s="286">
        <f t="shared" si="576"/>
        <v>0.16644994125849361</v>
      </c>
      <c r="BC69" s="286">
        <f t="shared" si="576"/>
        <v>0.16811444067107853</v>
      </c>
      <c r="BD69" s="286">
        <f t="shared" si="576"/>
        <v>0.16979558507778933</v>
      </c>
      <c r="BE69" s="286">
        <f t="shared" si="576"/>
        <v>0.17149354092856722</v>
      </c>
      <c r="BF69" s="286">
        <f t="shared" si="576"/>
        <v>0.17320847633785288</v>
      </c>
      <c r="BG69" s="286">
        <f t="shared" si="576"/>
        <v>0.17494056110123141</v>
      </c>
      <c r="BH69" s="286">
        <f t="shared" si="576"/>
        <v>0.17668996671224371</v>
      </c>
      <c r="BI69" s="286">
        <f t="shared" si="576"/>
        <v>0.17845686637936614</v>
      </c>
      <c r="BJ69" s="286">
        <f t="shared" si="576"/>
        <v>0.18024143504315981</v>
      </c>
      <c r="BK69" s="286">
        <f t="shared" si="576"/>
        <v>0.18204384939359142</v>
      </c>
      <c r="BL69" s="286">
        <f t="shared" si="576"/>
        <v>0.18386428788752734</v>
      </c>
      <c r="BM69" s="286">
        <f t="shared" si="576"/>
        <v>0.18570293076640262</v>
      </c>
      <c r="BN69" s="286">
        <f t="shared" si="576"/>
        <v>0.18755996007406664</v>
      </c>
      <c r="BO69" s="286">
        <f t="shared" si="576"/>
        <v>0.1894355596748073</v>
      </c>
      <c r="BP69" s="286">
        <f t="shared" si="576"/>
        <v>0.19132991527155538</v>
      </c>
      <c r="BQ69" s="286">
        <f t="shared" si="576"/>
        <v>0.19324321442427092</v>
      </c>
      <c r="BR69" s="286">
        <f t="shared" si="576"/>
        <v>0.19517564656851363</v>
      </c>
      <c r="BS69" s="286">
        <f t="shared" si="576"/>
        <v>0.19712740303419876</v>
      </c>
      <c r="BT69" s="286">
        <f t="shared" si="576"/>
        <v>0.19909867706454076</v>
      </c>
      <c r="BU69" s="286">
        <f t="shared" si="576"/>
        <v>0.20108966383518617</v>
      </c>
      <c r="BV69" s="286">
        <f t="shared" si="576"/>
        <v>0.20310056047353803</v>
      </c>
      <c r="BW69" s="286">
        <f t="shared" si="576"/>
        <v>0.2051315660782734</v>
      </c>
      <c r="BX69" s="286">
        <f t="shared" si="576"/>
        <v>0.20718288173905614</v>
      </c>
      <c r="BY69" s="286">
        <f t="shared" si="576"/>
        <v>0.2092547105564467</v>
      </c>
      <c r="BZ69" s="286">
        <f t="shared" si="576"/>
        <v>0.21134725766201118</v>
      </c>
      <c r="CA69" s="286">
        <f t="shared" si="576"/>
        <v>0.2134607302386313</v>
      </c>
      <c r="CB69" s="286">
        <f t="shared" si="576"/>
        <v>0.21559533754101762</v>
      </c>
      <c r="CC69" s="286">
        <f t="shared" si="576"/>
        <v>0.21775129091642781</v>
      </c>
      <c r="CD69" s="286">
        <f t="shared" si="576"/>
        <v>0.2199288038255921</v>
      </c>
      <c r="CE69" s="286">
        <f t="shared" si="576"/>
        <v>0.22212809186384802</v>
      </c>
      <c r="CF69" s="286">
        <f t="shared" si="576"/>
        <v>0.22434937278248651</v>
      </c>
      <c r="CG69" s="286">
        <f t="shared" si="576"/>
        <v>0.22659286651031138</v>
      </c>
      <c r="CH69" s="286">
        <f t="shared" si="576"/>
        <v>0.22885879517541449</v>
      </c>
      <c r="CI69" s="286">
        <f t="shared" si="576"/>
        <v>0.23114738312716865</v>
      </c>
      <c r="CJ69" s="286">
        <f t="shared" si="576"/>
        <v>0.23345885695844035</v>
      </c>
      <c r="CK69" s="286">
        <f t="shared" si="576"/>
        <v>0.23579344552802475</v>
      </c>
      <c r="CL69" s="286">
        <f t="shared" si="576"/>
        <v>0.23815137998330499</v>
      </c>
      <c r="CM69" s="286">
        <f t="shared" si="576"/>
        <v>0.24053289378313805</v>
      </c>
      <c r="CN69" s="286">
        <f t="shared" si="576"/>
        <v>0.24293822272096943</v>
      </c>
      <c r="CO69" s="286">
        <f t="shared" si="576"/>
        <v>0.24536760494817914</v>
      </c>
      <c r="CP69" s="286">
        <f t="shared" si="576"/>
        <v>0.24782128099766093</v>
      </c>
      <c r="CQ69" s="286">
        <f t="shared" si="576"/>
        <v>0.25029949380763755</v>
      </c>
      <c r="CR69" s="286">
        <f t="shared" si="576"/>
        <v>0.25280248874571393</v>
      </c>
      <c r="CS69" s="286">
        <f t="shared" si="576"/>
        <v>0.25533051363317105</v>
      </c>
      <c r="CT69" s="286">
        <f t="shared" si="576"/>
        <v>0.25788381876950278</v>
      </c>
    </row>
    <row r="70" spans="1:98" s="154" customFormat="1" x14ac:dyDescent="0.25">
      <c r="A70" s="17" t="s">
        <v>172</v>
      </c>
      <c r="B70" s="15" t="s">
        <v>1</v>
      </c>
      <c r="C70" s="159">
        <f t="shared" ref="C70:N70" si="577">IFERROR(C58/C39,"")</f>
        <v>0.15656565656565657</v>
      </c>
      <c r="D70" s="159">
        <f t="shared" si="577"/>
        <v>0.12648221343873517</v>
      </c>
      <c r="E70" s="159">
        <f t="shared" si="577"/>
        <v>9.3645484949832769E-2</v>
      </c>
      <c r="F70" s="159">
        <f t="shared" si="577"/>
        <v>0.17595307917888564</v>
      </c>
      <c r="G70" s="159">
        <f t="shared" si="577"/>
        <v>0.234375</v>
      </c>
      <c r="H70" s="159">
        <f t="shared" si="577"/>
        <v>0.30847457627118646</v>
      </c>
      <c r="I70" s="159">
        <f t="shared" si="577"/>
        <v>0.28104575163398693</v>
      </c>
      <c r="J70" s="159">
        <f t="shared" si="577"/>
        <v>0.2435064935064935</v>
      </c>
      <c r="K70" s="159">
        <f t="shared" si="577"/>
        <v>0.37546468401486988</v>
      </c>
      <c r="L70" s="159">
        <f t="shared" si="577"/>
        <v>0.27138643067846607</v>
      </c>
      <c r="M70" s="159">
        <f t="shared" si="577"/>
        <v>0.31873479318734793</v>
      </c>
      <c r="N70" s="188">
        <f t="shared" si="577"/>
        <v>0.34382566585956414</v>
      </c>
      <c r="O70" s="1115">
        <v>0.106508875739645</v>
      </c>
      <c r="P70" s="1115">
        <v>9.6491228070175405E-2</v>
      </c>
      <c r="Q70" s="1115">
        <v>0.16463414634146301</v>
      </c>
      <c r="R70" s="1115">
        <v>0.15083251714005899</v>
      </c>
      <c r="S70" s="1115">
        <v>0.140386571719227</v>
      </c>
      <c r="T70" s="1115">
        <v>0.19282051282051299</v>
      </c>
      <c r="U70" s="1115">
        <v>0.15866797257590601</v>
      </c>
      <c r="V70" s="1115">
        <v>0.15055951169888099</v>
      </c>
      <c r="W70" s="1115">
        <v>0.13738738738738701</v>
      </c>
      <c r="X70" s="1115">
        <v>0.14238773274917901</v>
      </c>
      <c r="Y70" s="1115">
        <v>0.15281757402101201</v>
      </c>
      <c r="Z70" s="1115">
        <v>0.20664206642066399</v>
      </c>
      <c r="AA70" s="1523">
        <v>4.5977011494252873E-2</v>
      </c>
      <c r="AB70" s="1523">
        <v>7.2649572649572697E-2</v>
      </c>
      <c r="AC70" s="1523">
        <v>0.172684458398744</v>
      </c>
      <c r="AD70" s="1523">
        <v>0.16274864376130199</v>
      </c>
      <c r="AE70" s="1523">
        <v>0.20229007633587801</v>
      </c>
      <c r="AF70" s="1523">
        <v>0.17741935483870999</v>
      </c>
      <c r="AG70" s="1523">
        <v>0.120556414219474</v>
      </c>
      <c r="AH70" s="286">
        <f t="shared" si="532"/>
        <v>0.17404130340328305</v>
      </c>
      <c r="AI70" s="286">
        <f t="shared" si="572"/>
        <v>0.17578171643731588</v>
      </c>
      <c r="AJ70" s="286">
        <f t="shared" si="572"/>
        <v>0.17753953360168903</v>
      </c>
      <c r="AK70" s="286">
        <f t="shared" si="572"/>
        <v>0.17931492893770593</v>
      </c>
      <c r="AL70" s="286">
        <f t="shared" si="572"/>
        <v>0.181108078227083</v>
      </c>
      <c r="AM70" s="286">
        <f t="shared" ref="AM70:CT70" si="578">AL70*1.01</f>
        <v>0.18291915900935382</v>
      </c>
      <c r="AN70" s="286">
        <f t="shared" si="578"/>
        <v>0.18474835059944736</v>
      </c>
      <c r="AO70" s="286">
        <f t="shared" si="578"/>
        <v>0.18659583410544184</v>
      </c>
      <c r="AP70" s="286">
        <f t="shared" si="578"/>
        <v>0.18846179244649625</v>
      </c>
      <c r="AQ70" s="286">
        <f t="shared" si="578"/>
        <v>0.1903464103709612</v>
      </c>
      <c r="AR70" s="286">
        <f t="shared" si="578"/>
        <v>0.19224987447467082</v>
      </c>
      <c r="AS70" s="286">
        <f t="shared" si="578"/>
        <v>0.19417237321941752</v>
      </c>
      <c r="AT70" s="286">
        <f t="shared" si="578"/>
        <v>0.19611409695161169</v>
      </c>
      <c r="AU70" s="286">
        <f t="shared" si="578"/>
        <v>0.1980752379211278</v>
      </c>
      <c r="AV70" s="286">
        <f t="shared" si="578"/>
        <v>0.20005599030033908</v>
      </c>
      <c r="AW70" s="286">
        <f t="shared" si="578"/>
        <v>0.20205655020334246</v>
      </c>
      <c r="AX70" s="286">
        <f t="shared" si="578"/>
        <v>0.20407711570537587</v>
      </c>
      <c r="AY70" s="286">
        <f t="shared" si="578"/>
        <v>0.20611788686242963</v>
      </c>
      <c r="AZ70" s="286">
        <f t="shared" si="578"/>
        <v>0.20817906573105394</v>
      </c>
      <c r="BA70" s="286">
        <f t="shared" si="578"/>
        <v>0.21026085638836448</v>
      </c>
      <c r="BB70" s="286">
        <f t="shared" si="578"/>
        <v>0.21236346495224812</v>
      </c>
      <c r="BC70" s="286">
        <f t="shared" si="578"/>
        <v>0.21448709960177059</v>
      </c>
      <c r="BD70" s="286">
        <f t="shared" si="578"/>
        <v>0.2166319705977883</v>
      </c>
      <c r="BE70" s="286">
        <f t="shared" si="578"/>
        <v>0.21879829030376619</v>
      </c>
      <c r="BF70" s="286">
        <f t="shared" si="578"/>
        <v>0.22098627320680386</v>
      </c>
      <c r="BG70" s="286">
        <f t="shared" si="578"/>
        <v>0.22319613593887191</v>
      </c>
      <c r="BH70" s="286">
        <f t="shared" si="578"/>
        <v>0.22542809729826063</v>
      </c>
      <c r="BI70" s="286">
        <f t="shared" si="578"/>
        <v>0.22768237827124324</v>
      </c>
      <c r="BJ70" s="286">
        <f t="shared" si="578"/>
        <v>0.22995920205395567</v>
      </c>
      <c r="BK70" s="286">
        <f t="shared" si="578"/>
        <v>0.23225879407449523</v>
      </c>
      <c r="BL70" s="286">
        <f t="shared" si="578"/>
        <v>0.23458138201524018</v>
      </c>
      <c r="BM70" s="286">
        <f t="shared" si="578"/>
        <v>0.23692719583539257</v>
      </c>
      <c r="BN70" s="286">
        <f t="shared" si="578"/>
        <v>0.2392964677937465</v>
      </c>
      <c r="BO70" s="286">
        <f t="shared" si="578"/>
        <v>0.24168943247168395</v>
      </c>
      <c r="BP70" s="286">
        <f t="shared" si="578"/>
        <v>0.24410632679640079</v>
      </c>
      <c r="BQ70" s="286">
        <f t="shared" si="578"/>
        <v>0.2465473900643648</v>
      </c>
      <c r="BR70" s="286">
        <f t="shared" si="578"/>
        <v>0.24901286396500844</v>
      </c>
      <c r="BS70" s="286">
        <f t="shared" si="578"/>
        <v>0.25150299260465853</v>
      </c>
      <c r="BT70" s="286">
        <f t="shared" si="578"/>
        <v>0.2540180225307051</v>
      </c>
      <c r="BU70" s="286">
        <f t="shared" si="578"/>
        <v>0.25655820275601215</v>
      </c>
      <c r="BV70" s="286">
        <f t="shared" si="578"/>
        <v>0.25912378478357229</v>
      </c>
      <c r="BW70" s="286">
        <f t="shared" si="578"/>
        <v>0.261715022631408</v>
      </c>
      <c r="BX70" s="286">
        <f t="shared" si="578"/>
        <v>0.26433217285772209</v>
      </c>
      <c r="BY70" s="286">
        <f t="shared" si="578"/>
        <v>0.26697549458629932</v>
      </c>
      <c r="BZ70" s="286">
        <f t="shared" si="578"/>
        <v>0.26964524953216235</v>
      </c>
      <c r="CA70" s="286">
        <f t="shared" si="578"/>
        <v>0.27234170202748398</v>
      </c>
      <c r="CB70" s="286">
        <f t="shared" si="578"/>
        <v>0.27506511904775882</v>
      </c>
      <c r="CC70" s="286">
        <f t="shared" si="578"/>
        <v>0.27781577023823639</v>
      </c>
      <c r="CD70" s="286">
        <f t="shared" si="578"/>
        <v>0.28059392794061877</v>
      </c>
      <c r="CE70" s="286">
        <f t="shared" si="578"/>
        <v>0.28339986722002497</v>
      </c>
      <c r="CF70" s="286">
        <f t="shared" si="578"/>
        <v>0.28623386589222521</v>
      </c>
      <c r="CG70" s="286">
        <f t="shared" si="578"/>
        <v>0.28909620455114748</v>
      </c>
      <c r="CH70" s="286">
        <f t="shared" si="578"/>
        <v>0.29198716659665896</v>
      </c>
      <c r="CI70" s="286">
        <f t="shared" si="578"/>
        <v>0.29490703826262554</v>
      </c>
      <c r="CJ70" s="286">
        <f t="shared" si="578"/>
        <v>0.2978561086452518</v>
      </c>
      <c r="CK70" s="286">
        <f t="shared" si="578"/>
        <v>0.30083466973170431</v>
      </c>
      <c r="CL70" s="286">
        <f t="shared" si="578"/>
        <v>0.30384301642902134</v>
      </c>
      <c r="CM70" s="286">
        <f t="shared" si="578"/>
        <v>0.30688144659331157</v>
      </c>
      <c r="CN70" s="286">
        <f t="shared" si="578"/>
        <v>0.30995026105924467</v>
      </c>
      <c r="CO70" s="286">
        <f t="shared" si="578"/>
        <v>0.31304976366983711</v>
      </c>
      <c r="CP70" s="286">
        <f t="shared" si="578"/>
        <v>0.31618026130653548</v>
      </c>
      <c r="CQ70" s="286">
        <f t="shared" si="578"/>
        <v>0.31934206391960085</v>
      </c>
      <c r="CR70" s="286">
        <f t="shared" si="578"/>
        <v>0.32253548455879688</v>
      </c>
      <c r="CS70" s="286">
        <f t="shared" si="578"/>
        <v>0.32576083940438483</v>
      </c>
      <c r="CT70" s="286">
        <f t="shared" si="578"/>
        <v>0.3290184477984287</v>
      </c>
    </row>
    <row r="71" spans="1:98" s="154" customFormat="1" x14ac:dyDescent="0.25">
      <c r="A71" s="17" t="s">
        <v>173</v>
      </c>
      <c r="B71" s="15" t="s">
        <v>2</v>
      </c>
      <c r="C71" s="159">
        <f t="shared" ref="C71:N71" si="579">IFERROR(C59/C40,"")</f>
        <v>0.2441860465116279</v>
      </c>
      <c r="D71" s="159">
        <f t="shared" si="579"/>
        <v>0.12222222222222222</v>
      </c>
      <c r="E71" s="159">
        <f t="shared" si="579"/>
        <v>0.18181818181818182</v>
      </c>
      <c r="F71" s="159">
        <f t="shared" si="579"/>
        <v>0.20454545454545456</v>
      </c>
      <c r="G71" s="159">
        <f t="shared" si="579"/>
        <v>0.27956989247311825</v>
      </c>
      <c r="H71" s="159">
        <f t="shared" si="579"/>
        <v>0.23478260869565218</v>
      </c>
      <c r="I71" s="159">
        <f t="shared" si="579"/>
        <v>0.1875</v>
      </c>
      <c r="J71" s="159">
        <f t="shared" si="579"/>
        <v>0.20547945205479451</v>
      </c>
      <c r="K71" s="159">
        <f t="shared" si="579"/>
        <v>0.37195121951219512</v>
      </c>
      <c r="L71" s="159">
        <f t="shared" si="579"/>
        <v>0.27868852459016391</v>
      </c>
      <c r="M71" s="159">
        <f t="shared" si="579"/>
        <v>0.36597938144329895</v>
      </c>
      <c r="N71" s="188">
        <f t="shared" si="579"/>
        <v>0.41474654377880182</v>
      </c>
      <c r="O71" s="1115">
        <v>0.11020408163265299</v>
      </c>
      <c r="P71" s="1115">
        <v>9.5238095238095205E-2</v>
      </c>
      <c r="Q71" s="1115">
        <v>0.17981072555204999</v>
      </c>
      <c r="R71" s="1115">
        <v>0.157434402332362</v>
      </c>
      <c r="S71" s="1115">
        <v>0.14143920595533499</v>
      </c>
      <c r="T71" s="1115">
        <v>0.23873873873873899</v>
      </c>
      <c r="U71" s="1115">
        <v>0.14822771213748701</v>
      </c>
      <c r="V71" s="1115">
        <v>0.108216432865731</v>
      </c>
      <c r="W71" s="1115">
        <v>0.140018921475875</v>
      </c>
      <c r="X71" s="1115">
        <v>0.11219946571683</v>
      </c>
      <c r="Y71" s="1115">
        <v>0.127226463104326</v>
      </c>
      <c r="Z71" s="1115">
        <v>0.21669341894061001</v>
      </c>
      <c r="AA71" s="1523">
        <v>6.8965517241379309E-2</v>
      </c>
      <c r="AB71" s="1523">
        <v>7.9638009049773806E-2</v>
      </c>
      <c r="AC71" s="1523">
        <v>0.18328840970350399</v>
      </c>
      <c r="AD71" s="1523">
        <v>0.16959064327485401</v>
      </c>
      <c r="AE71" s="1523">
        <v>0.15937499999999999</v>
      </c>
      <c r="AF71" s="1523">
        <v>0.14756671899529</v>
      </c>
      <c r="AG71" s="1523">
        <v>0.14018691588785001</v>
      </c>
      <c r="AH71" s="286">
        <f t="shared" si="532"/>
        <v>0.16188881051647344</v>
      </c>
      <c r="AI71" s="286">
        <f t="shared" si="572"/>
        <v>0.16350769862163816</v>
      </c>
      <c r="AJ71" s="286">
        <f t="shared" si="572"/>
        <v>0.16514277560785454</v>
      </c>
      <c r="AK71" s="286">
        <f t="shared" si="572"/>
        <v>0.16679420336393308</v>
      </c>
      <c r="AL71" s="286">
        <f t="shared" si="572"/>
        <v>0.1684621453975724</v>
      </c>
      <c r="AM71" s="286">
        <f t="shared" ref="AM71:CT71" si="580">AL71*1.01</f>
        <v>0.17014676685154811</v>
      </c>
      <c r="AN71" s="286">
        <f t="shared" si="580"/>
        <v>0.17184823452006359</v>
      </c>
      <c r="AO71" s="286">
        <f t="shared" si="580"/>
        <v>0.17356671686526423</v>
      </c>
      <c r="AP71" s="286">
        <f t="shared" si="580"/>
        <v>0.17530238403391687</v>
      </c>
      <c r="AQ71" s="286">
        <f t="shared" si="580"/>
        <v>0.17705540787425605</v>
      </c>
      <c r="AR71" s="286">
        <f t="shared" si="580"/>
        <v>0.17882596195299863</v>
      </c>
      <c r="AS71" s="286">
        <f t="shared" si="580"/>
        <v>0.18061422157252863</v>
      </c>
      <c r="AT71" s="286">
        <f t="shared" si="580"/>
        <v>0.18242036378825391</v>
      </c>
      <c r="AU71" s="286">
        <f t="shared" si="580"/>
        <v>0.18424456742613646</v>
      </c>
      <c r="AV71" s="286">
        <f t="shared" si="580"/>
        <v>0.18608701310039782</v>
      </c>
      <c r="AW71" s="286">
        <f t="shared" si="580"/>
        <v>0.1879478832314018</v>
      </c>
      <c r="AX71" s="286">
        <f t="shared" si="580"/>
        <v>0.18982736206371581</v>
      </c>
      <c r="AY71" s="286">
        <f t="shared" si="580"/>
        <v>0.19172563568435297</v>
      </c>
      <c r="AZ71" s="286">
        <f t="shared" si="580"/>
        <v>0.1936428920411965</v>
      </c>
      <c r="BA71" s="286">
        <f t="shared" si="580"/>
        <v>0.19557932096160846</v>
      </c>
      <c r="BB71" s="286">
        <f t="shared" si="580"/>
        <v>0.19753511417122455</v>
      </c>
      <c r="BC71" s="286">
        <f t="shared" si="580"/>
        <v>0.19951046531293679</v>
      </c>
      <c r="BD71" s="286">
        <f t="shared" si="580"/>
        <v>0.20150556996606617</v>
      </c>
      <c r="BE71" s="286">
        <f t="shared" si="580"/>
        <v>0.20352062566572682</v>
      </c>
      <c r="BF71" s="286">
        <f t="shared" si="580"/>
        <v>0.20555583192238408</v>
      </c>
      <c r="BG71" s="286">
        <f t="shared" si="580"/>
        <v>0.20761139024160793</v>
      </c>
      <c r="BH71" s="286">
        <f t="shared" si="580"/>
        <v>0.20968750414402401</v>
      </c>
      <c r="BI71" s="286">
        <f t="shared" si="580"/>
        <v>0.21178437918546425</v>
      </c>
      <c r="BJ71" s="286">
        <f t="shared" si="580"/>
        <v>0.2139022229773189</v>
      </c>
      <c r="BK71" s="286">
        <f t="shared" si="580"/>
        <v>0.21604124520709209</v>
      </c>
      <c r="BL71" s="286">
        <f t="shared" si="580"/>
        <v>0.218201657659163</v>
      </c>
      <c r="BM71" s="286">
        <f t="shared" si="580"/>
        <v>0.22038367423575464</v>
      </c>
      <c r="BN71" s="286">
        <f t="shared" si="580"/>
        <v>0.22258751097811219</v>
      </c>
      <c r="BO71" s="286">
        <f t="shared" si="580"/>
        <v>0.22481338608789331</v>
      </c>
      <c r="BP71" s="286">
        <f t="shared" si="580"/>
        <v>0.22706151994877224</v>
      </c>
      <c r="BQ71" s="286">
        <f t="shared" si="580"/>
        <v>0.22933213514825998</v>
      </c>
      <c r="BR71" s="286">
        <f t="shared" si="580"/>
        <v>0.23162545649974259</v>
      </c>
      <c r="BS71" s="286">
        <f t="shared" si="580"/>
        <v>0.23394171106474002</v>
      </c>
      <c r="BT71" s="286">
        <f t="shared" si="580"/>
        <v>0.23628112817538741</v>
      </c>
      <c r="BU71" s="286">
        <f t="shared" si="580"/>
        <v>0.23864393945714127</v>
      </c>
      <c r="BV71" s="286">
        <f t="shared" si="580"/>
        <v>0.24103037885171269</v>
      </c>
      <c r="BW71" s="286">
        <f t="shared" si="580"/>
        <v>0.24344068264022981</v>
      </c>
      <c r="BX71" s="286">
        <f t="shared" si="580"/>
        <v>0.24587508946663211</v>
      </c>
      <c r="BY71" s="286">
        <f t="shared" si="580"/>
        <v>0.24833384036129844</v>
      </c>
      <c r="BZ71" s="286">
        <f t="shared" si="580"/>
        <v>0.25081717876491144</v>
      </c>
      <c r="CA71" s="286">
        <f t="shared" si="580"/>
        <v>0.25332535055256056</v>
      </c>
      <c r="CB71" s="286">
        <f t="shared" si="580"/>
        <v>0.25585860405808619</v>
      </c>
      <c r="CC71" s="286">
        <f t="shared" si="580"/>
        <v>0.25841719009866704</v>
      </c>
      <c r="CD71" s="286">
        <f t="shared" si="580"/>
        <v>0.26100136199965374</v>
      </c>
      <c r="CE71" s="286">
        <f t="shared" si="580"/>
        <v>0.26361137561965026</v>
      </c>
      <c r="CF71" s="286">
        <f t="shared" si="580"/>
        <v>0.26624748937584675</v>
      </c>
      <c r="CG71" s="286">
        <f t="shared" si="580"/>
        <v>0.26890996426960523</v>
      </c>
      <c r="CH71" s="286">
        <f t="shared" si="580"/>
        <v>0.27159906391230126</v>
      </c>
      <c r="CI71" s="286">
        <f t="shared" si="580"/>
        <v>0.2743150545514243</v>
      </c>
      <c r="CJ71" s="286">
        <f t="shared" si="580"/>
        <v>0.27705820509693857</v>
      </c>
      <c r="CK71" s="286">
        <f t="shared" si="580"/>
        <v>0.27982878714790793</v>
      </c>
      <c r="CL71" s="286">
        <f t="shared" si="580"/>
        <v>0.282627075019387</v>
      </c>
      <c r="CM71" s="286">
        <f t="shared" si="580"/>
        <v>0.28545334576958087</v>
      </c>
      <c r="CN71" s="286">
        <f t="shared" si="580"/>
        <v>0.28830787922727669</v>
      </c>
      <c r="CO71" s="286">
        <f t="shared" si="580"/>
        <v>0.29119095801954947</v>
      </c>
      <c r="CP71" s="286">
        <f t="shared" si="580"/>
        <v>0.29410286759974497</v>
      </c>
      <c r="CQ71" s="286">
        <f t="shared" si="580"/>
        <v>0.2970438962757424</v>
      </c>
      <c r="CR71" s="286">
        <f t="shared" si="580"/>
        <v>0.30001433523849985</v>
      </c>
      <c r="CS71" s="286">
        <f t="shared" si="580"/>
        <v>0.30301447859088487</v>
      </c>
      <c r="CT71" s="286">
        <f t="shared" si="580"/>
        <v>0.30604462337679372</v>
      </c>
    </row>
    <row r="72" spans="1:98" s="154" customFormat="1" x14ac:dyDescent="0.25">
      <c r="A72" s="17" t="s">
        <v>174</v>
      </c>
      <c r="B72" s="15" t="s">
        <v>150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8"/>
      <c r="O72" s="1115"/>
      <c r="P72" s="1115"/>
      <c r="Q72" s="1115"/>
      <c r="R72" s="1115"/>
      <c r="S72" s="1115"/>
      <c r="T72" s="1115"/>
      <c r="U72" s="1115"/>
      <c r="V72" s="1115"/>
      <c r="W72" s="1115"/>
      <c r="X72" s="1115"/>
      <c r="Y72" s="1115"/>
      <c r="Z72" s="1115"/>
      <c r="AA72" s="1115"/>
      <c r="AB72" s="1523">
        <v>7.7596996245306596E-2</v>
      </c>
      <c r="AC72" s="1523">
        <v>3.6449147560258702E-2</v>
      </c>
      <c r="AD72" s="1523">
        <v>3.4448818897637803E-2</v>
      </c>
      <c r="AE72" s="1523">
        <v>1.8922254216371899E-2</v>
      </c>
      <c r="AF72" s="1523">
        <v>1.0522623640827801E-2</v>
      </c>
      <c r="AG72" s="1523">
        <v>1.2080942313500501E-2</v>
      </c>
      <c r="AH72" s="286">
        <f t="shared" si="532"/>
        <v>1.9943342755438725E-2</v>
      </c>
      <c r="AI72" s="286">
        <f t="shared" si="572"/>
        <v>2.0142776182993111E-2</v>
      </c>
      <c r="AJ72" s="286">
        <f t="shared" si="572"/>
        <v>2.0344203944823044E-2</v>
      </c>
      <c r="AK72" s="286">
        <f t="shared" si="572"/>
        <v>2.0547645984271275E-2</v>
      </c>
      <c r="AL72" s="286">
        <f t="shared" si="572"/>
        <v>2.0753122444113987E-2</v>
      </c>
      <c r="AM72" s="286">
        <f t="shared" ref="AM72:CT72" si="581">AL72*1.01</f>
        <v>2.0960653668555127E-2</v>
      </c>
      <c r="AN72" s="286">
        <f t="shared" si="581"/>
        <v>2.1170260205240678E-2</v>
      </c>
      <c r="AO72" s="286">
        <f t="shared" si="581"/>
        <v>2.1381962807293084E-2</v>
      </c>
      <c r="AP72" s="286">
        <f t="shared" si="581"/>
        <v>2.1595782435366015E-2</v>
      </c>
      <c r="AQ72" s="286">
        <f t="shared" si="581"/>
        <v>2.1811740259719676E-2</v>
      </c>
      <c r="AR72" s="286">
        <f t="shared" si="581"/>
        <v>2.2029857662316871E-2</v>
      </c>
      <c r="AS72" s="286">
        <f t="shared" si="581"/>
        <v>2.2250156238940041E-2</v>
      </c>
      <c r="AT72" s="286">
        <f t="shared" si="581"/>
        <v>2.247265780132944E-2</v>
      </c>
      <c r="AU72" s="286">
        <f t="shared" si="581"/>
        <v>2.2697384379342735E-2</v>
      </c>
      <c r="AV72" s="286">
        <f t="shared" si="581"/>
        <v>2.2924358223136161E-2</v>
      </c>
      <c r="AW72" s="286">
        <f t="shared" si="581"/>
        <v>2.3153601805367522E-2</v>
      </c>
      <c r="AX72" s="286">
        <f t="shared" si="581"/>
        <v>2.3385137823421196E-2</v>
      </c>
      <c r="AY72" s="286">
        <f>AVERAGE(AM72:AX72)</f>
        <v>2.2152796109169048E-2</v>
      </c>
      <c r="AZ72" s="286">
        <f t="shared" si="581"/>
        <v>2.2374324070260739E-2</v>
      </c>
      <c r="BA72" s="286">
        <f t="shared" si="581"/>
        <v>2.2598067310963348E-2</v>
      </c>
      <c r="BB72" s="286">
        <f t="shared" si="581"/>
        <v>2.2824047984072983E-2</v>
      </c>
      <c r="BC72" s="286">
        <f t="shared" si="581"/>
        <v>2.3052288463913714E-2</v>
      </c>
      <c r="BD72" s="286">
        <f t="shared" si="581"/>
        <v>2.328281134855285E-2</v>
      </c>
      <c r="BE72" s="286">
        <f t="shared" si="581"/>
        <v>2.3515639462038378E-2</v>
      </c>
      <c r="BF72" s="286">
        <f t="shared" si="581"/>
        <v>2.3750795856658763E-2</v>
      </c>
      <c r="BG72" s="286">
        <f t="shared" si="581"/>
        <v>2.3988303815225352E-2</v>
      </c>
      <c r="BH72" s="286">
        <f t="shared" si="581"/>
        <v>2.4228186853377607E-2</v>
      </c>
      <c r="BI72" s="286">
        <f t="shared" si="581"/>
        <v>2.4470468721911384E-2</v>
      </c>
      <c r="BJ72" s="286">
        <f t="shared" si="581"/>
        <v>2.4715173409130497E-2</v>
      </c>
      <c r="BK72" s="286">
        <f t="shared" si="581"/>
        <v>2.4962325143221803E-2</v>
      </c>
      <c r="BL72" s="286">
        <f t="shared" si="581"/>
        <v>2.5211948394654023E-2</v>
      </c>
      <c r="BM72" s="286">
        <f t="shared" si="581"/>
        <v>2.5464067878600564E-2</v>
      </c>
      <c r="BN72" s="286">
        <f t="shared" si="581"/>
        <v>2.5718708557386571E-2</v>
      </c>
      <c r="BO72" s="286">
        <f t="shared" si="581"/>
        <v>2.5975895642960437E-2</v>
      </c>
      <c r="BP72" s="286">
        <f t="shared" si="581"/>
        <v>2.6235654599390042E-2</v>
      </c>
      <c r="BQ72" s="286">
        <f t="shared" si="581"/>
        <v>2.6498011145383943E-2</v>
      </c>
      <c r="BR72" s="286">
        <f t="shared" si="581"/>
        <v>2.6762991256837784E-2</v>
      </c>
      <c r="BS72" s="286">
        <f t="shared" si="581"/>
        <v>2.703062116940616E-2</v>
      </c>
      <c r="BT72" s="286">
        <f t="shared" si="581"/>
        <v>2.7300927381100223E-2</v>
      </c>
      <c r="BU72" s="286">
        <f t="shared" si="581"/>
        <v>2.7573936654911226E-2</v>
      </c>
      <c r="BV72" s="286">
        <f t="shared" si="581"/>
        <v>2.7849676021460337E-2</v>
      </c>
      <c r="BW72" s="286">
        <f t="shared" si="581"/>
        <v>2.812817278167494E-2</v>
      </c>
      <c r="BX72" s="286">
        <f t="shared" si="581"/>
        <v>2.8409454509491689E-2</v>
      </c>
      <c r="BY72" s="286">
        <f t="shared" si="581"/>
        <v>2.8693549054586605E-2</v>
      </c>
      <c r="BZ72" s="286">
        <f t="shared" si="581"/>
        <v>2.8980484545132471E-2</v>
      </c>
      <c r="CA72" s="286">
        <f t="shared" si="581"/>
        <v>2.9270289390583796E-2</v>
      </c>
      <c r="CB72" s="286">
        <f t="shared" si="581"/>
        <v>2.9562992284489633E-2</v>
      </c>
      <c r="CC72" s="286">
        <f t="shared" si="581"/>
        <v>2.9858622207334529E-2</v>
      </c>
      <c r="CD72" s="286">
        <f t="shared" si="581"/>
        <v>3.0157208429407875E-2</v>
      </c>
      <c r="CE72" s="286">
        <f t="shared" si="581"/>
        <v>3.0458780513701954E-2</v>
      </c>
      <c r="CF72" s="286">
        <f t="shared" si="581"/>
        <v>3.0763368318838972E-2</v>
      </c>
      <c r="CG72" s="286">
        <f t="shared" si="581"/>
        <v>3.1071002002027361E-2</v>
      </c>
      <c r="CH72" s="286">
        <f t="shared" si="581"/>
        <v>3.1381712022047634E-2</v>
      </c>
      <c r="CI72" s="286">
        <f t="shared" si="581"/>
        <v>3.1695529142268107E-2</v>
      </c>
      <c r="CJ72" s="286">
        <f t="shared" si="581"/>
        <v>3.2012484433690785E-2</v>
      </c>
      <c r="CK72" s="286">
        <f t="shared" si="581"/>
        <v>3.2332609278027696E-2</v>
      </c>
      <c r="CL72" s="286">
        <f t="shared" si="581"/>
        <v>3.2655935370807972E-2</v>
      </c>
      <c r="CM72" s="286">
        <f t="shared" si="581"/>
        <v>3.2982494724516052E-2</v>
      </c>
      <c r="CN72" s="286">
        <f t="shared" si="581"/>
        <v>3.3312319671761216E-2</v>
      </c>
      <c r="CO72" s="286">
        <f t="shared" si="581"/>
        <v>3.3645442868478828E-2</v>
      </c>
      <c r="CP72" s="286">
        <f t="shared" si="581"/>
        <v>3.3981897297163617E-2</v>
      </c>
      <c r="CQ72" s="286">
        <f t="shared" si="581"/>
        <v>3.4321716270135257E-2</v>
      </c>
      <c r="CR72" s="286">
        <f t="shared" si="581"/>
        <v>3.4664933432836609E-2</v>
      </c>
      <c r="CS72" s="286">
        <f t="shared" si="581"/>
        <v>3.5011582767164977E-2</v>
      </c>
      <c r="CT72" s="286">
        <f t="shared" si="581"/>
        <v>3.5361698594836628E-2</v>
      </c>
    </row>
    <row r="73" spans="1:98" s="163" customFormat="1" x14ac:dyDescent="0.25">
      <c r="A73" s="5"/>
      <c r="B73" s="16" t="s">
        <v>3</v>
      </c>
      <c r="C73" s="163">
        <f t="shared" ref="C73:AH73" si="582">IFERROR(C61/C42,"")</f>
        <v>0.21787296898079764</v>
      </c>
      <c r="D73" s="163">
        <f t="shared" si="582"/>
        <v>0.16413593637020968</v>
      </c>
      <c r="E73" s="163">
        <f t="shared" si="582"/>
        <v>0.20759837177747625</v>
      </c>
      <c r="F73" s="163">
        <f t="shared" si="582"/>
        <v>0.24539877300613497</v>
      </c>
      <c r="G73" s="163">
        <f t="shared" si="582"/>
        <v>0.29363579080025204</v>
      </c>
      <c r="H73" s="163">
        <f t="shared" si="582"/>
        <v>0.33725247524752477</v>
      </c>
      <c r="I73" s="163">
        <f t="shared" si="582"/>
        <v>0.31425091352009743</v>
      </c>
      <c r="J73" s="163">
        <f t="shared" si="582"/>
        <v>0.24153757888697647</v>
      </c>
      <c r="K73" s="163">
        <f t="shared" si="582"/>
        <v>0.34644303065355697</v>
      </c>
      <c r="L73" s="163">
        <f t="shared" si="582"/>
        <v>0.27474972191323693</v>
      </c>
      <c r="M73" s="163">
        <f t="shared" si="582"/>
        <v>0.32241014799154333</v>
      </c>
      <c r="N73" s="164">
        <f t="shared" si="582"/>
        <v>0.39480519480519483</v>
      </c>
      <c r="O73" s="163">
        <f t="shared" si="582"/>
        <v>0.1244192049561177</v>
      </c>
      <c r="P73" s="163">
        <f t="shared" si="582"/>
        <v>0.12028910686628808</v>
      </c>
      <c r="Q73" s="163">
        <f t="shared" si="582"/>
        <v>0.22302854378326076</v>
      </c>
      <c r="R73" s="163">
        <f t="shared" si="582"/>
        <v>0.20094339622641511</v>
      </c>
      <c r="S73" s="163">
        <f t="shared" si="582"/>
        <v>0.19344560764679108</v>
      </c>
      <c r="T73" s="163">
        <f t="shared" si="582"/>
        <v>0.25381596162232883</v>
      </c>
      <c r="U73" s="163">
        <f t="shared" si="582"/>
        <v>0.20142977291841885</v>
      </c>
      <c r="V73" s="163">
        <f t="shared" si="582"/>
        <v>0.18559999999999999</v>
      </c>
      <c r="W73" s="163">
        <f t="shared" si="582"/>
        <v>0.20236280487804878</v>
      </c>
      <c r="X73" s="163">
        <f t="shared" si="582"/>
        <v>0.16927453769559034</v>
      </c>
      <c r="Y73" s="163">
        <f t="shared" si="582"/>
        <v>0.18937644341801385</v>
      </c>
      <c r="Z73" s="164">
        <f t="shared" si="582"/>
        <v>0.26145038167938933</v>
      </c>
      <c r="AA73" s="163">
        <f t="shared" si="582"/>
        <v>0.10853180584865843</v>
      </c>
      <c r="AB73" s="163">
        <f t="shared" si="582"/>
        <v>0.15991902834008098</v>
      </c>
      <c r="AC73" s="163">
        <f t="shared" si="582"/>
        <v>0.19824412347776835</v>
      </c>
      <c r="AD73" s="163">
        <f t="shared" si="582"/>
        <v>0.17934625397743709</v>
      </c>
      <c r="AE73" s="163">
        <f t="shared" si="582"/>
        <v>0.16751404870216752</v>
      </c>
      <c r="AF73" s="163">
        <f t="shared" si="582"/>
        <v>0.16753278891363524</v>
      </c>
      <c r="AG73" s="163">
        <f t="shared" si="582"/>
        <v>0.13426036921601534</v>
      </c>
      <c r="AH73" s="163">
        <f t="shared" si="582"/>
        <v>0.1708016578220643</v>
      </c>
      <c r="AI73" s="163">
        <f t="shared" ref="AI73:BN73" si="583">IFERROR(AI61/AI42,"")</f>
        <v>0.16954959732480152</v>
      </c>
      <c r="AJ73" s="163">
        <f t="shared" si="583"/>
        <v>0.16962959948606449</v>
      </c>
      <c r="AK73" s="163">
        <f t="shared" si="583"/>
        <v>0.17045627556195053</v>
      </c>
      <c r="AL73" s="164">
        <f t="shared" si="583"/>
        <v>0.17396705170498403</v>
      </c>
      <c r="AM73" s="163">
        <f t="shared" si="583"/>
        <v>0.16339238596366926</v>
      </c>
      <c r="AN73" s="163">
        <f t="shared" si="583"/>
        <v>0.16980219591354653</v>
      </c>
      <c r="AO73" s="163">
        <f t="shared" si="583"/>
        <v>0.17923943894872812</v>
      </c>
      <c r="AP73" s="163">
        <f t="shared" si="583"/>
        <v>0.18048373381306068</v>
      </c>
      <c r="AQ73" s="163">
        <f t="shared" si="583"/>
        <v>0.18749252788548754</v>
      </c>
      <c r="AR73" s="163">
        <f t="shared" si="583"/>
        <v>0.19114241190342532</v>
      </c>
      <c r="AS73" s="163">
        <f t="shared" si="583"/>
        <v>0.19237838644309152</v>
      </c>
      <c r="AT73" s="163">
        <f t="shared" si="583"/>
        <v>0.19332059321910686</v>
      </c>
      <c r="AU73" s="163">
        <f t="shared" si="583"/>
        <v>0.19633974976082028</v>
      </c>
      <c r="AV73" s="163">
        <f t="shared" si="583"/>
        <v>0.19886981169631177</v>
      </c>
      <c r="AW73" s="163">
        <f t="shared" si="583"/>
        <v>0.20104141674440021</v>
      </c>
      <c r="AX73" s="164">
        <f t="shared" si="583"/>
        <v>0.20360351177882283</v>
      </c>
      <c r="AY73" s="163">
        <f t="shared" si="583"/>
        <v>0.19130066990084763</v>
      </c>
      <c r="AZ73" s="163">
        <f t="shared" si="583"/>
        <v>0.19176520418070797</v>
      </c>
      <c r="BA73" s="163">
        <f t="shared" si="583"/>
        <v>0.19642257809794836</v>
      </c>
      <c r="BB73" s="163">
        <f t="shared" si="583"/>
        <v>0.19536434662499022</v>
      </c>
      <c r="BC73" s="163">
        <f t="shared" si="583"/>
        <v>0.19755514644828753</v>
      </c>
      <c r="BD73" s="163">
        <f t="shared" si="583"/>
        <v>0.19970694249652204</v>
      </c>
      <c r="BE73" s="163">
        <f t="shared" si="583"/>
        <v>0.20186031624326567</v>
      </c>
      <c r="BF73" s="163">
        <f t="shared" si="583"/>
        <v>0.20396511206532925</v>
      </c>
      <c r="BG73" s="163">
        <f t="shared" si="583"/>
        <v>0.20612382750654132</v>
      </c>
      <c r="BH73" s="163">
        <f t="shared" si="583"/>
        <v>0.20830067803048197</v>
      </c>
      <c r="BI73" s="163">
        <f t="shared" si="583"/>
        <v>0.21050599735689562</v>
      </c>
      <c r="BJ73" s="164">
        <f t="shared" si="583"/>
        <v>0.21277094793710008</v>
      </c>
      <c r="BK73" s="163">
        <f t="shared" si="583"/>
        <v>0.19414914197309766</v>
      </c>
      <c r="BL73" s="163">
        <f t="shared" si="583"/>
        <v>0.18893639025892806</v>
      </c>
      <c r="BM73" s="163">
        <f t="shared" si="583"/>
        <v>0.21133449231126117</v>
      </c>
      <c r="BN73" s="163">
        <f t="shared" si="583"/>
        <v>0.22235793027402317</v>
      </c>
      <c r="BO73" s="163">
        <f t="shared" ref="BO73:CT73" si="584">IFERROR(BO61/BO42,"")</f>
        <v>0.22374117576721325</v>
      </c>
      <c r="BP73" s="163">
        <f t="shared" si="584"/>
        <v>0.22509134391719349</v>
      </c>
      <c r="BQ73" s="163">
        <f t="shared" si="584"/>
        <v>0.22809067744444106</v>
      </c>
      <c r="BR73" s="163">
        <f t="shared" si="584"/>
        <v>0.22989909533897598</v>
      </c>
      <c r="BS73" s="163">
        <f t="shared" si="584"/>
        <v>0.2338540558846573</v>
      </c>
      <c r="BT73" s="163">
        <f t="shared" si="584"/>
        <v>0.2366318934958036</v>
      </c>
      <c r="BU73" s="163">
        <f t="shared" si="584"/>
        <v>0.23942759616691803</v>
      </c>
      <c r="BV73" s="164">
        <f t="shared" si="584"/>
        <v>0.2422392287249604</v>
      </c>
      <c r="BW73" s="163">
        <f t="shared" si="584"/>
        <v>0.21043539343441414</v>
      </c>
      <c r="BX73" s="163">
        <f t="shared" si="584"/>
        <v>0.19815747029480804</v>
      </c>
      <c r="BY73" s="163">
        <f t="shared" si="584"/>
        <v>0.21861805719981225</v>
      </c>
      <c r="BZ73" s="163">
        <f t="shared" si="584"/>
        <v>0.23208986230854733</v>
      </c>
      <c r="CA73" s="163">
        <f t="shared" si="584"/>
        <v>0.23395922473718725</v>
      </c>
      <c r="CB73" s="163">
        <f t="shared" si="584"/>
        <v>0.23402842739868471</v>
      </c>
      <c r="CC73" s="163">
        <f t="shared" si="584"/>
        <v>0.23357866871999297</v>
      </c>
      <c r="CD73" s="163">
        <f t="shared" si="584"/>
        <v>0.23412434593732742</v>
      </c>
      <c r="CE73" s="163">
        <f t="shared" si="584"/>
        <v>0.23560268427051867</v>
      </c>
      <c r="CF73" s="163">
        <f t="shared" si="584"/>
        <v>0.2369712815505427</v>
      </c>
      <c r="CG73" s="163">
        <f t="shared" si="584"/>
        <v>0.23825351290153035</v>
      </c>
      <c r="CH73" s="164">
        <f t="shared" si="584"/>
        <v>0.23947094748398259</v>
      </c>
      <c r="CI73" s="163">
        <f t="shared" si="584"/>
        <v>0.22045041977651245</v>
      </c>
      <c r="CJ73" s="163">
        <f t="shared" si="584"/>
        <v>0.20960649863009323</v>
      </c>
      <c r="CK73" s="163">
        <f t="shared" si="584"/>
        <v>0.23073597789536654</v>
      </c>
      <c r="CL73" s="163">
        <f t="shared" si="584"/>
        <v>0.24542754130742817</v>
      </c>
      <c r="CM73" s="163">
        <f t="shared" si="584"/>
        <v>0.24773140444961358</v>
      </c>
      <c r="CN73" s="163">
        <f t="shared" si="584"/>
        <v>0.24834188803040522</v>
      </c>
      <c r="CO73" s="163">
        <f t="shared" si="584"/>
        <v>0.24869942589157962</v>
      </c>
      <c r="CP73" s="163">
        <f t="shared" si="584"/>
        <v>0.25024740409377244</v>
      </c>
      <c r="CQ73" s="163">
        <f t="shared" si="584"/>
        <v>0.25274801875690256</v>
      </c>
      <c r="CR73" s="163">
        <f t="shared" si="584"/>
        <v>0.25506429797711688</v>
      </c>
      <c r="CS73" s="163">
        <f t="shared" si="584"/>
        <v>0.25901650722766761</v>
      </c>
      <c r="CT73" s="164">
        <f t="shared" si="584"/>
        <v>0.26123575102953084</v>
      </c>
    </row>
    <row r="75" spans="1:98" s="4" customFormat="1" x14ac:dyDescent="0.25">
      <c r="A75" s="113"/>
      <c r="B75"/>
      <c r="C7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09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09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09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09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09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09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09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09"/>
    </row>
    <row r="76" spans="1:98" s="102" customFormat="1" x14ac:dyDescent="0.25">
      <c r="B76" s="102" t="s">
        <v>12</v>
      </c>
      <c r="C76" s="102">
        <f t="shared" ref="C76:AH76" si="585">C33</f>
        <v>42005</v>
      </c>
      <c r="D76" s="102">
        <f t="shared" si="585"/>
        <v>42036</v>
      </c>
      <c r="E76" s="102">
        <f t="shared" si="585"/>
        <v>42064</v>
      </c>
      <c r="F76" s="102">
        <f t="shared" si="585"/>
        <v>42095</v>
      </c>
      <c r="G76" s="102">
        <f t="shared" si="585"/>
        <v>42125</v>
      </c>
      <c r="H76" s="102">
        <f t="shared" si="585"/>
        <v>42156</v>
      </c>
      <c r="I76" s="102">
        <f t="shared" si="585"/>
        <v>42186</v>
      </c>
      <c r="J76" s="102">
        <f t="shared" si="585"/>
        <v>42217</v>
      </c>
      <c r="K76" s="102">
        <f t="shared" si="585"/>
        <v>42248</v>
      </c>
      <c r="L76" s="102">
        <f t="shared" si="585"/>
        <v>42278</v>
      </c>
      <c r="M76" s="102">
        <f t="shared" si="585"/>
        <v>42309</v>
      </c>
      <c r="N76" s="103">
        <f t="shared" si="585"/>
        <v>42339</v>
      </c>
      <c r="O76" s="102">
        <f t="shared" si="585"/>
        <v>42370</v>
      </c>
      <c r="P76" s="102">
        <f t="shared" si="585"/>
        <v>42401</v>
      </c>
      <c r="Q76" s="102">
        <f t="shared" si="585"/>
        <v>42430</v>
      </c>
      <c r="R76" s="102">
        <f t="shared" si="585"/>
        <v>42461</v>
      </c>
      <c r="S76" s="102">
        <f t="shared" si="585"/>
        <v>42491</v>
      </c>
      <c r="T76" s="102">
        <f t="shared" si="585"/>
        <v>42522</v>
      </c>
      <c r="U76" s="110">
        <f t="shared" si="585"/>
        <v>42552</v>
      </c>
      <c r="V76" s="110">
        <f t="shared" si="585"/>
        <v>42583</v>
      </c>
      <c r="W76" s="110">
        <f t="shared" si="585"/>
        <v>42614</v>
      </c>
      <c r="X76" s="110">
        <f t="shared" si="585"/>
        <v>42644</v>
      </c>
      <c r="Y76" s="110">
        <f t="shared" si="585"/>
        <v>42675</v>
      </c>
      <c r="Z76" s="114">
        <f t="shared" si="585"/>
        <v>42705</v>
      </c>
      <c r="AA76" s="102">
        <f t="shared" si="585"/>
        <v>42752</v>
      </c>
      <c r="AB76" s="102">
        <f t="shared" si="585"/>
        <v>42783</v>
      </c>
      <c r="AC76" s="102">
        <f t="shared" si="585"/>
        <v>42811</v>
      </c>
      <c r="AD76" s="102">
        <f t="shared" si="585"/>
        <v>42842</v>
      </c>
      <c r="AE76" s="102">
        <f t="shared" si="585"/>
        <v>42872</v>
      </c>
      <c r="AF76" s="102">
        <f t="shared" si="585"/>
        <v>42903</v>
      </c>
      <c r="AG76" s="102">
        <f t="shared" si="585"/>
        <v>42933</v>
      </c>
      <c r="AH76" s="102">
        <f t="shared" si="585"/>
        <v>42964</v>
      </c>
      <c r="AI76" s="102">
        <f t="shared" ref="AI76:BN76" si="586">AI33</f>
        <v>42995</v>
      </c>
      <c r="AJ76" s="102">
        <f t="shared" si="586"/>
        <v>43025</v>
      </c>
      <c r="AK76" s="102">
        <f t="shared" si="586"/>
        <v>43056</v>
      </c>
      <c r="AL76" s="103">
        <f t="shared" si="586"/>
        <v>43086</v>
      </c>
      <c r="AM76" s="102">
        <f t="shared" si="586"/>
        <v>43118</v>
      </c>
      <c r="AN76" s="102">
        <f t="shared" si="586"/>
        <v>43149</v>
      </c>
      <c r="AO76" s="102">
        <f t="shared" si="586"/>
        <v>43177</v>
      </c>
      <c r="AP76" s="102">
        <f t="shared" si="586"/>
        <v>43208</v>
      </c>
      <c r="AQ76" s="102">
        <f t="shared" si="586"/>
        <v>43238</v>
      </c>
      <c r="AR76" s="102">
        <f t="shared" si="586"/>
        <v>43269</v>
      </c>
      <c r="AS76" s="102">
        <f t="shared" si="586"/>
        <v>43299</v>
      </c>
      <c r="AT76" s="102">
        <f t="shared" si="586"/>
        <v>43330</v>
      </c>
      <c r="AU76" s="102">
        <f t="shared" si="586"/>
        <v>43361</v>
      </c>
      <c r="AV76" s="102">
        <f t="shared" si="586"/>
        <v>43391</v>
      </c>
      <c r="AW76" s="102">
        <f t="shared" si="586"/>
        <v>43422</v>
      </c>
      <c r="AX76" s="103">
        <f t="shared" si="586"/>
        <v>43452</v>
      </c>
      <c r="AY76" s="102">
        <f t="shared" si="586"/>
        <v>43483</v>
      </c>
      <c r="AZ76" s="102">
        <f t="shared" si="586"/>
        <v>43514</v>
      </c>
      <c r="BA76" s="102">
        <f t="shared" si="586"/>
        <v>43542</v>
      </c>
      <c r="BB76" s="102">
        <f t="shared" si="586"/>
        <v>43573</v>
      </c>
      <c r="BC76" s="102">
        <f t="shared" si="586"/>
        <v>43603</v>
      </c>
      <c r="BD76" s="102">
        <f t="shared" si="586"/>
        <v>43634</v>
      </c>
      <c r="BE76" s="102">
        <f t="shared" si="586"/>
        <v>43664</v>
      </c>
      <c r="BF76" s="102">
        <f t="shared" si="586"/>
        <v>43695</v>
      </c>
      <c r="BG76" s="102">
        <f t="shared" si="586"/>
        <v>43726</v>
      </c>
      <c r="BH76" s="102">
        <f t="shared" si="586"/>
        <v>43756</v>
      </c>
      <c r="BI76" s="102">
        <f t="shared" si="586"/>
        <v>43787</v>
      </c>
      <c r="BJ76" s="103">
        <f t="shared" si="586"/>
        <v>43817</v>
      </c>
      <c r="BK76" s="102">
        <f t="shared" si="586"/>
        <v>43848</v>
      </c>
      <c r="BL76" s="102">
        <f t="shared" si="586"/>
        <v>43879</v>
      </c>
      <c r="BM76" s="102">
        <f t="shared" si="586"/>
        <v>43908</v>
      </c>
      <c r="BN76" s="102">
        <f t="shared" si="586"/>
        <v>43939</v>
      </c>
      <c r="BO76" s="102">
        <f t="shared" ref="BO76:CT76" si="587">BO33</f>
        <v>43969</v>
      </c>
      <c r="BP76" s="102">
        <f t="shared" si="587"/>
        <v>44000</v>
      </c>
      <c r="BQ76" s="102">
        <f t="shared" si="587"/>
        <v>44030</v>
      </c>
      <c r="BR76" s="102">
        <f t="shared" si="587"/>
        <v>44061</v>
      </c>
      <c r="BS76" s="102">
        <f t="shared" si="587"/>
        <v>44092</v>
      </c>
      <c r="BT76" s="102">
        <f t="shared" si="587"/>
        <v>44122</v>
      </c>
      <c r="BU76" s="102">
        <f t="shared" si="587"/>
        <v>44153</v>
      </c>
      <c r="BV76" s="103">
        <f t="shared" si="587"/>
        <v>44183</v>
      </c>
      <c r="BW76" s="102">
        <f t="shared" si="587"/>
        <v>44214</v>
      </c>
      <c r="BX76" s="102">
        <f t="shared" si="587"/>
        <v>44245</v>
      </c>
      <c r="BY76" s="102">
        <f t="shared" si="587"/>
        <v>44273</v>
      </c>
      <c r="BZ76" s="102">
        <f t="shared" si="587"/>
        <v>44304</v>
      </c>
      <c r="CA76" s="102">
        <f t="shared" si="587"/>
        <v>44334</v>
      </c>
      <c r="CB76" s="102">
        <f t="shared" si="587"/>
        <v>44365</v>
      </c>
      <c r="CC76" s="102">
        <f t="shared" si="587"/>
        <v>44395</v>
      </c>
      <c r="CD76" s="102">
        <f t="shared" si="587"/>
        <v>44426</v>
      </c>
      <c r="CE76" s="102">
        <f t="shared" si="587"/>
        <v>44457</v>
      </c>
      <c r="CF76" s="102">
        <f t="shared" si="587"/>
        <v>44487</v>
      </c>
      <c r="CG76" s="102">
        <f t="shared" si="587"/>
        <v>44518</v>
      </c>
      <c r="CH76" s="103">
        <f t="shared" si="587"/>
        <v>44548</v>
      </c>
      <c r="CI76" s="102">
        <f t="shared" si="587"/>
        <v>44579</v>
      </c>
      <c r="CJ76" s="102">
        <f t="shared" si="587"/>
        <v>44610</v>
      </c>
      <c r="CK76" s="102">
        <f t="shared" si="587"/>
        <v>44638</v>
      </c>
      <c r="CL76" s="102">
        <f t="shared" si="587"/>
        <v>44669</v>
      </c>
      <c r="CM76" s="102">
        <f t="shared" si="587"/>
        <v>44699</v>
      </c>
      <c r="CN76" s="102">
        <f t="shared" si="587"/>
        <v>44730</v>
      </c>
      <c r="CO76" s="102">
        <f t="shared" si="587"/>
        <v>44760</v>
      </c>
      <c r="CP76" s="102">
        <f t="shared" si="587"/>
        <v>44791</v>
      </c>
      <c r="CQ76" s="102">
        <f t="shared" si="587"/>
        <v>44822</v>
      </c>
      <c r="CR76" s="102">
        <f t="shared" si="587"/>
        <v>44852</v>
      </c>
      <c r="CS76" s="102">
        <f t="shared" si="587"/>
        <v>44883</v>
      </c>
      <c r="CT76" s="103">
        <f t="shared" si="587"/>
        <v>44913</v>
      </c>
    </row>
    <row r="77" spans="1:98" s="15" customFormat="1" x14ac:dyDescent="0.25">
      <c r="A77" s="4" t="s">
        <v>175</v>
      </c>
      <c r="B77" s="15" t="s">
        <v>142</v>
      </c>
      <c r="C77" s="15">
        <v>60</v>
      </c>
      <c r="D77" s="15">
        <v>58</v>
      </c>
      <c r="E77" s="15">
        <v>115</v>
      </c>
      <c r="F77" s="15">
        <v>150</v>
      </c>
      <c r="G77" s="15">
        <v>99.5</v>
      </c>
      <c r="H77" s="15">
        <v>121.5</v>
      </c>
      <c r="I77" s="15">
        <v>126</v>
      </c>
      <c r="J77" s="15">
        <v>70.5</v>
      </c>
      <c r="K77" s="15">
        <v>141.5</v>
      </c>
      <c r="L77" s="15">
        <v>141.5</v>
      </c>
      <c r="M77" s="15">
        <v>124</v>
      </c>
      <c r="N77" s="94">
        <v>192.5</v>
      </c>
      <c r="O77" s="1027">
        <v>47</v>
      </c>
      <c r="P77" s="1028">
        <v>55</v>
      </c>
      <c r="Q77" s="1029">
        <v>120</v>
      </c>
      <c r="R77" s="1030">
        <v>152</v>
      </c>
      <c r="S77" s="1031">
        <v>88</v>
      </c>
      <c r="T77" s="1032">
        <v>100</v>
      </c>
      <c r="U77" s="1033">
        <v>76</v>
      </c>
      <c r="V77" s="1034">
        <v>73.5</v>
      </c>
      <c r="W77" s="1035">
        <v>106</v>
      </c>
      <c r="X77" s="1036">
        <v>92</v>
      </c>
      <c r="Y77" s="1037">
        <v>118.5</v>
      </c>
      <c r="Z77" s="1038">
        <v>165.5</v>
      </c>
      <c r="AA77" s="1468">
        <v>172.5</v>
      </c>
      <c r="AB77" s="1469">
        <v>194.5</v>
      </c>
      <c r="AC77" s="1470">
        <v>284.5</v>
      </c>
      <c r="AD77" s="1471">
        <v>449</v>
      </c>
      <c r="AE77" s="1472">
        <v>440.5</v>
      </c>
      <c r="AF77" s="1473">
        <v>644.5</v>
      </c>
      <c r="AG77" s="1474">
        <v>368.5</v>
      </c>
      <c r="AH77" s="15">
        <f>AH89*AH53</f>
        <v>544.46693949178371</v>
      </c>
      <c r="AI77" s="15">
        <f t="shared" ref="AI77:CL77" si="588">AI89*AI53</f>
        <v>562.61343321361562</v>
      </c>
      <c r="AJ77" s="15">
        <f t="shared" si="588"/>
        <v>585.21082219607717</v>
      </c>
      <c r="AK77" s="15">
        <f t="shared" si="588"/>
        <v>613.1196550119854</v>
      </c>
      <c r="AL77" s="94">
        <f t="shared" si="588"/>
        <v>635.5634053379033</v>
      </c>
      <c r="AM77" s="15">
        <f t="shared" si="588"/>
        <v>558.20575366397247</v>
      </c>
      <c r="AN77" s="15">
        <f t="shared" si="588"/>
        <v>564.14774852333699</v>
      </c>
      <c r="AO77" s="15">
        <f t="shared" si="588"/>
        <v>570.2620683737922</v>
      </c>
      <c r="AP77" s="15">
        <f t="shared" si="588"/>
        <v>575.5429899082767</v>
      </c>
      <c r="AQ77" s="15">
        <f t="shared" si="588"/>
        <v>581.28397271865242</v>
      </c>
      <c r="AR77" s="15">
        <f t="shared" si="588"/>
        <v>587.20105127617865</v>
      </c>
      <c r="AS77" s="15">
        <f t="shared" si="588"/>
        <v>593.11008887634671</v>
      </c>
      <c r="AT77" s="15">
        <f t="shared" si="588"/>
        <v>598.96369594347061</v>
      </c>
      <c r="AU77" s="15">
        <f t="shared" si="588"/>
        <v>604.9662994640812</v>
      </c>
      <c r="AV77" s="15">
        <f t="shared" si="588"/>
        <v>611.03612875106319</v>
      </c>
      <c r="AW77" s="15">
        <f t="shared" si="588"/>
        <v>617.14456096807999</v>
      </c>
      <c r="AX77" s="94">
        <f t="shared" si="588"/>
        <v>623.30384216601476</v>
      </c>
      <c r="AY77" s="15">
        <f t="shared" si="588"/>
        <v>622.07636749443373</v>
      </c>
      <c r="AZ77" s="15">
        <f t="shared" si="588"/>
        <v>628.29713116937808</v>
      </c>
      <c r="BA77" s="15">
        <f t="shared" si="588"/>
        <v>652.71096255195971</v>
      </c>
      <c r="BB77" s="15">
        <f t="shared" si="588"/>
        <v>634.82184728201707</v>
      </c>
      <c r="BC77" s="15">
        <f t="shared" si="588"/>
        <v>641.1700657548372</v>
      </c>
      <c r="BD77" s="15">
        <f t="shared" si="588"/>
        <v>647.58176641238549</v>
      </c>
      <c r="BE77" s="15">
        <f t="shared" si="588"/>
        <v>654.05758407650933</v>
      </c>
      <c r="BF77" s="15">
        <f t="shared" si="588"/>
        <v>660.59815991727453</v>
      </c>
      <c r="BG77" s="15">
        <f t="shared" si="588"/>
        <v>667.20414151644718</v>
      </c>
      <c r="BH77" s="15">
        <f t="shared" si="588"/>
        <v>673.87618293161165</v>
      </c>
      <c r="BI77" s="15">
        <f t="shared" si="588"/>
        <v>680.61494476092787</v>
      </c>
      <c r="BJ77" s="94">
        <f t="shared" si="588"/>
        <v>688.79593639695429</v>
      </c>
      <c r="BK77" s="15">
        <f t="shared" si="588"/>
        <v>643.30417610797792</v>
      </c>
      <c r="BL77" s="15">
        <f t="shared" si="588"/>
        <v>651.03669230479568</v>
      </c>
      <c r="BM77" s="15">
        <f t="shared" si="588"/>
        <v>677.68678629905082</v>
      </c>
      <c r="BN77" s="15">
        <f t="shared" si="588"/>
        <v>673.64000224422568</v>
      </c>
      <c r="BO77" s="15">
        <f t="shared" si="588"/>
        <v>681.73715507120119</v>
      </c>
      <c r="BP77" s="15">
        <f t="shared" si="588"/>
        <v>689.93163567515705</v>
      </c>
      <c r="BQ77" s="15">
        <f t="shared" si="588"/>
        <v>705.06995328828577</v>
      </c>
      <c r="BR77" s="15">
        <f t="shared" si="588"/>
        <v>713.54489412681119</v>
      </c>
      <c r="BS77" s="15">
        <f t="shared" si="588"/>
        <v>736.14348440963704</v>
      </c>
      <c r="BT77" s="15">
        <f t="shared" si="588"/>
        <v>744.99192909224098</v>
      </c>
      <c r="BU77" s="15">
        <f t="shared" si="588"/>
        <v>753.9467320799298</v>
      </c>
      <c r="BV77" s="94">
        <f t="shared" si="588"/>
        <v>763.00917179953058</v>
      </c>
      <c r="BW77" s="15">
        <f t="shared" si="588"/>
        <v>459.61486910073847</v>
      </c>
      <c r="BX77" s="15">
        <f t="shared" si="588"/>
        <v>464.21101779174586</v>
      </c>
      <c r="BY77" s="15">
        <f t="shared" si="588"/>
        <v>482.24893162593952</v>
      </c>
      <c r="BZ77" s="15">
        <f t="shared" si="588"/>
        <v>478.41237345878199</v>
      </c>
      <c r="CA77" s="15">
        <f t="shared" si="588"/>
        <v>507.35632205303835</v>
      </c>
      <c r="CB77" s="15">
        <f t="shared" si="588"/>
        <v>512.42988527356863</v>
      </c>
      <c r="CC77" s="15">
        <f t="shared" si="588"/>
        <v>497.74118548094623</v>
      </c>
      <c r="CD77" s="15">
        <f t="shared" si="588"/>
        <v>502.71859733575576</v>
      </c>
      <c r="CE77" s="15">
        <f t="shared" si="588"/>
        <v>517.60492473259114</v>
      </c>
      <c r="CF77" s="15">
        <f t="shared" si="588"/>
        <v>522.78097397991723</v>
      </c>
      <c r="CG77" s="15">
        <f t="shared" si="588"/>
        <v>528.00878371971646</v>
      </c>
      <c r="CH77" s="94">
        <f t="shared" si="588"/>
        <v>533.28887155691359</v>
      </c>
      <c r="CI77" s="15">
        <f t="shared" si="588"/>
        <v>482.5956125557754</v>
      </c>
      <c r="CJ77" s="15">
        <f t="shared" si="588"/>
        <v>487.42156868133321</v>
      </c>
      <c r="CK77" s="15">
        <f t="shared" si="588"/>
        <v>506.3613782072365</v>
      </c>
      <c r="CL77" s="15">
        <f t="shared" si="588"/>
        <v>502.33299213172108</v>
      </c>
      <c r="CM77" s="15">
        <f t="shared" ref="CM77:CT77" si="589">CM89*CM53</f>
        <v>532.7241381556903</v>
      </c>
      <c r="CN77" s="15">
        <f t="shared" si="589"/>
        <v>538.05137953724704</v>
      </c>
      <c r="CO77" s="15">
        <f t="shared" si="589"/>
        <v>522.6282447549936</v>
      </c>
      <c r="CP77" s="15">
        <f t="shared" si="589"/>
        <v>527.85452720254352</v>
      </c>
      <c r="CQ77" s="15">
        <f t="shared" si="589"/>
        <v>543.48517096922069</v>
      </c>
      <c r="CR77" s="15">
        <f t="shared" si="589"/>
        <v>548.92002267891314</v>
      </c>
      <c r="CS77" s="15">
        <f t="shared" si="589"/>
        <v>565.49740736381636</v>
      </c>
      <c r="CT77" s="94">
        <f t="shared" si="589"/>
        <v>571.15238143745444</v>
      </c>
    </row>
    <row r="78" spans="1:98" s="15" customFormat="1" x14ac:dyDescent="0.25">
      <c r="A78" s="4" t="s">
        <v>176</v>
      </c>
      <c r="B78" s="15" t="s">
        <v>5</v>
      </c>
      <c r="C78" s="15">
        <v>53</v>
      </c>
      <c r="D78" s="15">
        <v>24</v>
      </c>
      <c r="E78" s="15">
        <v>97</v>
      </c>
      <c r="F78" s="15">
        <v>108</v>
      </c>
      <c r="G78" s="15">
        <v>90</v>
      </c>
      <c r="H78" s="15">
        <v>140</v>
      </c>
      <c r="I78" s="15">
        <v>136</v>
      </c>
      <c r="J78" s="15">
        <v>102</v>
      </c>
      <c r="K78" s="15">
        <v>121</v>
      </c>
      <c r="L78" s="15">
        <v>96</v>
      </c>
      <c r="M78" s="15">
        <v>200</v>
      </c>
      <c r="N78" s="94">
        <v>277</v>
      </c>
      <c r="O78" s="1039">
        <v>19</v>
      </c>
      <c r="P78" s="1040">
        <v>35</v>
      </c>
      <c r="Q78" s="1041">
        <v>229</v>
      </c>
      <c r="R78" s="1042">
        <v>116</v>
      </c>
      <c r="S78" s="1043">
        <v>102</v>
      </c>
      <c r="T78" s="1044">
        <v>200</v>
      </c>
      <c r="U78" s="1045">
        <v>120</v>
      </c>
      <c r="V78" s="1046">
        <v>139</v>
      </c>
      <c r="W78" s="1047">
        <v>262</v>
      </c>
      <c r="X78" s="1048">
        <v>139</v>
      </c>
      <c r="Y78" s="1049">
        <v>205</v>
      </c>
      <c r="Z78" s="1050">
        <v>320</v>
      </c>
      <c r="AA78" s="1475">
        <v>90</v>
      </c>
      <c r="AB78" s="1476">
        <v>158</v>
      </c>
      <c r="AC78" s="1477">
        <v>260</v>
      </c>
      <c r="AD78" s="1478">
        <v>253</v>
      </c>
      <c r="AE78" s="1479">
        <v>218.5</v>
      </c>
      <c r="AF78" s="1480">
        <v>337</v>
      </c>
      <c r="AG78" s="1481">
        <v>224</v>
      </c>
      <c r="AH78" s="15">
        <f t="shared" ref="AH78:CL78" si="590">AH90*AH54</f>
        <v>246.85541004551655</v>
      </c>
      <c r="AI78" s="15">
        <f t="shared" si="590"/>
        <v>276.64820201461134</v>
      </c>
      <c r="AJ78" s="15">
        <f t="shared" si="590"/>
        <v>298.07291650479374</v>
      </c>
      <c r="AK78" s="15">
        <f t="shared" si="590"/>
        <v>308.03088403489835</v>
      </c>
      <c r="AL78" s="94">
        <f t="shared" si="590"/>
        <v>332.73566505355888</v>
      </c>
      <c r="AM78" s="15">
        <f t="shared" si="590"/>
        <v>203.46881064249467</v>
      </c>
      <c r="AN78" s="15">
        <f t="shared" si="590"/>
        <v>275.36619722373445</v>
      </c>
      <c r="AO78" s="15">
        <f t="shared" si="590"/>
        <v>273.29106167193294</v>
      </c>
      <c r="AP78" s="15">
        <f t="shared" si="590"/>
        <v>268.49493172947086</v>
      </c>
      <c r="AQ78" s="15">
        <f t="shared" si="590"/>
        <v>330.76094562730464</v>
      </c>
      <c r="AR78" s="15">
        <f t="shared" si="590"/>
        <v>325.20322835434655</v>
      </c>
      <c r="AS78" s="15">
        <f t="shared" si="590"/>
        <v>328.37260241399457</v>
      </c>
      <c r="AT78" s="15">
        <f t="shared" si="590"/>
        <v>328.78855446609992</v>
      </c>
      <c r="AU78" s="15">
        <f t="shared" si="590"/>
        <v>345.97941308743668</v>
      </c>
      <c r="AV78" s="15">
        <f t="shared" si="590"/>
        <v>350.84264876053493</v>
      </c>
      <c r="AW78" s="15">
        <f t="shared" si="590"/>
        <v>358.86452737963822</v>
      </c>
      <c r="AX78" s="94">
        <f t="shared" si="590"/>
        <v>367.46663290093147</v>
      </c>
      <c r="AY78" s="15">
        <f t="shared" si="590"/>
        <v>328.91894090671963</v>
      </c>
      <c r="AZ78" s="15">
        <f t="shared" si="590"/>
        <v>332.92121070026104</v>
      </c>
      <c r="BA78" s="15">
        <f t="shared" si="590"/>
        <v>346.80680341924437</v>
      </c>
      <c r="BB78" s="15">
        <f t="shared" si="590"/>
        <v>338.28295981538594</v>
      </c>
      <c r="BC78" s="15">
        <f t="shared" si="590"/>
        <v>342.70435470926674</v>
      </c>
      <c r="BD78" s="15">
        <f t="shared" si="590"/>
        <v>346.82531347329012</v>
      </c>
      <c r="BE78" s="15">
        <f t="shared" si="590"/>
        <v>350.73180023429239</v>
      </c>
      <c r="BF78" s="15">
        <f t="shared" si="590"/>
        <v>355.19120386506501</v>
      </c>
      <c r="BG78" s="15">
        <f t="shared" si="590"/>
        <v>359.79388214860012</v>
      </c>
      <c r="BH78" s="15">
        <f t="shared" si="590"/>
        <v>364.47573198634853</v>
      </c>
      <c r="BI78" s="15">
        <f t="shared" si="590"/>
        <v>369.29741002384679</v>
      </c>
      <c r="BJ78" s="94">
        <f t="shared" si="590"/>
        <v>373.89730000173267</v>
      </c>
      <c r="BK78" s="15">
        <f t="shared" si="590"/>
        <v>220.75335249538702</v>
      </c>
      <c r="BL78" s="15">
        <f t="shared" si="590"/>
        <v>223.41995407604048</v>
      </c>
      <c r="BM78" s="15">
        <f t="shared" si="590"/>
        <v>431.7592842411791</v>
      </c>
      <c r="BN78" s="15">
        <f t="shared" si="590"/>
        <v>429.43264823990125</v>
      </c>
      <c r="BO78" s="15">
        <f t="shared" si="590"/>
        <v>432.87559414215826</v>
      </c>
      <c r="BP78" s="15">
        <f t="shared" si="590"/>
        <v>436.36402878492663</v>
      </c>
      <c r="BQ78" s="15">
        <f t="shared" si="590"/>
        <v>444.21424322879579</v>
      </c>
      <c r="BR78" s="15">
        <f t="shared" si="590"/>
        <v>449.73705445224908</v>
      </c>
      <c r="BS78" s="15">
        <f t="shared" si="590"/>
        <v>465.74901753696059</v>
      </c>
      <c r="BT78" s="15">
        <f t="shared" si="590"/>
        <v>473.19427454127333</v>
      </c>
      <c r="BU78" s="15">
        <f t="shared" si="590"/>
        <v>480.77057252867814</v>
      </c>
      <c r="BV78" s="94">
        <f t="shared" si="590"/>
        <v>488.48382161307705</v>
      </c>
      <c r="BW78" s="15">
        <f t="shared" si="590"/>
        <v>254.28559878074458</v>
      </c>
      <c r="BX78" s="15">
        <f t="shared" si="590"/>
        <v>253.49469597481513</v>
      </c>
      <c r="BY78" s="15">
        <f t="shared" si="590"/>
        <v>470.18976131158286</v>
      </c>
      <c r="BZ78" s="15">
        <f t="shared" si="590"/>
        <v>471.44845488569138</v>
      </c>
      <c r="CA78" s="15">
        <f t="shared" si="590"/>
        <v>470.22769836058905</v>
      </c>
      <c r="CB78" s="15">
        <f t="shared" si="590"/>
        <v>466.96907462392579</v>
      </c>
      <c r="CC78" s="15">
        <f t="shared" si="590"/>
        <v>464.77823173745799</v>
      </c>
      <c r="CD78" s="15">
        <f t="shared" si="590"/>
        <v>465.62397985547824</v>
      </c>
      <c r="CE78" s="15">
        <f t="shared" si="590"/>
        <v>468.92042329256606</v>
      </c>
      <c r="CF78" s="15">
        <f t="shared" si="590"/>
        <v>471.59599019875179</v>
      </c>
      <c r="CG78" s="15">
        <f t="shared" si="590"/>
        <v>473.72521660511461</v>
      </c>
      <c r="CH78" s="94">
        <f t="shared" si="590"/>
        <v>475.43387771356464</v>
      </c>
      <c r="CI78" s="15">
        <f t="shared" si="590"/>
        <v>269.36205996516406</v>
      </c>
      <c r="CJ78" s="15">
        <f t="shared" si="590"/>
        <v>269.50210975624822</v>
      </c>
      <c r="CK78" s="15">
        <f t="shared" si="590"/>
        <v>501.44758064838499</v>
      </c>
      <c r="CL78" s="15">
        <f t="shared" si="590"/>
        <v>503.11855772648522</v>
      </c>
      <c r="CM78" s="15">
        <f t="shared" ref="CM78:CT78" si="591">CM90*CM54</f>
        <v>501.6179605645064</v>
      </c>
      <c r="CN78" s="15">
        <f t="shared" si="591"/>
        <v>497.51076399716123</v>
      </c>
      <c r="CO78" s="15">
        <f t="shared" si="591"/>
        <v>494.20595899131848</v>
      </c>
      <c r="CP78" s="15">
        <f t="shared" si="591"/>
        <v>494.33731197174581</v>
      </c>
      <c r="CQ78" s="15">
        <f t="shared" si="591"/>
        <v>497.24858966164379</v>
      </c>
      <c r="CR78" s="15">
        <f t="shared" si="591"/>
        <v>499.62666258205724</v>
      </c>
      <c r="CS78" s="15">
        <f t="shared" si="591"/>
        <v>511.53854757529336</v>
      </c>
      <c r="CT78" s="94">
        <f t="shared" si="591"/>
        <v>513.06230036815271</v>
      </c>
    </row>
    <row r="79" spans="1:98" s="15" customFormat="1" x14ac:dyDescent="0.25">
      <c r="A79" s="4" t="s">
        <v>177</v>
      </c>
      <c r="B79" s="15" t="s">
        <v>6</v>
      </c>
      <c r="C79" s="15">
        <v>76</v>
      </c>
      <c r="D79" s="15">
        <v>54</v>
      </c>
      <c r="E79" s="15">
        <v>37</v>
      </c>
      <c r="F79" s="15">
        <v>115</v>
      </c>
      <c r="G79" s="15">
        <v>119</v>
      </c>
      <c r="H79" s="15">
        <v>118</v>
      </c>
      <c r="I79" s="15">
        <v>109</v>
      </c>
      <c r="J79" s="15">
        <v>74</v>
      </c>
      <c r="K79" s="15">
        <v>111.5</v>
      </c>
      <c r="L79" s="15">
        <v>95</v>
      </c>
      <c r="M79" s="15">
        <v>99</v>
      </c>
      <c r="N79" s="94">
        <v>255.5</v>
      </c>
      <c r="O79" s="1051">
        <v>62</v>
      </c>
      <c r="P79" s="1052">
        <v>21</v>
      </c>
      <c r="Q79" s="1053">
        <v>51</v>
      </c>
      <c r="R79" s="1054">
        <v>150</v>
      </c>
      <c r="S79" s="1055">
        <v>100</v>
      </c>
      <c r="T79" s="1056">
        <v>132.5</v>
      </c>
      <c r="U79" s="1057">
        <v>133</v>
      </c>
      <c r="V79" s="1058">
        <v>95</v>
      </c>
      <c r="W79" s="1059">
        <v>151</v>
      </c>
      <c r="X79" s="1060">
        <v>166</v>
      </c>
      <c r="Y79" s="1061">
        <v>229</v>
      </c>
      <c r="Z79" s="1062">
        <v>190.5</v>
      </c>
      <c r="AA79" s="1482">
        <v>83</v>
      </c>
      <c r="AB79" s="1483">
        <v>69</v>
      </c>
      <c r="AC79" s="1484">
        <v>201</v>
      </c>
      <c r="AD79" s="1485">
        <v>102</v>
      </c>
      <c r="AE79" s="1486">
        <v>158</v>
      </c>
      <c r="AF79" s="1487">
        <v>149</v>
      </c>
      <c r="AG79" s="1488">
        <v>121</v>
      </c>
      <c r="AH79" s="15">
        <f t="shared" ref="AH79:CL79" si="592">AH91*AH55</f>
        <v>162.29315596381673</v>
      </c>
      <c r="AI79" s="15">
        <f t="shared" si="592"/>
        <v>170.47283604533425</v>
      </c>
      <c r="AJ79" s="15">
        <f t="shared" si="592"/>
        <v>191.04707316553248</v>
      </c>
      <c r="AK79" s="15">
        <f t="shared" si="592"/>
        <v>205.84250276510869</v>
      </c>
      <c r="AL79" s="94">
        <f t="shared" si="592"/>
        <v>212.71925286668142</v>
      </c>
      <c r="AM79" s="15">
        <f t="shared" si="592"/>
        <v>134.91279715337436</v>
      </c>
      <c r="AN79" s="15">
        <f t="shared" si="592"/>
        <v>93.0871328195297</v>
      </c>
      <c r="AO79" s="15">
        <f t="shared" si="592"/>
        <v>228.42194037423602</v>
      </c>
      <c r="AP79" s="15">
        <f t="shared" si="592"/>
        <v>147.68915885446461</v>
      </c>
      <c r="AQ79" s="15">
        <f t="shared" si="592"/>
        <v>218.84383867582011</v>
      </c>
      <c r="AR79" s="15">
        <f t="shared" si="592"/>
        <v>219.56977576975981</v>
      </c>
      <c r="AS79" s="15">
        <f t="shared" si="592"/>
        <v>249.68219514607898</v>
      </c>
      <c r="AT79" s="15">
        <f t="shared" si="592"/>
        <v>262.17593465525732</v>
      </c>
      <c r="AU79" s="15">
        <f t="shared" si="592"/>
        <v>278.25851698239194</v>
      </c>
      <c r="AV79" s="15">
        <f t="shared" si="592"/>
        <v>310.37583306811598</v>
      </c>
      <c r="AW79" s="15">
        <f t="shared" si="592"/>
        <v>333.62292605195302</v>
      </c>
      <c r="AX79" s="94">
        <f t="shared" si="592"/>
        <v>361.72614746192289</v>
      </c>
      <c r="AY79" s="15">
        <f t="shared" si="592"/>
        <v>230.52307391249087</v>
      </c>
      <c r="AZ79" s="15">
        <f t="shared" si="592"/>
        <v>207.58791447295539</v>
      </c>
      <c r="BA79" s="15">
        <f t="shared" si="592"/>
        <v>296.37109244265474</v>
      </c>
      <c r="BB79" s="15">
        <f t="shared" si="592"/>
        <v>195.54356459120896</v>
      </c>
      <c r="BC79" s="15">
        <f t="shared" si="592"/>
        <v>298.74558774711494</v>
      </c>
      <c r="BD79" s="15">
        <f t="shared" si="592"/>
        <v>246.49102034472835</v>
      </c>
      <c r="BE79" s="15">
        <f t="shared" si="592"/>
        <v>288.51384538619908</v>
      </c>
      <c r="BF79" s="15">
        <f t="shared" si="592"/>
        <v>303.40602490756942</v>
      </c>
      <c r="BG79" s="15">
        <f t="shared" si="592"/>
        <v>325.6995238108849</v>
      </c>
      <c r="BH79" s="15">
        <f t="shared" si="592"/>
        <v>349.71524209875878</v>
      </c>
      <c r="BI79" s="15">
        <f t="shared" si="592"/>
        <v>375.52189930224915</v>
      </c>
      <c r="BJ79" s="94">
        <f t="shared" si="592"/>
        <v>403.31909043051382</v>
      </c>
      <c r="BK79" s="15">
        <f t="shared" si="592"/>
        <v>249.29863056693105</v>
      </c>
      <c r="BL79" s="15">
        <f t="shared" si="592"/>
        <v>156.99180246897953</v>
      </c>
      <c r="BM79" s="15">
        <f t="shared" si="592"/>
        <v>224.11597763051668</v>
      </c>
      <c r="BN79" s="15">
        <f t="shared" si="592"/>
        <v>274.31786349180322</v>
      </c>
      <c r="BO79" s="15">
        <f t="shared" si="592"/>
        <v>418.96018323944759</v>
      </c>
      <c r="BP79" s="15">
        <f t="shared" si="592"/>
        <v>343.95441929701275</v>
      </c>
      <c r="BQ79" s="15">
        <f t="shared" si="592"/>
        <v>401.0154712652016</v>
      </c>
      <c r="BR79" s="15">
        <f t="shared" si="592"/>
        <v>420.39815025723988</v>
      </c>
      <c r="BS79" s="15">
        <f t="shared" si="592"/>
        <v>451.16235329327975</v>
      </c>
      <c r="BT79" s="15">
        <f t="shared" si="592"/>
        <v>485.8250684113068</v>
      </c>
      <c r="BU79" s="15">
        <f t="shared" si="592"/>
        <v>523.20672738631379</v>
      </c>
      <c r="BV79" s="94">
        <f t="shared" si="592"/>
        <v>563.47879950035178</v>
      </c>
      <c r="BW79" s="15">
        <f t="shared" si="592"/>
        <v>368.59136397902824</v>
      </c>
      <c r="BX79" s="15">
        <f t="shared" si="592"/>
        <v>193.81180724664858</v>
      </c>
      <c r="BY79" s="15">
        <f t="shared" si="592"/>
        <v>272.52637284282036</v>
      </c>
      <c r="BZ79" s="15">
        <f t="shared" si="592"/>
        <v>329.31296340965054</v>
      </c>
      <c r="CA79" s="15">
        <f t="shared" si="592"/>
        <v>498.01786091914494</v>
      </c>
      <c r="CB79" s="15">
        <f t="shared" si="592"/>
        <v>404.55633918622391</v>
      </c>
      <c r="CC79" s="15">
        <f t="shared" si="592"/>
        <v>464.65788962574248</v>
      </c>
      <c r="CD79" s="15">
        <f t="shared" si="592"/>
        <v>480.93253651819208</v>
      </c>
      <c r="CE79" s="15">
        <f t="shared" si="592"/>
        <v>510.71614113677026</v>
      </c>
      <c r="CF79" s="15">
        <f t="shared" si="592"/>
        <v>545.19172940372255</v>
      </c>
      <c r="CG79" s="15">
        <f t="shared" si="592"/>
        <v>581.20063436618125</v>
      </c>
      <c r="CH79" s="94">
        <f t="shared" si="592"/>
        <v>606.95315967395629</v>
      </c>
      <c r="CI79" s="15">
        <f t="shared" si="592"/>
        <v>390.40957517444207</v>
      </c>
      <c r="CJ79" s="15">
        <f t="shared" si="592"/>
        <v>209.42939517043681</v>
      </c>
      <c r="CK79" s="15">
        <f t="shared" si="592"/>
        <v>298.51485650967163</v>
      </c>
      <c r="CL79" s="15">
        <f t="shared" si="592"/>
        <v>365.46575992435749</v>
      </c>
      <c r="CM79" s="15">
        <f t="shared" ref="CM79:CT79" si="593">CM91*CM55</f>
        <v>558.58324865705242</v>
      </c>
      <c r="CN79" s="15">
        <f t="shared" si="593"/>
        <v>458.11248125092277</v>
      </c>
      <c r="CO79" s="15">
        <f t="shared" si="593"/>
        <v>530.758909982658</v>
      </c>
      <c r="CP79" s="15">
        <f t="shared" si="593"/>
        <v>553.75460141683334</v>
      </c>
      <c r="CQ79" s="15">
        <f t="shared" si="593"/>
        <v>593.00724736743132</v>
      </c>
      <c r="CR79" s="15">
        <f t="shared" si="593"/>
        <v>638.61249029076146</v>
      </c>
      <c r="CS79" s="15">
        <f t="shared" si="593"/>
        <v>686.96829495375175</v>
      </c>
      <c r="CT79" s="94">
        <f t="shared" si="593"/>
        <v>724.04132296942691</v>
      </c>
    </row>
    <row r="80" spans="1:98" s="15" customFormat="1" x14ac:dyDescent="0.25">
      <c r="A80" s="4" t="s">
        <v>178</v>
      </c>
      <c r="B80" s="15" t="s">
        <v>7</v>
      </c>
      <c r="C80" s="15">
        <v>77</v>
      </c>
      <c r="D80" s="15">
        <v>86</v>
      </c>
      <c r="E80" s="15">
        <v>126</v>
      </c>
      <c r="F80" s="15">
        <v>84</v>
      </c>
      <c r="G80" s="15">
        <v>94.5</v>
      </c>
      <c r="H80" s="15">
        <v>189.5</v>
      </c>
      <c r="I80" s="15">
        <v>161</v>
      </c>
      <c r="J80" s="15">
        <v>95</v>
      </c>
      <c r="K80" s="15">
        <v>146</v>
      </c>
      <c r="L80" s="15">
        <v>110</v>
      </c>
      <c r="M80" s="15">
        <v>197</v>
      </c>
      <c r="N80" s="94">
        <v>219</v>
      </c>
      <c r="O80" s="1063">
        <v>70.5</v>
      </c>
      <c r="P80" s="1064">
        <v>77</v>
      </c>
      <c r="Q80" s="1065">
        <v>112</v>
      </c>
      <c r="R80" s="1066">
        <v>50</v>
      </c>
      <c r="S80" s="1067">
        <v>134</v>
      </c>
      <c r="T80" s="1068">
        <v>197.5</v>
      </c>
      <c r="U80" s="1069">
        <v>143</v>
      </c>
      <c r="V80" s="1070">
        <v>129</v>
      </c>
      <c r="W80" s="1071">
        <v>131</v>
      </c>
      <c r="X80" s="1072">
        <v>88</v>
      </c>
      <c r="Y80" s="1073">
        <v>267</v>
      </c>
      <c r="Z80" s="1074">
        <v>470</v>
      </c>
      <c r="AA80" s="1489">
        <v>173</v>
      </c>
      <c r="AB80" s="1490">
        <v>208</v>
      </c>
      <c r="AC80" s="1491">
        <v>149</v>
      </c>
      <c r="AD80" s="1492">
        <v>101</v>
      </c>
      <c r="AE80" s="1493">
        <v>126</v>
      </c>
      <c r="AF80" s="1494">
        <v>175.5</v>
      </c>
      <c r="AG80" s="1495">
        <v>149</v>
      </c>
      <c r="AH80" s="15">
        <f t="shared" ref="AH80:CL80" si="594">AH92*AH56</f>
        <v>193.76491317526265</v>
      </c>
      <c r="AI80" s="15">
        <f t="shared" si="594"/>
        <v>204.96200002893499</v>
      </c>
      <c r="AJ80" s="15">
        <f t="shared" si="594"/>
        <v>197.7616322024698</v>
      </c>
      <c r="AK80" s="15">
        <f t="shared" si="594"/>
        <v>214.61294974438869</v>
      </c>
      <c r="AL80" s="94">
        <f t="shared" si="594"/>
        <v>235.76784388245071</v>
      </c>
      <c r="AM80" s="15">
        <f t="shared" si="594"/>
        <v>203.03071726319192</v>
      </c>
      <c r="AN80" s="15">
        <f t="shared" si="594"/>
        <v>163.19939619684862</v>
      </c>
      <c r="AO80" s="15">
        <f t="shared" si="594"/>
        <v>143.18258642701056</v>
      </c>
      <c r="AP80" s="15">
        <f t="shared" si="594"/>
        <v>122.02683243136639</v>
      </c>
      <c r="AQ80" s="15">
        <f t="shared" si="594"/>
        <v>144.39170589118484</v>
      </c>
      <c r="AR80" s="15">
        <f t="shared" si="594"/>
        <v>187.05657974027</v>
      </c>
      <c r="AS80" s="15">
        <f t="shared" si="594"/>
        <v>194.86215579787864</v>
      </c>
      <c r="AT80" s="15">
        <f t="shared" si="594"/>
        <v>221.93785051412209</v>
      </c>
      <c r="AU80" s="15">
        <f t="shared" si="594"/>
        <v>234.38203455749758</v>
      </c>
      <c r="AV80" s="15">
        <f t="shared" si="594"/>
        <v>249.81309338473093</v>
      </c>
      <c r="AW80" s="15">
        <f t="shared" si="594"/>
        <v>271.86290424347732</v>
      </c>
      <c r="AX80" s="94">
        <f t="shared" si="594"/>
        <v>294.78627713121034</v>
      </c>
      <c r="AY80" s="15">
        <f t="shared" si="594"/>
        <v>262.17746648351562</v>
      </c>
      <c r="AZ80" s="15">
        <f t="shared" si="594"/>
        <v>216.41504768013726</v>
      </c>
      <c r="BA80" s="15">
        <f t="shared" si="594"/>
        <v>214.1174110841707</v>
      </c>
      <c r="BB80" s="15">
        <f t="shared" si="594"/>
        <v>181.13451880193134</v>
      </c>
      <c r="BC80" s="15">
        <f t="shared" si="594"/>
        <v>189.24415273446255</v>
      </c>
      <c r="BD80" s="15">
        <f t="shared" si="594"/>
        <v>251.45656074881938</v>
      </c>
      <c r="BE80" s="15">
        <f t="shared" si="594"/>
        <v>240.04236871052254</v>
      </c>
      <c r="BF80" s="15">
        <f t="shared" si="594"/>
        <v>252.75289501015857</v>
      </c>
      <c r="BG80" s="15">
        <f t="shared" si="594"/>
        <v>271.03765534336304</v>
      </c>
      <c r="BH80" s="15">
        <f t="shared" si="594"/>
        <v>290.74450175451852</v>
      </c>
      <c r="BI80" s="15">
        <f t="shared" si="594"/>
        <v>312.14527414662325</v>
      </c>
      <c r="BJ80" s="94">
        <f t="shared" si="594"/>
        <v>331.9784509561361</v>
      </c>
      <c r="BK80" s="15">
        <f t="shared" si="594"/>
        <v>288.11062443403944</v>
      </c>
      <c r="BL80" s="15">
        <f t="shared" si="594"/>
        <v>235.36326316567013</v>
      </c>
      <c r="BM80" s="15">
        <f t="shared" si="594"/>
        <v>198.46425903779817</v>
      </c>
      <c r="BN80" s="15">
        <f t="shared" si="594"/>
        <v>136.97999495953314</v>
      </c>
      <c r="BO80" s="15">
        <f t="shared" si="594"/>
        <v>204.37748876314774</v>
      </c>
      <c r="BP80" s="15">
        <f t="shared" si="594"/>
        <v>352.69863766932946</v>
      </c>
      <c r="BQ80" s="15">
        <f t="shared" si="594"/>
        <v>335.79415656781566</v>
      </c>
      <c r="BR80" s="15">
        <f t="shared" si="594"/>
        <v>352.000476963116</v>
      </c>
      <c r="BS80" s="15">
        <f t="shared" si="594"/>
        <v>376.13631928257877</v>
      </c>
      <c r="BT80" s="15">
        <f t="shared" si="594"/>
        <v>402.79826986999137</v>
      </c>
      <c r="BU80" s="15">
        <f t="shared" si="594"/>
        <v>433.01074348414426</v>
      </c>
      <c r="BV80" s="94">
        <f t="shared" si="594"/>
        <v>461.86283070904665</v>
      </c>
      <c r="BW80" s="15">
        <f t="shared" si="594"/>
        <v>405.87301044007768</v>
      </c>
      <c r="BX80" s="15">
        <f t="shared" si="594"/>
        <v>329.31533234826372</v>
      </c>
      <c r="BY80" s="15">
        <f t="shared" si="594"/>
        <v>258.69032383957813</v>
      </c>
      <c r="BZ80" s="15">
        <f t="shared" si="594"/>
        <v>158.31817040623866</v>
      </c>
      <c r="CA80" s="15">
        <f t="shared" si="594"/>
        <v>232.83224163678884</v>
      </c>
      <c r="CB80" s="15">
        <f t="shared" si="594"/>
        <v>397.43956003488233</v>
      </c>
      <c r="CC80" s="15">
        <f t="shared" si="594"/>
        <v>374.5435005402324</v>
      </c>
      <c r="CD80" s="15">
        <f t="shared" si="594"/>
        <v>387.6364981493997</v>
      </c>
      <c r="CE80" s="15">
        <f t="shared" si="594"/>
        <v>408.50548125422569</v>
      </c>
      <c r="CF80" s="15">
        <f t="shared" si="594"/>
        <v>432.39069718642725</v>
      </c>
      <c r="CG80" s="15">
        <f t="shared" si="594"/>
        <v>460.37466275713211</v>
      </c>
      <c r="CH80" s="94">
        <f t="shared" si="594"/>
        <v>486.43829479406236</v>
      </c>
      <c r="CI80" s="15">
        <f t="shared" si="594"/>
        <v>431.22337220551594</v>
      </c>
      <c r="CJ80" s="15">
        <f t="shared" si="594"/>
        <v>352.71266764089887</v>
      </c>
      <c r="CK80" s="15">
        <f t="shared" si="594"/>
        <v>280.49270785733563</v>
      </c>
      <c r="CL80" s="15">
        <f t="shared" si="594"/>
        <v>174.83151519923382</v>
      </c>
      <c r="CM80" s="15">
        <f t="shared" ref="CM80:CT80" si="595">CM92*CM56</f>
        <v>260.69144624290601</v>
      </c>
      <c r="CN80" s="15">
        <f t="shared" si="595"/>
        <v>450.08422865160378</v>
      </c>
      <c r="CO80" s="15">
        <f t="shared" si="595"/>
        <v>428.45231772562647</v>
      </c>
      <c r="CP80" s="15">
        <f t="shared" si="595"/>
        <v>447.49306807852827</v>
      </c>
      <c r="CQ80" s="15">
        <f t="shared" si="595"/>
        <v>475.53199533043517</v>
      </c>
      <c r="CR80" s="15">
        <f t="shared" si="595"/>
        <v>507.47544092554534</v>
      </c>
      <c r="CS80" s="15">
        <f t="shared" si="595"/>
        <v>544.97543633369537</v>
      </c>
      <c r="CT80" s="94">
        <f t="shared" si="595"/>
        <v>580.97665040049969</v>
      </c>
    </row>
    <row r="81" spans="1:98" s="15" customFormat="1" x14ac:dyDescent="0.25">
      <c r="A81" s="4" t="s">
        <v>179</v>
      </c>
      <c r="B81" s="15" t="s">
        <v>8</v>
      </c>
      <c r="C81" s="15">
        <v>53</v>
      </c>
      <c r="D81" s="15">
        <v>43</v>
      </c>
      <c r="E81" s="15">
        <v>83</v>
      </c>
      <c r="F81" s="15">
        <v>106</v>
      </c>
      <c r="G81" s="15">
        <v>114</v>
      </c>
      <c r="H81" s="15">
        <v>92</v>
      </c>
      <c r="I81" s="15">
        <v>88</v>
      </c>
      <c r="J81" s="15">
        <v>116</v>
      </c>
      <c r="K81" s="15">
        <v>179</v>
      </c>
      <c r="L81" s="15">
        <v>128.5</v>
      </c>
      <c r="M81" s="15">
        <v>183</v>
      </c>
      <c r="N81" s="94">
        <v>193</v>
      </c>
      <c r="O81" s="1075">
        <v>49.5</v>
      </c>
      <c r="P81" s="1076">
        <v>46</v>
      </c>
      <c r="Q81" s="1077">
        <v>147</v>
      </c>
      <c r="R81" s="1078">
        <v>164</v>
      </c>
      <c r="S81" s="1079">
        <v>78</v>
      </c>
      <c r="T81" s="1080">
        <v>83</v>
      </c>
      <c r="U81" s="1081">
        <v>95</v>
      </c>
      <c r="V81" s="1082">
        <v>128</v>
      </c>
      <c r="W81" s="1083">
        <v>177</v>
      </c>
      <c r="X81" s="1084">
        <v>150.5</v>
      </c>
      <c r="Y81" s="1085">
        <v>112.5</v>
      </c>
      <c r="Z81" s="1086">
        <v>156.5</v>
      </c>
      <c r="AA81" s="1496">
        <v>62</v>
      </c>
      <c r="AB81" s="1497">
        <v>152</v>
      </c>
      <c r="AC81" s="1498">
        <v>279</v>
      </c>
      <c r="AD81" s="1499">
        <v>79.5</v>
      </c>
      <c r="AE81" s="1500">
        <v>53</v>
      </c>
      <c r="AF81" s="1501">
        <v>58</v>
      </c>
      <c r="AG81" s="1502">
        <v>62</v>
      </c>
      <c r="AH81" s="15">
        <f t="shared" ref="AH81:CL81" si="596">AH93*AH57</f>
        <v>63.525061502506816</v>
      </c>
      <c r="AI81" s="15">
        <f>AI93*AI57</f>
        <v>65.863660837654123</v>
      </c>
      <c r="AJ81" s="15">
        <f t="shared" si="596"/>
        <v>74.750197902033619</v>
      </c>
      <c r="AK81" s="15">
        <f t="shared" si="596"/>
        <v>83.794469205158236</v>
      </c>
      <c r="AL81" s="94">
        <f t="shared" si="596"/>
        <v>88.444771557800706</v>
      </c>
      <c r="AM81" s="15">
        <f t="shared" si="596"/>
        <v>73.478716845466423</v>
      </c>
      <c r="AN81" s="15">
        <f t="shared" si="596"/>
        <v>85.85915295331975</v>
      </c>
      <c r="AO81" s="15">
        <f t="shared" si="596"/>
        <v>94.077198469700789</v>
      </c>
      <c r="AP81" s="15">
        <f t="shared" si="596"/>
        <v>79.60764893493473</v>
      </c>
      <c r="AQ81" s="15">
        <f t="shared" si="596"/>
        <v>61.143919358384018</v>
      </c>
      <c r="AR81" s="15">
        <f t="shared" si="596"/>
        <v>69.612303795323783</v>
      </c>
      <c r="AS81" s="15">
        <f t="shared" si="596"/>
        <v>60.938335780338242</v>
      </c>
      <c r="AT81" s="15">
        <f t="shared" si="596"/>
        <v>68.918282172333633</v>
      </c>
      <c r="AU81" s="15">
        <f t="shared" si="596"/>
        <v>77.948127151587343</v>
      </c>
      <c r="AV81" s="15">
        <f t="shared" si="596"/>
        <v>87.5445133961708</v>
      </c>
      <c r="AW81" s="15">
        <f t="shared" si="596"/>
        <v>98.870570139339989</v>
      </c>
      <c r="AX81" s="94">
        <f t="shared" si="596"/>
        <v>104.58645950920292</v>
      </c>
      <c r="AY81" s="15">
        <f t="shared" si="596"/>
        <v>92.83460674758517</v>
      </c>
      <c r="AZ81" s="15">
        <f t="shared" si="596"/>
        <v>108.59073648900292</v>
      </c>
      <c r="BA81" s="15">
        <f t="shared" si="596"/>
        <v>120.61566668259512</v>
      </c>
      <c r="BB81" s="15">
        <f t="shared" si="596"/>
        <v>103.79947862577779</v>
      </c>
      <c r="BC81" s="15">
        <f t="shared" si="596"/>
        <v>87.541523410942332</v>
      </c>
      <c r="BD81" s="15">
        <f t="shared" si="596"/>
        <v>99.215795151348516</v>
      </c>
      <c r="BE81" s="15">
        <f t="shared" si="596"/>
        <v>86.937031755483417</v>
      </c>
      <c r="BF81" s="15">
        <f t="shared" si="596"/>
        <v>91.547680381156368</v>
      </c>
      <c r="BG81" s="15">
        <f t="shared" si="596"/>
        <v>98.294987638024836</v>
      </c>
      <c r="BH81" s="15">
        <f t="shared" si="596"/>
        <v>105.51351476873421</v>
      </c>
      <c r="BI81" s="15">
        <f t="shared" si="596"/>
        <v>113.19965104651558</v>
      </c>
      <c r="BJ81" s="94">
        <f t="shared" si="596"/>
        <v>121.43168138164992</v>
      </c>
      <c r="BK81" s="15">
        <f t="shared" si="596"/>
        <v>104.83348254266097</v>
      </c>
      <c r="BL81" s="15">
        <f t="shared" si="596"/>
        <v>121.49099125032937</v>
      </c>
      <c r="BM81" s="15">
        <f t="shared" si="596"/>
        <v>132.80070032463215</v>
      </c>
      <c r="BN81" s="15">
        <f t="shared" si="596"/>
        <v>113.45429938953454</v>
      </c>
      <c r="BO81" s="15">
        <f t="shared" si="596"/>
        <v>86.123257606648906</v>
      </c>
      <c r="BP81" s="15">
        <f t="shared" si="596"/>
        <v>86.498623324499519</v>
      </c>
      <c r="BQ81" s="15">
        <f t="shared" si="596"/>
        <v>84.530594568003522</v>
      </c>
      <c r="BR81" s="15">
        <f t="shared" si="596"/>
        <v>108.73581355492738</v>
      </c>
      <c r="BS81" s="15">
        <f t="shared" si="596"/>
        <v>137.63352307345241</v>
      </c>
      <c r="BT81" s="15">
        <f t="shared" si="596"/>
        <v>147.28647779842649</v>
      </c>
      <c r="BU81" s="15">
        <f t="shared" si="596"/>
        <v>157.38216176434267</v>
      </c>
      <c r="BV81" s="94">
        <f t="shared" si="596"/>
        <v>168.41492883460339</v>
      </c>
      <c r="BW81" s="15">
        <f t="shared" si="596"/>
        <v>146.78109689216996</v>
      </c>
      <c r="BX81" s="15">
        <f t="shared" si="596"/>
        <v>170.41857879295597</v>
      </c>
      <c r="BY81" s="15">
        <f t="shared" si="596"/>
        <v>186.81464300078565</v>
      </c>
      <c r="BZ81" s="15">
        <f t="shared" si="596"/>
        <v>160.09029768369643</v>
      </c>
      <c r="CA81" s="15">
        <f t="shared" si="596"/>
        <v>117.15995007193273</v>
      </c>
      <c r="CB81" s="15">
        <f t="shared" si="596"/>
        <v>111.57796062962007</v>
      </c>
      <c r="CC81" s="15">
        <f t="shared" si="596"/>
        <v>100.39320857123674</v>
      </c>
      <c r="CD81" s="15">
        <f t="shared" si="596"/>
        <v>128.85745263889106</v>
      </c>
      <c r="CE81" s="15">
        <f t="shared" si="596"/>
        <v>162.97238747778835</v>
      </c>
      <c r="CF81" s="15">
        <f t="shared" si="596"/>
        <v>174.08022591888212</v>
      </c>
      <c r="CG81" s="15">
        <f t="shared" si="596"/>
        <v>185.48778844325071</v>
      </c>
      <c r="CH81" s="94">
        <f t="shared" si="596"/>
        <v>197.93113103412139</v>
      </c>
      <c r="CI81" s="15">
        <f t="shared" si="596"/>
        <v>174.03905654797967</v>
      </c>
      <c r="CJ81" s="15">
        <f t="shared" si="596"/>
        <v>202.09630289867903</v>
      </c>
      <c r="CK81" s="15">
        <f t="shared" si="596"/>
        <v>221.50974036361362</v>
      </c>
      <c r="CL81" s="15">
        <f t="shared" si="596"/>
        <v>189.56774330211186</v>
      </c>
      <c r="CM81" s="15">
        <f t="shared" ref="CM81:CT81" si="597">CM93*CM57</f>
        <v>138.87304980034227</v>
      </c>
      <c r="CN81" s="15">
        <f t="shared" si="597"/>
        <v>132.66438460562523</v>
      </c>
      <c r="CO81" s="15">
        <f t="shared" si="597"/>
        <v>120.33688526110271</v>
      </c>
      <c r="CP81" s="15">
        <f t="shared" si="597"/>
        <v>154.78986202506809</v>
      </c>
      <c r="CQ81" s="15">
        <f t="shared" si="597"/>
        <v>195.90932939641726</v>
      </c>
      <c r="CR81" s="15">
        <f t="shared" si="597"/>
        <v>209.19231485273247</v>
      </c>
      <c r="CS81" s="15">
        <f t="shared" si="597"/>
        <v>222.63256487816599</v>
      </c>
      <c r="CT81" s="94">
        <f t="shared" si="597"/>
        <v>237.18836317079189</v>
      </c>
    </row>
    <row r="82" spans="1:98" s="15" customFormat="1" x14ac:dyDescent="0.25">
      <c r="A82" s="4" t="s">
        <v>180</v>
      </c>
      <c r="B82" s="15" t="s">
        <v>1</v>
      </c>
      <c r="C82" s="15">
        <v>30</v>
      </c>
      <c r="D82" s="15">
        <v>39</v>
      </c>
      <c r="E82" s="15">
        <v>35</v>
      </c>
      <c r="F82" s="15">
        <v>77</v>
      </c>
      <c r="G82" s="15">
        <v>99</v>
      </c>
      <c r="H82" s="15">
        <v>111.5</v>
      </c>
      <c r="I82" s="15">
        <v>128</v>
      </c>
      <c r="J82" s="15">
        <v>94</v>
      </c>
      <c r="K82" s="15">
        <v>170</v>
      </c>
      <c r="L82" s="15">
        <v>120</v>
      </c>
      <c r="M82" s="15">
        <v>278</v>
      </c>
      <c r="N82" s="94">
        <v>281</v>
      </c>
      <c r="O82" s="1087">
        <v>60</v>
      </c>
      <c r="P82" s="1088">
        <v>56</v>
      </c>
      <c r="Q82" s="1089">
        <v>123</v>
      </c>
      <c r="R82" s="1090">
        <v>107</v>
      </c>
      <c r="S82" s="1091">
        <v>95</v>
      </c>
      <c r="T82" s="1092">
        <v>161</v>
      </c>
      <c r="U82" s="1093">
        <v>127</v>
      </c>
      <c r="V82" s="1094">
        <v>131.5</v>
      </c>
      <c r="W82" s="1095">
        <v>145</v>
      </c>
      <c r="X82" s="1096">
        <v>123</v>
      </c>
      <c r="Y82" s="1097">
        <v>215</v>
      </c>
      <c r="Z82" s="1098">
        <v>305.5</v>
      </c>
      <c r="AA82" s="1503">
        <v>34</v>
      </c>
      <c r="AB82" s="1504">
        <v>37</v>
      </c>
      <c r="AC82" s="1505">
        <v>80</v>
      </c>
      <c r="AD82" s="1506">
        <v>105</v>
      </c>
      <c r="AE82" s="1507">
        <v>777</v>
      </c>
      <c r="AF82" s="1508">
        <v>145.5</v>
      </c>
      <c r="AG82" s="1509">
        <v>115</v>
      </c>
      <c r="AH82" s="15">
        <f t="shared" ref="AH82:CL82" si="598">AH94*AH58</f>
        <v>173.86120629584784</v>
      </c>
      <c r="AI82" s="15">
        <f t="shared" si="598"/>
        <v>194.88009951410316</v>
      </c>
      <c r="AJ82" s="15">
        <f>AJ94*AJ58</f>
        <v>210.34093854420311</v>
      </c>
      <c r="AK82" s="15">
        <f t="shared" si="598"/>
        <v>217.04677151175275</v>
      </c>
      <c r="AL82" s="94">
        <f t="shared" si="598"/>
        <v>228.81539943085758</v>
      </c>
      <c r="AM82" s="15">
        <f t="shared" si="598"/>
        <v>165.69154392944486</v>
      </c>
      <c r="AN82" s="15">
        <f t="shared" si="598"/>
        <v>180.10289437945144</v>
      </c>
      <c r="AO82" s="15">
        <f t="shared" si="598"/>
        <v>179.5859515651938</v>
      </c>
      <c r="AP82" s="15">
        <f t="shared" si="598"/>
        <v>183.2970152943173</v>
      </c>
      <c r="AQ82" s="15">
        <f t="shared" si="598"/>
        <v>192.46573494888082</v>
      </c>
      <c r="AR82" s="15">
        <f t="shared" si="598"/>
        <v>195.42783368390388</v>
      </c>
      <c r="AS82" s="15">
        <f t="shared" si="598"/>
        <v>193.23299744523919</v>
      </c>
      <c r="AT82" s="15">
        <f t="shared" si="598"/>
        <v>187.29186842987886</v>
      </c>
      <c r="AU82" s="15">
        <f t="shared" si="598"/>
        <v>189.56026029914202</v>
      </c>
      <c r="AV82" s="15">
        <f t="shared" si="598"/>
        <v>189.73542942157627</v>
      </c>
      <c r="AW82" s="15">
        <f t="shared" si="598"/>
        <v>186.87670131881634</v>
      </c>
      <c r="AX82" s="94">
        <f t="shared" si="598"/>
        <v>191.98831434657879</v>
      </c>
      <c r="AY82" s="15">
        <f t="shared" si="598"/>
        <v>189.9154645963132</v>
      </c>
      <c r="AZ82" s="15">
        <f t="shared" si="598"/>
        <v>204.25909991581958</v>
      </c>
      <c r="BA82" s="15">
        <f t="shared" si="598"/>
        <v>212.44471243155547</v>
      </c>
      <c r="BB82" s="15">
        <f t="shared" si="598"/>
        <v>223.02626863302186</v>
      </c>
      <c r="BC82" s="15">
        <f t="shared" si="598"/>
        <v>235.01927550371556</v>
      </c>
      <c r="BD82" s="15">
        <f t="shared" si="598"/>
        <v>240.63675049202996</v>
      </c>
      <c r="BE82" s="15">
        <f t="shared" si="598"/>
        <v>248.06375215383659</v>
      </c>
      <c r="BF82" s="15">
        <f t="shared" si="598"/>
        <v>251.59254355196336</v>
      </c>
      <c r="BG82" s="15">
        <f t="shared" si="598"/>
        <v>255.61089282022036</v>
      </c>
      <c r="BH82" s="15">
        <f t="shared" si="598"/>
        <v>258.03265024422632</v>
      </c>
      <c r="BI82" s="15">
        <f t="shared" si="598"/>
        <v>257.81256989600723</v>
      </c>
      <c r="BJ82" s="94">
        <f t="shared" si="598"/>
        <v>257.11630913889849</v>
      </c>
      <c r="BK82" s="15">
        <f t="shared" si="598"/>
        <v>243.34052995180016</v>
      </c>
      <c r="BL82" s="15">
        <f t="shared" si="598"/>
        <v>246.35096149390742</v>
      </c>
      <c r="BM82" s="15">
        <f t="shared" si="598"/>
        <v>251.91529217434982</v>
      </c>
      <c r="BN82" s="15">
        <f t="shared" si="598"/>
        <v>257.61344065762364</v>
      </c>
      <c r="BO82" s="15">
        <f t="shared" si="598"/>
        <v>263.44400915029684</v>
      </c>
      <c r="BP82" s="15">
        <f t="shared" si="598"/>
        <v>269.41400733104814</v>
      </c>
      <c r="BQ82" s="15">
        <f t="shared" si="598"/>
        <v>275.53863149520726</v>
      </c>
      <c r="BR82" s="15">
        <f t="shared" si="598"/>
        <v>264.44847837927136</v>
      </c>
      <c r="BS82" s="15">
        <f t="shared" si="598"/>
        <v>252.73642383393044</v>
      </c>
      <c r="BT82" s="15">
        <f t="shared" si="598"/>
        <v>267.10984728478354</v>
      </c>
      <c r="BU82" s="15">
        <f t="shared" si="598"/>
        <v>279.17215207976432</v>
      </c>
      <c r="BV82" s="94">
        <f t="shared" si="598"/>
        <v>291.17340631081737</v>
      </c>
      <c r="BW82" s="15">
        <f t="shared" si="598"/>
        <v>291.15134792779457</v>
      </c>
      <c r="BX82" s="15">
        <f t="shared" si="598"/>
        <v>320.73258943231366</v>
      </c>
      <c r="BY82" s="15">
        <f t="shared" si="598"/>
        <v>354.46172129105344</v>
      </c>
      <c r="BZ82" s="15">
        <f t="shared" si="598"/>
        <v>361.89020888109877</v>
      </c>
      <c r="CA82" s="15">
        <f t="shared" si="598"/>
        <v>369.68128280744219</v>
      </c>
      <c r="CB82" s="15">
        <f t="shared" si="598"/>
        <v>378.14026651103569</v>
      </c>
      <c r="CC82" s="15">
        <f t="shared" si="598"/>
        <v>387.30245278778841</v>
      </c>
      <c r="CD82" s="15">
        <f t="shared" si="598"/>
        <v>365.69200300111288</v>
      </c>
      <c r="CE82" s="15">
        <f t="shared" si="598"/>
        <v>342.78325178612994</v>
      </c>
      <c r="CF82" s="15">
        <f t="shared" si="598"/>
        <v>350.04865155785689</v>
      </c>
      <c r="CG82" s="15">
        <f t="shared" si="598"/>
        <v>353.70530630356558</v>
      </c>
      <c r="CH82" s="94">
        <f t="shared" si="598"/>
        <v>356.80132774282339</v>
      </c>
      <c r="CI82" s="15">
        <f t="shared" si="598"/>
        <v>348.11456674542961</v>
      </c>
      <c r="CJ82" s="15">
        <f t="shared" si="598"/>
        <v>382.60544730404041</v>
      </c>
      <c r="CK82" s="15">
        <f t="shared" si="598"/>
        <v>422.17480479521339</v>
      </c>
      <c r="CL82" s="15">
        <f t="shared" si="598"/>
        <v>430.46592684009249</v>
      </c>
      <c r="CM82" s="15">
        <f t="shared" ref="CM82:CT82" si="599">CM94*CM58</f>
        <v>439.14136397675321</v>
      </c>
      <c r="CN82" s="15">
        <f t="shared" si="599"/>
        <v>448.5260513455674</v>
      </c>
      <c r="CO82" s="15">
        <f t="shared" si="599"/>
        <v>458.91892543129114</v>
      </c>
      <c r="CP82" s="15">
        <f t="shared" si="599"/>
        <v>433.57410819805301</v>
      </c>
      <c r="CQ82" s="15">
        <f t="shared" si="599"/>
        <v>406.90438895680705</v>
      </c>
      <c r="CR82" s="15">
        <f t="shared" si="599"/>
        <v>416.57717895955705</v>
      </c>
      <c r="CS82" s="15">
        <f t="shared" si="599"/>
        <v>422.06274759612791</v>
      </c>
      <c r="CT82" s="94">
        <f t="shared" si="599"/>
        <v>426.98932798294265</v>
      </c>
    </row>
    <row r="83" spans="1:98" s="15" customFormat="1" x14ac:dyDescent="0.25">
      <c r="A83" s="4" t="s">
        <v>181</v>
      </c>
      <c r="B83" s="15" t="s">
        <v>2</v>
      </c>
      <c r="C83" s="15">
        <v>24</v>
      </c>
      <c r="D83" s="15">
        <v>13</v>
      </c>
      <c r="E83" s="15">
        <v>22</v>
      </c>
      <c r="F83" s="15">
        <v>18</v>
      </c>
      <c r="G83" s="15">
        <v>28</v>
      </c>
      <c r="H83" s="15">
        <v>33.5</v>
      </c>
      <c r="I83" s="15">
        <v>33</v>
      </c>
      <c r="J83" s="15">
        <v>41.5</v>
      </c>
      <c r="K83" s="15">
        <v>80</v>
      </c>
      <c r="L83" s="15">
        <v>67</v>
      </c>
      <c r="M83" s="15">
        <v>126</v>
      </c>
      <c r="N83" s="94">
        <v>190</v>
      </c>
      <c r="O83" s="1099">
        <v>41</v>
      </c>
      <c r="P83" s="1100">
        <v>44</v>
      </c>
      <c r="Q83" s="1101">
        <v>93</v>
      </c>
      <c r="R83" s="1102">
        <v>70</v>
      </c>
      <c r="S83" s="1103">
        <v>75</v>
      </c>
      <c r="T83" s="1104">
        <v>154</v>
      </c>
      <c r="U83" s="1105">
        <v>99</v>
      </c>
      <c r="V83" s="1106">
        <v>75</v>
      </c>
      <c r="W83" s="1107">
        <v>143</v>
      </c>
      <c r="X83" s="1108">
        <v>85.5</v>
      </c>
      <c r="Y83" s="1109">
        <v>135</v>
      </c>
      <c r="Z83" s="1110">
        <v>286</v>
      </c>
      <c r="AA83" s="1510">
        <v>75.5</v>
      </c>
      <c r="AB83" s="1511">
        <v>63</v>
      </c>
      <c r="AC83" s="1512">
        <v>135</v>
      </c>
      <c r="AD83" s="1513">
        <v>113</v>
      </c>
      <c r="AE83" s="1514">
        <v>113</v>
      </c>
      <c r="AF83" s="1515">
        <v>101.5</v>
      </c>
      <c r="AG83" s="1516">
        <v>106.5</v>
      </c>
      <c r="AH83" s="15">
        <f>AH95*AH59</f>
        <v>109.35033600457757</v>
      </c>
      <c r="AI83" s="15">
        <f t="shared" ref="AI83:CL84" si="600">AI95*AI59</f>
        <v>140.78163841589827</v>
      </c>
      <c r="AJ83" s="15">
        <f t="shared" si="600"/>
        <v>155.15244417503035</v>
      </c>
      <c r="AK83" s="15">
        <f t="shared" si="600"/>
        <v>188.28155193113898</v>
      </c>
      <c r="AL83" s="94">
        <f t="shared" si="600"/>
        <v>226.54363774531916</v>
      </c>
      <c r="AM83" s="15">
        <f t="shared" si="600"/>
        <v>139.14387088432522</v>
      </c>
      <c r="AN83" s="15">
        <f t="shared" si="600"/>
        <v>149.58235517685262</v>
      </c>
      <c r="AO83" s="15">
        <f t="shared" si="600"/>
        <v>158.49811656522462</v>
      </c>
      <c r="AP83" s="15">
        <f t="shared" si="600"/>
        <v>157.23810119556438</v>
      </c>
      <c r="AQ83" s="15">
        <f t="shared" si="600"/>
        <v>161.75401276917751</v>
      </c>
      <c r="AR83" s="15">
        <f t="shared" si="600"/>
        <v>165.35353014171866</v>
      </c>
      <c r="AS83" s="15">
        <f t="shared" si="600"/>
        <v>163.93287716657127</v>
      </c>
      <c r="AT83" s="15">
        <f t="shared" si="600"/>
        <v>175.87067048145872</v>
      </c>
      <c r="AU83" s="15">
        <f t="shared" si="600"/>
        <v>175.30570380592224</v>
      </c>
      <c r="AV83" s="15">
        <f t="shared" si="600"/>
        <v>177.30605689352276</v>
      </c>
      <c r="AW83" s="15">
        <f t="shared" si="600"/>
        <v>182.66653390365596</v>
      </c>
      <c r="AX83" s="94">
        <f t="shared" si="600"/>
        <v>183.98565706100928</v>
      </c>
      <c r="AY83" s="15">
        <f t="shared" si="600"/>
        <v>181.66104316227728</v>
      </c>
      <c r="AZ83" s="15">
        <f t="shared" si="600"/>
        <v>181.74060889982889</v>
      </c>
      <c r="BA83" s="15">
        <f t="shared" si="600"/>
        <v>181.87541134909102</v>
      </c>
      <c r="BB83" s="15">
        <f t="shared" si="600"/>
        <v>180.02463431363995</v>
      </c>
      <c r="BC83" s="15">
        <f t="shared" si="600"/>
        <v>183.44473059643062</v>
      </c>
      <c r="BD83" s="15">
        <f t="shared" si="600"/>
        <v>187.11179370156512</v>
      </c>
      <c r="BE83" s="15">
        <f t="shared" si="600"/>
        <v>190.57036868814936</v>
      </c>
      <c r="BF83" s="15">
        <f t="shared" si="600"/>
        <v>202.70834267981601</v>
      </c>
      <c r="BG83" s="15">
        <f t="shared" si="600"/>
        <v>209.42877305371235</v>
      </c>
      <c r="BH83" s="15">
        <f t="shared" si="600"/>
        <v>216.87191531623498</v>
      </c>
      <c r="BI83" s="15">
        <f t="shared" si="600"/>
        <v>225.60690051793225</v>
      </c>
      <c r="BJ83" s="94">
        <f t="shared" si="600"/>
        <v>229.05098619365307</v>
      </c>
      <c r="BK83" s="15">
        <f t="shared" si="600"/>
        <v>237.09240436414629</v>
      </c>
      <c r="BL83" s="15">
        <f t="shared" si="600"/>
        <v>238.33996310859922</v>
      </c>
      <c r="BM83" s="15">
        <f t="shared" si="600"/>
        <v>239.97148490464158</v>
      </c>
      <c r="BN83" s="15">
        <f t="shared" si="600"/>
        <v>240.28839361265031</v>
      </c>
      <c r="BO83" s="15">
        <f t="shared" si="600"/>
        <v>240.54639862461801</v>
      </c>
      <c r="BP83" s="15">
        <f t="shared" si="600"/>
        <v>240.39280010309258</v>
      </c>
      <c r="BQ83" s="15">
        <f t="shared" si="600"/>
        <v>239.74314462531447</v>
      </c>
      <c r="BR83" s="15">
        <f t="shared" si="600"/>
        <v>242.72090693486794</v>
      </c>
      <c r="BS83" s="15">
        <f t="shared" si="600"/>
        <v>245.76310190517421</v>
      </c>
      <c r="BT83" s="15">
        <f t="shared" si="600"/>
        <v>248.85208180230092</v>
      </c>
      <c r="BU83" s="15">
        <f t="shared" si="600"/>
        <v>251.99054248055748</v>
      </c>
      <c r="BV83" s="94">
        <f t="shared" si="600"/>
        <v>255.14658316501323</v>
      </c>
      <c r="BW83" s="15">
        <f t="shared" si="600"/>
        <v>254.44707956002279</v>
      </c>
      <c r="BX83" s="15">
        <f t="shared" si="600"/>
        <v>243.29989081117532</v>
      </c>
      <c r="BY83" s="15">
        <f t="shared" si="600"/>
        <v>253.30152349178366</v>
      </c>
      <c r="BZ83" s="15">
        <f t="shared" si="600"/>
        <v>263.48520625911658</v>
      </c>
      <c r="CA83" s="15">
        <f t="shared" si="600"/>
        <v>273.63509123055337</v>
      </c>
      <c r="CB83" s="15">
        <f t="shared" si="600"/>
        <v>283.74050291933833</v>
      </c>
      <c r="CC83" s="15">
        <f t="shared" si="600"/>
        <v>293.83067883935678</v>
      </c>
      <c r="CD83" s="15">
        <f t="shared" si="600"/>
        <v>319.38344551169467</v>
      </c>
      <c r="CE83" s="15">
        <f t="shared" si="600"/>
        <v>345.65035393235348</v>
      </c>
      <c r="CF83" s="15">
        <f t="shared" si="600"/>
        <v>349.65500389709939</v>
      </c>
      <c r="CG83" s="15">
        <f t="shared" si="600"/>
        <v>353.87785518568722</v>
      </c>
      <c r="CH83" s="94">
        <f t="shared" si="600"/>
        <v>358.55974324686764</v>
      </c>
      <c r="CI83" s="15">
        <f t="shared" si="600"/>
        <v>355.86737864476629</v>
      </c>
      <c r="CJ83" s="15">
        <f t="shared" si="600"/>
        <v>334.80635516878311</v>
      </c>
      <c r="CK83" s="15">
        <f t="shared" si="600"/>
        <v>338.77835843979216</v>
      </c>
      <c r="CL83" s="15">
        <f t="shared" si="600"/>
        <v>342.62356219245646</v>
      </c>
      <c r="CM83" s="15">
        <f t="shared" ref="CM83:CT83" si="601">CM95*CM59</f>
        <v>346.03029266123679</v>
      </c>
      <c r="CN83" s="15">
        <f t="shared" si="601"/>
        <v>348.73288072200569</v>
      </c>
      <c r="CO83" s="15">
        <f t="shared" si="601"/>
        <v>350.83697691906218</v>
      </c>
      <c r="CP83" s="15">
        <f t="shared" si="601"/>
        <v>380.60856553152689</v>
      </c>
      <c r="CQ83" s="15">
        <f t="shared" si="601"/>
        <v>411.45351995345339</v>
      </c>
      <c r="CR83" s="15">
        <f t="shared" si="601"/>
        <v>415.74632107877824</v>
      </c>
      <c r="CS83" s="15">
        <f t="shared" si="601"/>
        <v>420.19529282691326</v>
      </c>
      <c r="CT83" s="94">
        <f t="shared" si="601"/>
        <v>425.07049239867598</v>
      </c>
    </row>
    <row r="84" spans="1:98" s="15" customFormat="1" x14ac:dyDescent="0.25">
      <c r="A84" s="4" t="s">
        <v>182</v>
      </c>
      <c r="B84" s="15" t="s">
        <v>150</v>
      </c>
      <c r="N84" s="94"/>
      <c r="O84" s="1111"/>
      <c r="P84" s="1111"/>
      <c r="Q84" s="1111"/>
      <c r="R84" s="1111"/>
      <c r="S84" s="1111"/>
      <c r="T84" s="1111"/>
      <c r="U84" s="1111"/>
      <c r="V84" s="1111"/>
      <c r="W84" s="1111"/>
      <c r="X84" s="1111"/>
      <c r="Y84" s="1111"/>
      <c r="Z84" s="1111"/>
      <c r="AA84" s="1111"/>
      <c r="AB84" s="1517">
        <v>36.5</v>
      </c>
      <c r="AC84" s="1518">
        <v>39.5</v>
      </c>
      <c r="AD84" s="1519">
        <v>56.5</v>
      </c>
      <c r="AE84" s="1520">
        <v>29</v>
      </c>
      <c r="AF84" s="1521">
        <v>15</v>
      </c>
      <c r="AG84" s="1522">
        <v>25</v>
      </c>
      <c r="AH84" s="15">
        <f>AH96*AH60</f>
        <v>29.934375000000003</v>
      </c>
      <c r="AI84" s="15">
        <f t="shared" si="600"/>
        <v>24.366720448369559</v>
      </c>
      <c r="AJ84" s="15">
        <f t="shared" si="600"/>
        <v>23.259863811990488</v>
      </c>
      <c r="AK84" s="15">
        <f t="shared" si="600"/>
        <v>25.592061747675356</v>
      </c>
      <c r="AL84" s="15">
        <f t="shared" si="600"/>
        <v>25.735157728195187</v>
      </c>
      <c r="AM84" s="15">
        <f>AM96*AM60</f>
        <v>25.462747327762361</v>
      </c>
      <c r="AN84" s="15">
        <f t="shared" si="600"/>
        <v>25.717374801039988</v>
      </c>
      <c r="AO84" s="15">
        <f t="shared" si="600"/>
        <v>25.974548549050386</v>
      </c>
      <c r="AP84" s="15">
        <f t="shared" si="600"/>
        <v>26.234294034540891</v>
      </c>
      <c r="AQ84" s="15">
        <f t="shared" si="600"/>
        <v>26.496636974886304</v>
      </c>
      <c r="AR84" s="15">
        <f t="shared" si="600"/>
        <v>26.761603344635166</v>
      </c>
      <c r="AS84" s="15">
        <f t="shared" si="600"/>
        <v>27.029219378081521</v>
      </c>
      <c r="AT84" s="15">
        <f t="shared" si="600"/>
        <v>27.299511571862336</v>
      </c>
      <c r="AU84" s="15">
        <f t="shared" si="600"/>
        <v>27.572506687580958</v>
      </c>
      <c r="AV84" s="15">
        <f t="shared" si="600"/>
        <v>27.848231754456769</v>
      </c>
      <c r="AW84" s="15">
        <f t="shared" si="600"/>
        <v>28.126714072001334</v>
      </c>
      <c r="AX84" s="15">
        <f t="shared" si="600"/>
        <v>28.407981212721349</v>
      </c>
      <c r="AY84" s="15">
        <f>AVERAGE(AM84:AX84)</f>
        <v>26.910947475718277</v>
      </c>
      <c r="AZ84" s="15">
        <f>AY84</f>
        <v>26.910947475718277</v>
      </c>
      <c r="BA84" s="15">
        <f t="shared" ref="BA84:CT84" si="602">AZ84</f>
        <v>26.910947475718277</v>
      </c>
      <c r="BB84" s="15">
        <f t="shared" si="602"/>
        <v>26.910947475718277</v>
      </c>
      <c r="BC84" s="15">
        <f t="shared" si="602"/>
        <v>26.910947475718277</v>
      </c>
      <c r="BD84" s="15">
        <f t="shared" si="602"/>
        <v>26.910947475718277</v>
      </c>
      <c r="BE84" s="15">
        <f t="shared" si="602"/>
        <v>26.910947475718277</v>
      </c>
      <c r="BF84" s="15">
        <f t="shared" si="602"/>
        <v>26.910947475718277</v>
      </c>
      <c r="BG84" s="15">
        <f t="shared" si="602"/>
        <v>26.910947475718277</v>
      </c>
      <c r="BH84" s="15">
        <f t="shared" si="602"/>
        <v>26.910947475718277</v>
      </c>
      <c r="BI84" s="15">
        <f t="shared" si="602"/>
        <v>26.910947475718277</v>
      </c>
      <c r="BJ84" s="15">
        <f t="shared" si="602"/>
        <v>26.910947475718277</v>
      </c>
      <c r="BK84" s="15">
        <f t="shared" si="602"/>
        <v>26.910947475718277</v>
      </c>
      <c r="BL84" s="15">
        <f t="shared" si="602"/>
        <v>26.910947475718277</v>
      </c>
      <c r="BM84" s="15">
        <f t="shared" si="602"/>
        <v>26.910947475718277</v>
      </c>
      <c r="BN84" s="15">
        <f t="shared" si="602"/>
        <v>26.910947475718277</v>
      </c>
      <c r="BO84" s="15">
        <f t="shared" si="602"/>
        <v>26.910947475718277</v>
      </c>
      <c r="BP84" s="15">
        <f t="shared" si="602"/>
        <v>26.910947475718277</v>
      </c>
      <c r="BQ84" s="15">
        <f t="shared" si="602"/>
        <v>26.910947475718277</v>
      </c>
      <c r="BR84" s="15">
        <f t="shared" si="602"/>
        <v>26.910947475718277</v>
      </c>
      <c r="BS84" s="15">
        <f t="shared" si="602"/>
        <v>26.910947475718277</v>
      </c>
      <c r="BT84" s="15">
        <f t="shared" si="602"/>
        <v>26.910947475718277</v>
      </c>
      <c r="BU84" s="15">
        <f t="shared" si="602"/>
        <v>26.910947475718277</v>
      </c>
      <c r="BV84" s="15">
        <f t="shared" si="602"/>
        <v>26.910947475718277</v>
      </c>
      <c r="BW84" s="15">
        <f t="shared" si="602"/>
        <v>26.910947475718277</v>
      </c>
      <c r="BX84" s="15">
        <f t="shared" si="602"/>
        <v>26.910947475718277</v>
      </c>
      <c r="BY84" s="15">
        <f t="shared" si="602"/>
        <v>26.910947475718277</v>
      </c>
      <c r="BZ84" s="15">
        <f t="shared" si="602"/>
        <v>26.910947475718277</v>
      </c>
      <c r="CA84" s="15">
        <f t="shared" si="602"/>
        <v>26.910947475718277</v>
      </c>
      <c r="CB84" s="15">
        <f t="shared" si="602"/>
        <v>26.910947475718277</v>
      </c>
      <c r="CC84" s="15">
        <f t="shared" si="602"/>
        <v>26.910947475718277</v>
      </c>
      <c r="CD84" s="15">
        <f t="shared" si="602"/>
        <v>26.910947475718277</v>
      </c>
      <c r="CE84" s="15">
        <f t="shared" si="602"/>
        <v>26.910947475718277</v>
      </c>
      <c r="CF84" s="15">
        <f t="shared" si="602"/>
        <v>26.910947475718277</v>
      </c>
      <c r="CG84" s="15">
        <f t="shared" si="602"/>
        <v>26.910947475718277</v>
      </c>
      <c r="CH84" s="15">
        <f t="shared" si="602"/>
        <v>26.910947475718277</v>
      </c>
      <c r="CI84" s="15">
        <f t="shared" si="602"/>
        <v>26.910947475718277</v>
      </c>
      <c r="CJ84" s="15">
        <f t="shared" si="602"/>
        <v>26.910947475718277</v>
      </c>
      <c r="CK84" s="15">
        <f t="shared" si="602"/>
        <v>26.910947475718277</v>
      </c>
      <c r="CL84" s="15">
        <f t="shared" si="602"/>
        <v>26.910947475718277</v>
      </c>
      <c r="CM84" s="15">
        <f t="shared" si="602"/>
        <v>26.910947475718277</v>
      </c>
      <c r="CN84" s="15">
        <f t="shared" si="602"/>
        <v>26.910947475718277</v>
      </c>
      <c r="CO84" s="15">
        <f t="shared" si="602"/>
        <v>26.910947475718277</v>
      </c>
      <c r="CP84" s="15">
        <f t="shared" si="602"/>
        <v>26.910947475718277</v>
      </c>
      <c r="CQ84" s="15">
        <f t="shared" si="602"/>
        <v>26.910947475718277</v>
      </c>
      <c r="CR84" s="15">
        <f t="shared" si="602"/>
        <v>26.910947475718277</v>
      </c>
      <c r="CS84" s="15">
        <f t="shared" si="602"/>
        <v>26.910947475718277</v>
      </c>
      <c r="CT84" s="15">
        <f t="shared" si="602"/>
        <v>26.910947475718277</v>
      </c>
    </row>
    <row r="85" spans="1:98" s="16" customFormat="1" x14ac:dyDescent="0.25">
      <c r="A85" s="5"/>
      <c r="B85" s="16" t="s">
        <v>3</v>
      </c>
      <c r="C85" s="16">
        <f>SUM(C77:C84)</f>
        <v>373</v>
      </c>
      <c r="D85" s="16">
        <f t="shared" ref="D85:BO85" si="603">SUM(D77:D84)</f>
        <v>317</v>
      </c>
      <c r="E85" s="16">
        <f t="shared" si="603"/>
        <v>515</v>
      </c>
      <c r="F85" s="16">
        <f t="shared" si="603"/>
        <v>658</v>
      </c>
      <c r="G85" s="16">
        <f t="shared" si="603"/>
        <v>644</v>
      </c>
      <c r="H85" s="16">
        <f t="shared" si="603"/>
        <v>806</v>
      </c>
      <c r="I85" s="16">
        <f t="shared" si="603"/>
        <v>781</v>
      </c>
      <c r="J85" s="16">
        <f t="shared" si="603"/>
        <v>593</v>
      </c>
      <c r="K85" s="16">
        <f t="shared" si="603"/>
        <v>949</v>
      </c>
      <c r="L85" s="16">
        <f t="shared" si="603"/>
        <v>758</v>
      </c>
      <c r="M85" s="16">
        <f t="shared" si="603"/>
        <v>1207</v>
      </c>
      <c r="N85" s="16">
        <f t="shared" si="603"/>
        <v>1608</v>
      </c>
      <c r="O85" s="16">
        <f t="shared" si="603"/>
        <v>349</v>
      </c>
      <c r="P85" s="16">
        <f t="shared" si="603"/>
        <v>334</v>
      </c>
      <c r="Q85" s="16">
        <f t="shared" si="603"/>
        <v>875</v>
      </c>
      <c r="R85" s="16">
        <f t="shared" si="603"/>
        <v>809</v>
      </c>
      <c r="S85" s="16">
        <f t="shared" si="603"/>
        <v>672</v>
      </c>
      <c r="T85" s="16">
        <f t="shared" si="603"/>
        <v>1028</v>
      </c>
      <c r="U85" s="16">
        <f t="shared" si="603"/>
        <v>793</v>
      </c>
      <c r="V85" s="16">
        <f t="shared" si="603"/>
        <v>771</v>
      </c>
      <c r="W85" s="16">
        <f t="shared" si="603"/>
        <v>1115</v>
      </c>
      <c r="X85" s="16">
        <f t="shared" si="603"/>
        <v>844</v>
      </c>
      <c r="Y85" s="16">
        <f t="shared" si="603"/>
        <v>1282</v>
      </c>
      <c r="Z85" s="16">
        <f t="shared" si="603"/>
        <v>1894</v>
      </c>
      <c r="AA85" s="16">
        <f t="shared" si="603"/>
        <v>690</v>
      </c>
      <c r="AB85" s="16">
        <f t="shared" si="603"/>
        <v>918</v>
      </c>
      <c r="AC85" s="16">
        <f t="shared" si="603"/>
        <v>1428</v>
      </c>
      <c r="AD85" s="16">
        <f t="shared" si="603"/>
        <v>1259</v>
      </c>
      <c r="AE85" s="16">
        <f t="shared" si="603"/>
        <v>1915</v>
      </c>
      <c r="AF85" s="16">
        <f t="shared" si="603"/>
        <v>1626</v>
      </c>
      <c r="AG85" s="16">
        <f t="shared" si="603"/>
        <v>1171</v>
      </c>
      <c r="AH85" s="16">
        <f t="shared" si="603"/>
        <v>1524.0513974793118</v>
      </c>
      <c r="AI85" s="16">
        <f t="shared" si="603"/>
        <v>1640.5885905185214</v>
      </c>
      <c r="AJ85" s="16">
        <f t="shared" si="603"/>
        <v>1735.5958885021305</v>
      </c>
      <c r="AK85" s="16">
        <f t="shared" si="603"/>
        <v>1856.3208459521065</v>
      </c>
      <c r="AL85" s="16">
        <f t="shared" si="603"/>
        <v>1986.325133602767</v>
      </c>
      <c r="AM85" s="16">
        <f t="shared" si="603"/>
        <v>1503.3949577100323</v>
      </c>
      <c r="AN85" s="16">
        <f t="shared" si="603"/>
        <v>1537.0622520741135</v>
      </c>
      <c r="AO85" s="16">
        <f t="shared" si="603"/>
        <v>1673.2934719961413</v>
      </c>
      <c r="AP85" s="16">
        <f t="shared" si="603"/>
        <v>1560.1309723829361</v>
      </c>
      <c r="AQ85" s="16">
        <f t="shared" si="603"/>
        <v>1717.1407669642906</v>
      </c>
      <c r="AR85" s="16">
        <f t="shared" si="603"/>
        <v>1776.1859061061368</v>
      </c>
      <c r="AS85" s="16">
        <f t="shared" si="603"/>
        <v>1811.1604720045291</v>
      </c>
      <c r="AT85" s="16">
        <f t="shared" si="603"/>
        <v>1871.2463682344835</v>
      </c>
      <c r="AU85" s="16">
        <f t="shared" si="603"/>
        <v>1933.9728620356398</v>
      </c>
      <c r="AV85" s="16">
        <f t="shared" si="603"/>
        <v>2004.5019354301717</v>
      </c>
      <c r="AW85" s="16">
        <f t="shared" si="603"/>
        <v>2078.0354380769622</v>
      </c>
      <c r="AX85" s="16">
        <f t="shared" si="603"/>
        <v>2156.2513117895919</v>
      </c>
      <c r="AY85" s="16">
        <f t="shared" si="603"/>
        <v>1935.0179107790539</v>
      </c>
      <c r="AZ85" s="16">
        <f>SUM(AZ77:AZ84)</f>
        <v>1906.7226968031014</v>
      </c>
      <c r="BA85" s="16">
        <f t="shared" si="603"/>
        <v>2051.8530074369892</v>
      </c>
      <c r="BB85" s="16">
        <f t="shared" si="603"/>
        <v>1883.5442195387011</v>
      </c>
      <c r="BC85" s="16">
        <f t="shared" si="603"/>
        <v>2004.7806379324882</v>
      </c>
      <c r="BD85" s="16">
        <f t="shared" si="603"/>
        <v>2046.2299477998854</v>
      </c>
      <c r="BE85" s="16">
        <f t="shared" si="603"/>
        <v>2085.8276984807112</v>
      </c>
      <c r="BF85" s="16">
        <f t="shared" si="603"/>
        <v>2144.7077977887216</v>
      </c>
      <c r="BG85" s="16">
        <f t="shared" si="603"/>
        <v>2213.9808038069709</v>
      </c>
      <c r="BH85" s="16">
        <f t="shared" si="603"/>
        <v>2286.1406865761514</v>
      </c>
      <c r="BI85" s="16">
        <f t="shared" si="603"/>
        <v>2361.1095971698205</v>
      </c>
      <c r="BJ85" s="16">
        <f t="shared" si="603"/>
        <v>2432.5007019752566</v>
      </c>
      <c r="BK85" s="16">
        <f t="shared" si="603"/>
        <v>2013.644147938661</v>
      </c>
      <c r="BL85" s="16">
        <f t="shared" si="603"/>
        <v>1899.9045753440403</v>
      </c>
      <c r="BM85" s="16">
        <f t="shared" si="603"/>
        <v>2183.6247320878865</v>
      </c>
      <c r="BN85" s="16">
        <f t="shared" si="603"/>
        <v>2152.63759007099</v>
      </c>
      <c r="BO85" s="16">
        <f t="shared" si="603"/>
        <v>2354.9750340732371</v>
      </c>
      <c r="BP85" s="16">
        <f t="shared" ref="BP85:CT85" si="604">SUM(BP77:BP84)</f>
        <v>2446.1650996607841</v>
      </c>
      <c r="BQ85" s="16">
        <f t="shared" si="604"/>
        <v>2512.8171425143423</v>
      </c>
      <c r="BR85" s="16">
        <f t="shared" si="604"/>
        <v>2578.4967221442012</v>
      </c>
      <c r="BS85" s="16">
        <f t="shared" si="604"/>
        <v>2692.2351708107317</v>
      </c>
      <c r="BT85" s="16">
        <f t="shared" si="604"/>
        <v>2796.9688962760411</v>
      </c>
      <c r="BU85" s="16">
        <f t="shared" si="604"/>
        <v>2906.3905792794485</v>
      </c>
      <c r="BV85" s="16">
        <f t="shared" si="604"/>
        <v>3018.4804894081585</v>
      </c>
      <c r="BW85" s="16">
        <f t="shared" si="604"/>
        <v>2207.6553141562949</v>
      </c>
      <c r="BX85" s="16">
        <f t="shared" si="604"/>
        <v>2002.1948598736365</v>
      </c>
      <c r="BY85" s="16">
        <f t="shared" si="604"/>
        <v>2305.1442248792619</v>
      </c>
      <c r="BZ85" s="16">
        <f t="shared" si="604"/>
        <v>2249.8686224599928</v>
      </c>
      <c r="CA85" s="16">
        <f t="shared" si="604"/>
        <v>2495.8213945552079</v>
      </c>
      <c r="CB85" s="16">
        <f t="shared" si="604"/>
        <v>2581.7645366543129</v>
      </c>
      <c r="CC85" s="16">
        <f t="shared" si="604"/>
        <v>2610.1580950584789</v>
      </c>
      <c r="CD85" s="16">
        <f t="shared" si="604"/>
        <v>2677.755460486243</v>
      </c>
      <c r="CE85" s="16">
        <f t="shared" si="604"/>
        <v>2784.063911088143</v>
      </c>
      <c r="CF85" s="16">
        <f t="shared" si="604"/>
        <v>2872.6542196183755</v>
      </c>
      <c r="CG85" s="16">
        <f t="shared" si="604"/>
        <v>2963.2911948563665</v>
      </c>
      <c r="CH85" s="16">
        <f t="shared" si="604"/>
        <v>3042.3173532380279</v>
      </c>
      <c r="CI85" s="16">
        <f t="shared" si="604"/>
        <v>2478.5225693147913</v>
      </c>
      <c r="CJ85" s="16">
        <f t="shared" si="604"/>
        <v>2265.4847940961381</v>
      </c>
      <c r="CK85" s="16">
        <f t="shared" si="604"/>
        <v>2596.1903742969662</v>
      </c>
      <c r="CL85" s="16">
        <f t="shared" si="604"/>
        <v>2535.3170047921767</v>
      </c>
      <c r="CM85" s="16">
        <f t="shared" si="604"/>
        <v>2804.5724475342058</v>
      </c>
      <c r="CN85" s="16">
        <f t="shared" si="604"/>
        <v>2900.5931175858514</v>
      </c>
      <c r="CO85" s="16">
        <f t="shared" si="604"/>
        <v>2933.0491665417708</v>
      </c>
      <c r="CP85" s="16">
        <f t="shared" si="604"/>
        <v>3019.3229919000173</v>
      </c>
      <c r="CQ85" s="16">
        <f t="shared" si="604"/>
        <v>3150.451189111127</v>
      </c>
      <c r="CR85" s="16">
        <f t="shared" si="604"/>
        <v>3263.0613788440633</v>
      </c>
      <c r="CS85" s="16">
        <f>SUM(CS77:CS84)</f>
        <v>3400.7812390034819</v>
      </c>
      <c r="CT85" s="16">
        <f t="shared" si="604"/>
        <v>3505.3917862036624</v>
      </c>
    </row>
    <row r="87" spans="1:98" s="4" customFormat="1" x14ac:dyDescent="0.25">
      <c r="A87" s="113"/>
      <c r="B87"/>
      <c r="C8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9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9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9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9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9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9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9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9"/>
    </row>
    <row r="88" spans="1:98" s="102" customFormat="1" x14ac:dyDescent="0.25">
      <c r="B88" s="102" t="s">
        <v>13</v>
      </c>
      <c r="C88" s="102">
        <f t="shared" ref="C88:BN88" si="605">C52</f>
        <v>42005</v>
      </c>
      <c r="D88" s="102">
        <f t="shared" si="605"/>
        <v>42036</v>
      </c>
      <c r="E88" s="102">
        <f t="shared" si="605"/>
        <v>42064</v>
      </c>
      <c r="F88" s="102">
        <f t="shared" si="605"/>
        <v>42095</v>
      </c>
      <c r="G88" s="102">
        <f t="shared" si="605"/>
        <v>42125</v>
      </c>
      <c r="H88" s="102">
        <f t="shared" si="605"/>
        <v>42156</v>
      </c>
      <c r="I88" s="102">
        <f t="shared" si="605"/>
        <v>42186</v>
      </c>
      <c r="J88" s="102">
        <f t="shared" si="605"/>
        <v>42217</v>
      </c>
      <c r="K88" s="102">
        <f t="shared" si="605"/>
        <v>42248</v>
      </c>
      <c r="L88" s="102">
        <f t="shared" si="605"/>
        <v>42278</v>
      </c>
      <c r="M88" s="102">
        <f t="shared" si="605"/>
        <v>42309</v>
      </c>
      <c r="N88" s="103">
        <f t="shared" si="605"/>
        <v>42339</v>
      </c>
      <c r="O88" s="102">
        <f t="shared" si="605"/>
        <v>42370</v>
      </c>
      <c r="P88" s="102">
        <f t="shared" si="605"/>
        <v>42401</v>
      </c>
      <c r="Q88" s="102">
        <f t="shared" si="605"/>
        <v>42430</v>
      </c>
      <c r="R88" s="102">
        <f t="shared" si="605"/>
        <v>42461</v>
      </c>
      <c r="S88" s="102">
        <f t="shared" si="605"/>
        <v>42491</v>
      </c>
      <c r="T88" s="102">
        <f t="shared" si="605"/>
        <v>42522</v>
      </c>
      <c r="U88" s="110">
        <f t="shared" si="605"/>
        <v>42552</v>
      </c>
      <c r="V88" s="110">
        <f t="shared" si="605"/>
        <v>42583</v>
      </c>
      <c r="W88" s="110">
        <f t="shared" si="605"/>
        <v>42614</v>
      </c>
      <c r="X88" s="110">
        <f t="shared" si="605"/>
        <v>42644</v>
      </c>
      <c r="Y88" s="110">
        <f t="shared" si="605"/>
        <v>42675</v>
      </c>
      <c r="Z88" s="114">
        <f t="shared" si="605"/>
        <v>42705</v>
      </c>
      <c r="AA88" s="102">
        <f t="shared" si="605"/>
        <v>42752</v>
      </c>
      <c r="AB88" s="102">
        <f t="shared" si="605"/>
        <v>42783</v>
      </c>
      <c r="AC88" s="102">
        <f t="shared" si="605"/>
        <v>42811</v>
      </c>
      <c r="AD88" s="102">
        <f t="shared" si="605"/>
        <v>42842</v>
      </c>
      <c r="AE88" s="102">
        <f t="shared" si="605"/>
        <v>42872</v>
      </c>
      <c r="AF88" s="102">
        <f t="shared" si="605"/>
        <v>42903</v>
      </c>
      <c r="AG88" s="102">
        <f t="shared" si="605"/>
        <v>42933</v>
      </c>
      <c r="AH88" s="102">
        <f t="shared" si="605"/>
        <v>42964</v>
      </c>
      <c r="AI88" s="102">
        <f t="shared" si="605"/>
        <v>42995</v>
      </c>
      <c r="AJ88" s="102">
        <f t="shared" si="605"/>
        <v>43025</v>
      </c>
      <c r="AK88" s="102">
        <f t="shared" si="605"/>
        <v>43056</v>
      </c>
      <c r="AL88" s="103">
        <f t="shared" si="605"/>
        <v>43086</v>
      </c>
      <c r="AM88" s="102">
        <f t="shared" si="605"/>
        <v>43118</v>
      </c>
      <c r="AN88" s="102">
        <f t="shared" si="605"/>
        <v>43149</v>
      </c>
      <c r="AO88" s="102">
        <f t="shared" si="605"/>
        <v>43177</v>
      </c>
      <c r="AP88" s="102">
        <f t="shared" si="605"/>
        <v>43208</v>
      </c>
      <c r="AQ88" s="102">
        <f t="shared" si="605"/>
        <v>43238</v>
      </c>
      <c r="AR88" s="102">
        <f t="shared" si="605"/>
        <v>43269</v>
      </c>
      <c r="AS88" s="102">
        <f t="shared" si="605"/>
        <v>43299</v>
      </c>
      <c r="AT88" s="102">
        <f t="shared" si="605"/>
        <v>43330</v>
      </c>
      <c r="AU88" s="102">
        <f t="shared" si="605"/>
        <v>43361</v>
      </c>
      <c r="AV88" s="102">
        <f t="shared" si="605"/>
        <v>43391</v>
      </c>
      <c r="AW88" s="102">
        <f t="shared" si="605"/>
        <v>43422</v>
      </c>
      <c r="AX88" s="103">
        <f t="shared" si="605"/>
        <v>43452</v>
      </c>
      <c r="AY88" s="102">
        <f t="shared" si="605"/>
        <v>43483</v>
      </c>
      <c r="AZ88" s="102">
        <f t="shared" si="605"/>
        <v>43514</v>
      </c>
      <c r="BA88" s="102">
        <f t="shared" si="605"/>
        <v>43542</v>
      </c>
      <c r="BB88" s="102">
        <f t="shared" si="605"/>
        <v>43573</v>
      </c>
      <c r="BC88" s="102">
        <f t="shared" si="605"/>
        <v>43603</v>
      </c>
      <c r="BD88" s="102">
        <f t="shared" si="605"/>
        <v>43634</v>
      </c>
      <c r="BE88" s="102">
        <f t="shared" si="605"/>
        <v>43664</v>
      </c>
      <c r="BF88" s="102">
        <f t="shared" si="605"/>
        <v>43695</v>
      </c>
      <c r="BG88" s="102">
        <f t="shared" si="605"/>
        <v>43726</v>
      </c>
      <c r="BH88" s="102">
        <f t="shared" si="605"/>
        <v>43756</v>
      </c>
      <c r="BI88" s="102">
        <f t="shared" si="605"/>
        <v>43787</v>
      </c>
      <c r="BJ88" s="103">
        <f t="shared" si="605"/>
        <v>43817</v>
      </c>
      <c r="BK88" s="102">
        <f t="shared" si="605"/>
        <v>43848</v>
      </c>
      <c r="BL88" s="102">
        <f t="shared" si="605"/>
        <v>43879</v>
      </c>
      <c r="BM88" s="102">
        <f t="shared" si="605"/>
        <v>43908</v>
      </c>
      <c r="BN88" s="102">
        <f t="shared" si="605"/>
        <v>43939</v>
      </c>
      <c r="BO88" s="102">
        <f t="shared" ref="BO88:CT88" si="606">BO52</f>
        <v>43969</v>
      </c>
      <c r="BP88" s="102">
        <f t="shared" si="606"/>
        <v>44000</v>
      </c>
      <c r="BQ88" s="102">
        <f t="shared" si="606"/>
        <v>44030</v>
      </c>
      <c r="BR88" s="102">
        <f t="shared" si="606"/>
        <v>44061</v>
      </c>
      <c r="BS88" s="102">
        <f t="shared" si="606"/>
        <v>44092</v>
      </c>
      <c r="BT88" s="102">
        <f t="shared" si="606"/>
        <v>44122</v>
      </c>
      <c r="BU88" s="102">
        <f t="shared" si="606"/>
        <v>44153</v>
      </c>
      <c r="BV88" s="103">
        <f t="shared" si="606"/>
        <v>44183</v>
      </c>
      <c r="BW88" s="102">
        <f t="shared" si="606"/>
        <v>44214</v>
      </c>
      <c r="BX88" s="102">
        <f t="shared" si="606"/>
        <v>44245</v>
      </c>
      <c r="BY88" s="102">
        <f t="shared" si="606"/>
        <v>44273</v>
      </c>
      <c r="BZ88" s="102">
        <f t="shared" si="606"/>
        <v>44304</v>
      </c>
      <c r="CA88" s="102">
        <f t="shared" si="606"/>
        <v>44334</v>
      </c>
      <c r="CB88" s="102">
        <f t="shared" si="606"/>
        <v>44365</v>
      </c>
      <c r="CC88" s="102">
        <f t="shared" si="606"/>
        <v>44395</v>
      </c>
      <c r="CD88" s="102">
        <f t="shared" si="606"/>
        <v>44426</v>
      </c>
      <c r="CE88" s="102">
        <f t="shared" si="606"/>
        <v>44457</v>
      </c>
      <c r="CF88" s="102">
        <f t="shared" si="606"/>
        <v>44487</v>
      </c>
      <c r="CG88" s="102">
        <f t="shared" si="606"/>
        <v>44518</v>
      </c>
      <c r="CH88" s="103">
        <f t="shared" si="606"/>
        <v>44548</v>
      </c>
      <c r="CI88" s="102">
        <f t="shared" si="606"/>
        <v>44579</v>
      </c>
      <c r="CJ88" s="102">
        <f t="shared" si="606"/>
        <v>44610</v>
      </c>
      <c r="CK88" s="102">
        <f t="shared" si="606"/>
        <v>44638</v>
      </c>
      <c r="CL88" s="102">
        <f t="shared" si="606"/>
        <v>44669</v>
      </c>
      <c r="CM88" s="102">
        <f t="shared" si="606"/>
        <v>44699</v>
      </c>
      <c r="CN88" s="102">
        <f t="shared" si="606"/>
        <v>44730</v>
      </c>
      <c r="CO88" s="102">
        <f t="shared" si="606"/>
        <v>44760</v>
      </c>
      <c r="CP88" s="102">
        <f t="shared" si="606"/>
        <v>44791</v>
      </c>
      <c r="CQ88" s="102">
        <f t="shared" si="606"/>
        <v>44822</v>
      </c>
      <c r="CR88" s="102">
        <f t="shared" si="606"/>
        <v>44852</v>
      </c>
      <c r="CS88" s="102">
        <f t="shared" si="606"/>
        <v>44883</v>
      </c>
      <c r="CT88" s="103">
        <f t="shared" si="606"/>
        <v>44913</v>
      </c>
    </row>
    <row r="89" spans="1:98" s="154" customFormat="1" x14ac:dyDescent="0.25">
      <c r="A89" s="4" t="s">
        <v>183</v>
      </c>
      <c r="B89" s="15" t="s">
        <v>142</v>
      </c>
      <c r="C89" s="179">
        <f>IFERROR(C77/C53,"")</f>
        <v>2.2222222222222223</v>
      </c>
      <c r="D89" s="179">
        <f t="shared" ref="D89:N89" si="607">IFERROR(D77/D53,"")</f>
        <v>2.3199999999999998</v>
      </c>
      <c r="E89" s="179">
        <f t="shared" si="607"/>
        <v>3.8333333333333335</v>
      </c>
      <c r="F89" s="179">
        <f t="shared" si="607"/>
        <v>3.5714285714285716</v>
      </c>
      <c r="G89" s="179">
        <f t="shared" si="607"/>
        <v>2.3139534883720931</v>
      </c>
      <c r="H89" s="179">
        <f t="shared" si="607"/>
        <v>2.9634146341463414</v>
      </c>
      <c r="I89" s="179">
        <f t="shared" si="607"/>
        <v>3.3157894736842106</v>
      </c>
      <c r="J89" s="179">
        <f t="shared" si="607"/>
        <v>2.0735294117647061</v>
      </c>
      <c r="K89" s="179">
        <f t="shared" si="607"/>
        <v>2.9479166666666665</v>
      </c>
      <c r="L89" s="179">
        <f t="shared" si="607"/>
        <v>3.3690476190476191</v>
      </c>
      <c r="M89" s="179">
        <f t="shared" si="607"/>
        <v>2.9523809523809526</v>
      </c>
      <c r="N89" s="180">
        <f t="shared" si="607"/>
        <v>4.583333333333333</v>
      </c>
      <c r="O89" s="1533">
        <v>1.4242424242424201</v>
      </c>
      <c r="P89" s="1533">
        <v>1.6666666666666701</v>
      </c>
      <c r="Q89" s="1533">
        <v>2.5531914893617</v>
      </c>
      <c r="R89" s="1533">
        <v>4</v>
      </c>
      <c r="S89" s="1533">
        <v>2.3783783783783798</v>
      </c>
      <c r="T89" s="1533">
        <v>2.0408163265306101</v>
      </c>
      <c r="U89" s="1533">
        <v>2.45161290322581</v>
      </c>
      <c r="V89" s="1533">
        <v>2.1</v>
      </c>
      <c r="W89" s="1533">
        <v>2.7894736842105301</v>
      </c>
      <c r="X89" s="1533">
        <v>2.9677419354838701</v>
      </c>
      <c r="Y89" s="1533">
        <v>3.82258064516129</v>
      </c>
      <c r="Z89" s="1533">
        <v>4.3552631578947398</v>
      </c>
      <c r="AA89" s="1534">
        <v>3.1363636363636362</v>
      </c>
      <c r="AB89" s="1531">
        <v>2.9923076923076901</v>
      </c>
      <c r="AC89" s="1531">
        <v>3.8972602739725999</v>
      </c>
      <c r="AD89" s="1531">
        <v>3.0337837837837802</v>
      </c>
      <c r="AE89" s="1531">
        <v>2.9563758389261698</v>
      </c>
      <c r="AF89" s="1531">
        <v>4.5709219858156001</v>
      </c>
      <c r="AG89" s="1531">
        <v>3.2324561403508798</v>
      </c>
      <c r="AH89" s="307">
        <f>AG89*1.03</f>
        <v>3.3294298245614065</v>
      </c>
      <c r="AI89" s="307">
        <f>AH89*1.03</f>
        <v>3.4293127192982489</v>
      </c>
      <c r="AJ89" s="307">
        <f>AI89*1.03</f>
        <v>3.5321921008771966</v>
      </c>
      <c r="AK89" s="307">
        <f>AJ89*1.03</f>
        <v>3.6381578639035124</v>
      </c>
      <c r="AL89" s="307">
        <f>AK89*1.03</f>
        <v>3.747302599820618</v>
      </c>
      <c r="AM89" s="309">
        <f>AVERAGE(AA89:AL89)</f>
        <v>3.4579887049984452</v>
      </c>
      <c r="AN89" s="310">
        <f>AM89</f>
        <v>3.4579887049984452</v>
      </c>
      <c r="AO89" s="310">
        <f t="shared" ref="AO89:AX89" si="608">AN89</f>
        <v>3.4579887049984452</v>
      </c>
      <c r="AP89" s="310">
        <f t="shared" si="608"/>
        <v>3.4579887049984452</v>
      </c>
      <c r="AQ89" s="310">
        <f t="shared" si="608"/>
        <v>3.4579887049984452</v>
      </c>
      <c r="AR89" s="310">
        <f t="shared" si="608"/>
        <v>3.4579887049984452</v>
      </c>
      <c r="AS89" s="310">
        <f t="shared" si="608"/>
        <v>3.4579887049984452</v>
      </c>
      <c r="AT89" s="310">
        <f t="shared" si="608"/>
        <v>3.4579887049984452</v>
      </c>
      <c r="AU89" s="310">
        <f t="shared" si="608"/>
        <v>3.4579887049984452</v>
      </c>
      <c r="AV89" s="310">
        <f t="shared" si="608"/>
        <v>3.4579887049984452</v>
      </c>
      <c r="AW89" s="310">
        <f t="shared" si="608"/>
        <v>3.4579887049984452</v>
      </c>
      <c r="AX89" s="310">
        <f t="shared" si="608"/>
        <v>3.4579887049984452</v>
      </c>
      <c r="AY89" s="309">
        <f t="shared" ref="AY89" si="609">AM89*1.05</f>
        <v>3.6308881402483677</v>
      </c>
      <c r="AZ89" s="310">
        <f t="shared" ref="AZ89:AZ95" si="610">AN89*1.05</f>
        <v>3.6308881402483677</v>
      </c>
      <c r="BA89" s="310">
        <f t="shared" ref="BA89:BA95" si="611">AO89*1.05</f>
        <v>3.6308881402483677</v>
      </c>
      <c r="BB89" s="310">
        <f t="shared" ref="BB89:BB95" si="612">AP89*1.05</f>
        <v>3.6308881402483677</v>
      </c>
      <c r="BC89" s="310">
        <f t="shared" ref="BC89:BC95" si="613">AQ89*1.05</f>
        <v>3.6308881402483677</v>
      </c>
      <c r="BD89" s="310">
        <f t="shared" ref="BD89:BD95" si="614">AR89*1.05</f>
        <v>3.6308881402483677</v>
      </c>
      <c r="BE89" s="310">
        <f t="shared" ref="BE89:BE95" si="615">AS89*1.05</f>
        <v>3.6308881402483677</v>
      </c>
      <c r="BF89" s="310">
        <f t="shared" ref="BF89:BF95" si="616">AT89*1.05</f>
        <v>3.6308881402483677</v>
      </c>
      <c r="BG89" s="310">
        <f t="shared" ref="BG89:BG95" si="617">AU89*1.05</f>
        <v>3.6308881402483677</v>
      </c>
      <c r="BH89" s="310">
        <f t="shared" ref="BH89:BH95" si="618">AV89*1.05</f>
        <v>3.6308881402483677</v>
      </c>
      <c r="BI89" s="310">
        <f t="shared" ref="BI89:BI95" si="619">AW89*1.05</f>
        <v>3.6308881402483677</v>
      </c>
      <c r="BJ89" s="310">
        <f t="shared" ref="BJ89:BJ95" si="620">AX89*1.05</f>
        <v>3.6308881402483677</v>
      </c>
      <c r="BK89" s="309">
        <f>AY89*1.03</f>
        <v>3.7398147844558189</v>
      </c>
      <c r="BL89" s="310">
        <f>AZ89*1.03</f>
        <v>3.7398147844558189</v>
      </c>
      <c r="BM89" s="310">
        <f t="shared" ref="BM89:BV95" si="621">BA89*1.03</f>
        <v>3.7398147844558189</v>
      </c>
      <c r="BN89" s="310">
        <f t="shared" si="621"/>
        <v>3.7398147844558189</v>
      </c>
      <c r="BO89" s="310">
        <f t="shared" si="621"/>
        <v>3.7398147844558189</v>
      </c>
      <c r="BP89" s="310">
        <f t="shared" si="621"/>
        <v>3.7398147844558189</v>
      </c>
      <c r="BQ89" s="310">
        <f t="shared" si="621"/>
        <v>3.7398147844558189</v>
      </c>
      <c r="BR89" s="310">
        <f t="shared" si="621"/>
        <v>3.7398147844558189</v>
      </c>
      <c r="BS89" s="310">
        <f t="shared" si="621"/>
        <v>3.7398147844558189</v>
      </c>
      <c r="BT89" s="310">
        <f t="shared" si="621"/>
        <v>3.7398147844558189</v>
      </c>
      <c r="BU89" s="310">
        <f t="shared" si="621"/>
        <v>3.7398147844558189</v>
      </c>
      <c r="BV89" s="310">
        <f t="shared" si="621"/>
        <v>3.7398147844558189</v>
      </c>
      <c r="BW89" s="309">
        <f>BK89*1.03</f>
        <v>3.8520092279894937</v>
      </c>
      <c r="BX89" s="310">
        <f>BW89</f>
        <v>3.8520092279894937</v>
      </c>
      <c r="BY89" s="310">
        <f t="shared" ref="BY89:CH89" si="622">BX89</f>
        <v>3.8520092279894937</v>
      </c>
      <c r="BZ89" s="310">
        <f t="shared" si="622"/>
        <v>3.8520092279894937</v>
      </c>
      <c r="CA89" s="310">
        <f t="shared" si="622"/>
        <v>3.8520092279894937</v>
      </c>
      <c r="CB89" s="310">
        <f t="shared" si="622"/>
        <v>3.8520092279894937</v>
      </c>
      <c r="CC89" s="310">
        <f t="shared" si="622"/>
        <v>3.8520092279894937</v>
      </c>
      <c r="CD89" s="310">
        <f t="shared" si="622"/>
        <v>3.8520092279894937</v>
      </c>
      <c r="CE89" s="310">
        <f t="shared" si="622"/>
        <v>3.8520092279894937</v>
      </c>
      <c r="CF89" s="310">
        <f t="shared" si="622"/>
        <v>3.8520092279894937</v>
      </c>
      <c r="CG89" s="310">
        <f t="shared" si="622"/>
        <v>3.8520092279894937</v>
      </c>
      <c r="CH89" s="310">
        <f t="shared" si="622"/>
        <v>3.8520092279894937</v>
      </c>
      <c r="CI89" s="309">
        <f>BW89*1.05</f>
        <v>4.0446096893889685</v>
      </c>
      <c r="CJ89" s="310">
        <f t="shared" ref="CJ89:CT95" si="623">BX89*1.05</f>
        <v>4.0446096893889685</v>
      </c>
      <c r="CK89" s="310">
        <f t="shared" si="623"/>
        <v>4.0446096893889685</v>
      </c>
      <c r="CL89" s="310">
        <f t="shared" si="623"/>
        <v>4.0446096893889685</v>
      </c>
      <c r="CM89" s="310">
        <f t="shared" si="623"/>
        <v>4.0446096893889685</v>
      </c>
      <c r="CN89" s="310">
        <f t="shared" si="623"/>
        <v>4.0446096893889685</v>
      </c>
      <c r="CO89" s="310">
        <f t="shared" si="623"/>
        <v>4.0446096893889685</v>
      </c>
      <c r="CP89" s="310">
        <f t="shared" si="623"/>
        <v>4.0446096893889685</v>
      </c>
      <c r="CQ89" s="310">
        <f t="shared" si="623"/>
        <v>4.0446096893889685</v>
      </c>
      <c r="CR89" s="310">
        <f t="shared" si="623"/>
        <v>4.0446096893889685</v>
      </c>
      <c r="CS89" s="310">
        <f t="shared" si="623"/>
        <v>4.0446096893889685</v>
      </c>
      <c r="CT89" s="311">
        <f t="shared" si="623"/>
        <v>4.0446096893889685</v>
      </c>
    </row>
    <row r="90" spans="1:98" s="154" customFormat="1" x14ac:dyDescent="0.25">
      <c r="A90" s="4" t="s">
        <v>184</v>
      </c>
      <c r="B90" s="15" t="s">
        <v>5</v>
      </c>
      <c r="C90" s="179">
        <f t="shared" ref="C90:N90" si="624">IFERROR(C78/C54,"")</f>
        <v>1.1777777777777778</v>
      </c>
      <c r="D90" s="179">
        <f t="shared" si="624"/>
        <v>1.2</v>
      </c>
      <c r="E90" s="179">
        <f t="shared" si="624"/>
        <v>1.5901639344262295</v>
      </c>
      <c r="F90" s="179">
        <f t="shared" si="624"/>
        <v>1.4210526315789473</v>
      </c>
      <c r="G90" s="179">
        <f t="shared" si="624"/>
        <v>1.2328767123287672</v>
      </c>
      <c r="H90" s="179">
        <f t="shared" si="624"/>
        <v>1.308411214953271</v>
      </c>
      <c r="I90" s="179">
        <f t="shared" si="624"/>
        <v>1.4315789473684211</v>
      </c>
      <c r="J90" s="179">
        <f t="shared" si="624"/>
        <v>1.3421052631578947</v>
      </c>
      <c r="K90" s="179">
        <f t="shared" si="624"/>
        <v>1.5316455696202531</v>
      </c>
      <c r="L90" s="179">
        <f t="shared" si="624"/>
        <v>1.352112676056338</v>
      </c>
      <c r="M90" s="179">
        <f t="shared" si="624"/>
        <v>1.6666666666666667</v>
      </c>
      <c r="N90" s="180">
        <f t="shared" si="624"/>
        <v>2.4086956521739129</v>
      </c>
      <c r="O90" s="1533">
        <v>1.4615384615384599</v>
      </c>
      <c r="P90" s="1533">
        <v>1.52173913043478</v>
      </c>
      <c r="Q90" s="1533">
        <v>2.0087719298245599</v>
      </c>
      <c r="R90" s="1533">
        <v>1.6811594202898501</v>
      </c>
      <c r="S90" s="1533">
        <v>1.3783783783783801</v>
      </c>
      <c r="T90" s="1533">
        <v>1.72413793103448</v>
      </c>
      <c r="U90" s="1533">
        <v>1.51898734177215</v>
      </c>
      <c r="V90" s="1533">
        <v>1.8533333333333299</v>
      </c>
      <c r="W90" s="1533">
        <v>2.0629921259842501</v>
      </c>
      <c r="X90" s="1533">
        <v>1.5617977528089899</v>
      </c>
      <c r="Y90" s="1533">
        <v>1.61417322834646</v>
      </c>
      <c r="Z90" s="1533">
        <v>1.83908045977011</v>
      </c>
      <c r="AA90" s="1534">
        <v>1.9148936170212767</v>
      </c>
      <c r="AB90" s="1531">
        <v>1.29508196721311</v>
      </c>
      <c r="AC90" s="1531">
        <v>1.8181818181818199</v>
      </c>
      <c r="AD90" s="1531">
        <v>1.7692307692307701</v>
      </c>
      <c r="AE90" s="1531">
        <v>1.4188311688311701</v>
      </c>
      <c r="AF90" s="1531">
        <v>1.6201923076923099</v>
      </c>
      <c r="AG90" s="1531">
        <v>1.4451612903225799</v>
      </c>
      <c r="AH90" s="307">
        <f>AG90*1.03</f>
        <v>1.4885161290322573</v>
      </c>
      <c r="AI90" s="307">
        <f t="shared" ref="AI90:AL93" si="625">AH90*1.06</f>
        <v>1.5778270967741927</v>
      </c>
      <c r="AJ90" s="307">
        <f t="shared" si="625"/>
        <v>1.6724967225806444</v>
      </c>
      <c r="AK90" s="307">
        <f t="shared" si="625"/>
        <v>1.7728465259354831</v>
      </c>
      <c r="AL90" s="307">
        <f t="shared" si="625"/>
        <v>1.8792173174916122</v>
      </c>
      <c r="AM90" s="313">
        <f>AVERAGE(AA90:AL90)</f>
        <v>1.6393730608589356</v>
      </c>
      <c r="AN90" s="313">
        <f>AM90</f>
        <v>1.6393730608589356</v>
      </c>
      <c r="AO90" s="313">
        <f t="shared" ref="AO90:AX90" si="626">AN90</f>
        <v>1.6393730608589356</v>
      </c>
      <c r="AP90" s="313">
        <f t="shared" si="626"/>
        <v>1.6393730608589356</v>
      </c>
      <c r="AQ90" s="313">
        <f t="shared" si="626"/>
        <v>1.6393730608589356</v>
      </c>
      <c r="AR90" s="313">
        <f t="shared" si="626"/>
        <v>1.6393730608589356</v>
      </c>
      <c r="AS90" s="313">
        <f t="shared" si="626"/>
        <v>1.6393730608589356</v>
      </c>
      <c r="AT90" s="313">
        <f t="shared" si="626"/>
        <v>1.6393730608589356</v>
      </c>
      <c r="AU90" s="313">
        <f t="shared" si="626"/>
        <v>1.6393730608589356</v>
      </c>
      <c r="AV90" s="313">
        <f t="shared" si="626"/>
        <v>1.6393730608589356</v>
      </c>
      <c r="AW90" s="313">
        <f t="shared" si="626"/>
        <v>1.6393730608589356</v>
      </c>
      <c r="AX90" s="313">
        <f t="shared" si="626"/>
        <v>1.6393730608589356</v>
      </c>
      <c r="AY90" s="312">
        <f t="shared" ref="AY90:AY95" si="627">AM90*1.05</f>
        <v>1.7213417139018825</v>
      </c>
      <c r="AZ90" s="313">
        <f t="shared" si="610"/>
        <v>1.7213417139018825</v>
      </c>
      <c r="BA90" s="313">
        <f t="shared" si="611"/>
        <v>1.7213417139018825</v>
      </c>
      <c r="BB90" s="313">
        <f t="shared" si="612"/>
        <v>1.7213417139018825</v>
      </c>
      <c r="BC90" s="313">
        <f t="shared" si="613"/>
        <v>1.7213417139018825</v>
      </c>
      <c r="BD90" s="313">
        <f t="shared" si="614"/>
        <v>1.7213417139018825</v>
      </c>
      <c r="BE90" s="313">
        <f t="shared" si="615"/>
        <v>1.7213417139018825</v>
      </c>
      <c r="BF90" s="313">
        <f t="shared" si="616"/>
        <v>1.7213417139018825</v>
      </c>
      <c r="BG90" s="313">
        <f t="shared" si="617"/>
        <v>1.7213417139018825</v>
      </c>
      <c r="BH90" s="313">
        <f t="shared" si="618"/>
        <v>1.7213417139018825</v>
      </c>
      <c r="BI90" s="313">
        <f t="shared" si="619"/>
        <v>1.7213417139018825</v>
      </c>
      <c r="BJ90" s="313">
        <f t="shared" si="620"/>
        <v>1.7213417139018825</v>
      </c>
      <c r="BK90" s="312">
        <f>AY90*1.03</f>
        <v>1.7729819653189389</v>
      </c>
      <c r="BL90" s="313">
        <f>AZ90*1.03</f>
        <v>1.7729819653189389</v>
      </c>
      <c r="BM90" s="313">
        <f t="shared" si="621"/>
        <v>1.7729819653189389</v>
      </c>
      <c r="BN90" s="313">
        <f t="shared" si="621"/>
        <v>1.7729819653189389</v>
      </c>
      <c r="BO90" s="313">
        <f t="shared" si="621"/>
        <v>1.7729819653189389</v>
      </c>
      <c r="BP90" s="313">
        <f t="shared" si="621"/>
        <v>1.7729819653189389</v>
      </c>
      <c r="BQ90" s="313">
        <f t="shared" si="621"/>
        <v>1.7729819653189389</v>
      </c>
      <c r="BR90" s="313">
        <f t="shared" si="621"/>
        <v>1.7729819653189389</v>
      </c>
      <c r="BS90" s="313">
        <f t="shared" si="621"/>
        <v>1.7729819653189389</v>
      </c>
      <c r="BT90" s="313">
        <f t="shared" si="621"/>
        <v>1.7729819653189389</v>
      </c>
      <c r="BU90" s="313">
        <f t="shared" si="621"/>
        <v>1.7729819653189389</v>
      </c>
      <c r="BV90" s="313">
        <f t="shared" si="621"/>
        <v>1.7729819653189389</v>
      </c>
      <c r="BW90" s="312">
        <f t="shared" ref="BW90:BW95" si="628">BK90*1.04</f>
        <v>1.8439012439316966</v>
      </c>
      <c r="BX90" s="313">
        <f t="shared" ref="BX90:CH95" si="629">BL90*1.04</f>
        <v>1.8439012439316966</v>
      </c>
      <c r="BY90" s="313">
        <f t="shared" si="629"/>
        <v>1.8439012439316966</v>
      </c>
      <c r="BZ90" s="313">
        <f t="shared" si="629"/>
        <v>1.8439012439316966</v>
      </c>
      <c r="CA90" s="313">
        <f t="shared" si="629"/>
        <v>1.8439012439316966</v>
      </c>
      <c r="CB90" s="313">
        <f t="shared" si="629"/>
        <v>1.8439012439316966</v>
      </c>
      <c r="CC90" s="313">
        <f t="shared" si="629"/>
        <v>1.8439012439316966</v>
      </c>
      <c r="CD90" s="313">
        <f t="shared" si="629"/>
        <v>1.8439012439316966</v>
      </c>
      <c r="CE90" s="313">
        <f t="shared" si="629"/>
        <v>1.8439012439316966</v>
      </c>
      <c r="CF90" s="313">
        <f t="shared" si="629"/>
        <v>1.8439012439316966</v>
      </c>
      <c r="CG90" s="313">
        <f t="shared" si="629"/>
        <v>1.8439012439316966</v>
      </c>
      <c r="CH90" s="308">
        <f t="shared" si="629"/>
        <v>1.8439012439316966</v>
      </c>
      <c r="CI90" s="312">
        <f t="shared" ref="CI90:CI95" si="630">BW90*1.05</f>
        <v>1.9360963061282817</v>
      </c>
      <c r="CJ90" s="313">
        <f t="shared" si="623"/>
        <v>1.9360963061282817</v>
      </c>
      <c r="CK90" s="313">
        <f t="shared" si="623"/>
        <v>1.9360963061282817</v>
      </c>
      <c r="CL90" s="313">
        <f t="shared" si="623"/>
        <v>1.9360963061282817</v>
      </c>
      <c r="CM90" s="313">
        <f t="shared" si="623"/>
        <v>1.9360963061282817</v>
      </c>
      <c r="CN90" s="313">
        <f t="shared" si="623"/>
        <v>1.9360963061282817</v>
      </c>
      <c r="CO90" s="313">
        <f t="shared" si="623"/>
        <v>1.9360963061282817</v>
      </c>
      <c r="CP90" s="313">
        <f t="shared" si="623"/>
        <v>1.9360963061282817</v>
      </c>
      <c r="CQ90" s="313">
        <f t="shared" si="623"/>
        <v>1.9360963061282817</v>
      </c>
      <c r="CR90" s="313">
        <f t="shared" si="623"/>
        <v>1.9360963061282817</v>
      </c>
      <c r="CS90" s="313">
        <f t="shared" si="623"/>
        <v>1.9360963061282817</v>
      </c>
      <c r="CT90" s="308">
        <f t="shared" si="623"/>
        <v>1.9360963061282817</v>
      </c>
    </row>
    <row r="91" spans="1:98" s="154" customFormat="1" x14ac:dyDescent="0.25">
      <c r="A91" s="4" t="s">
        <v>185</v>
      </c>
      <c r="B91" s="15" t="s">
        <v>6</v>
      </c>
      <c r="C91" s="179">
        <f t="shared" ref="C91:N91" si="631">IFERROR(C79/C55,"")</f>
        <v>1.2666666666666666</v>
      </c>
      <c r="D91" s="179">
        <f t="shared" si="631"/>
        <v>1.2857142857142858</v>
      </c>
      <c r="E91" s="179">
        <f t="shared" si="631"/>
        <v>1.7619047619047619</v>
      </c>
      <c r="F91" s="179">
        <f t="shared" si="631"/>
        <v>1.5972222222222223</v>
      </c>
      <c r="G91" s="179">
        <f t="shared" si="631"/>
        <v>1.4875</v>
      </c>
      <c r="H91" s="179">
        <f t="shared" si="631"/>
        <v>1.6619718309859155</v>
      </c>
      <c r="I91" s="179">
        <f t="shared" si="631"/>
        <v>1.379746835443038</v>
      </c>
      <c r="J91" s="179">
        <f t="shared" si="631"/>
        <v>1.510204081632653</v>
      </c>
      <c r="K91" s="179">
        <f t="shared" si="631"/>
        <v>1.7698412698412698</v>
      </c>
      <c r="L91" s="179">
        <f t="shared" si="631"/>
        <v>1.5079365079365079</v>
      </c>
      <c r="M91" s="179">
        <f t="shared" si="631"/>
        <v>2.0625</v>
      </c>
      <c r="N91" s="180">
        <f t="shared" si="631"/>
        <v>2.044</v>
      </c>
      <c r="O91" s="1533">
        <v>1.6756756756756801</v>
      </c>
      <c r="P91" s="1533">
        <v>1.5</v>
      </c>
      <c r="Q91" s="1533">
        <v>2.125</v>
      </c>
      <c r="R91" s="1533">
        <v>1.72413793103448</v>
      </c>
      <c r="S91" s="1533">
        <v>1.6949152542372901</v>
      </c>
      <c r="T91" s="1533">
        <v>1.9485294117647101</v>
      </c>
      <c r="U91" s="1533">
        <v>1.5647058823529401</v>
      </c>
      <c r="V91" s="1533">
        <v>1.3571428571428601</v>
      </c>
      <c r="W91" s="1533">
        <v>2.1267605633802802</v>
      </c>
      <c r="X91" s="1533">
        <v>1.67676767676768</v>
      </c>
      <c r="Y91" s="1533">
        <v>2.1603773584905701</v>
      </c>
      <c r="Z91" s="1533">
        <v>1.7971698113207499</v>
      </c>
      <c r="AA91" s="1534">
        <v>1.509090909090909</v>
      </c>
      <c r="AB91" s="1531">
        <v>1.5</v>
      </c>
      <c r="AC91" s="1531">
        <v>2.11578947368421</v>
      </c>
      <c r="AD91" s="1531">
        <v>1.3783783783783801</v>
      </c>
      <c r="AE91" s="1531">
        <v>2.07894736842105</v>
      </c>
      <c r="AF91" s="1531">
        <v>1.6931818181818199</v>
      </c>
      <c r="AG91" s="1531">
        <v>1.92063492063492</v>
      </c>
      <c r="AH91" s="307">
        <f t="shared" ref="AH91:AH96" si="632">AG91*1.03</f>
        <v>1.9782539682539677</v>
      </c>
      <c r="AI91" s="307">
        <f t="shared" si="625"/>
        <v>2.0969492063492057</v>
      </c>
      <c r="AJ91" s="307">
        <f t="shared" ref="AJ91:AL91" si="633">AI91*1.06</f>
        <v>2.2227661587301579</v>
      </c>
      <c r="AK91" s="307">
        <f t="shared" si="633"/>
        <v>2.3561321282539676</v>
      </c>
      <c r="AL91" s="307">
        <f t="shared" si="633"/>
        <v>2.4975000559492058</v>
      </c>
      <c r="AM91" s="312">
        <f t="shared" ref="AM91:AM92" si="634">AA91*1.03</f>
        <v>1.5543636363636364</v>
      </c>
      <c r="AN91" s="313">
        <f t="shared" ref="AN91:AN93" si="635">AB91*1.02</f>
        <v>1.53</v>
      </c>
      <c r="AO91" s="313">
        <f t="shared" ref="AO91:AO93" si="636">AC91*1.02</f>
        <v>2.1581052631578941</v>
      </c>
      <c r="AP91" s="313">
        <f t="shared" ref="AP91:AP93" si="637">AD91*1.02</f>
        <v>1.4059459459459478</v>
      </c>
      <c r="AQ91" s="313">
        <f t="shared" ref="AQ91:AQ93" si="638">AE91*1.02</f>
        <v>2.1205263157894709</v>
      </c>
      <c r="AR91" s="313">
        <f t="shared" ref="AR91:AR93" si="639">AF91*1.02</f>
        <v>1.7270454545454563</v>
      </c>
      <c r="AS91" s="313">
        <f t="shared" ref="AS91:AS93" si="640">AG91*1.04</f>
        <v>1.9974603174603169</v>
      </c>
      <c r="AT91" s="313">
        <f t="shared" ref="AT91:AT93" si="641">AH91*1.05</f>
        <v>2.0771666666666664</v>
      </c>
      <c r="AU91" s="313">
        <f t="shared" ref="AU91:AU93" si="642">AI91*1.05</f>
        <v>2.2017966666666662</v>
      </c>
      <c r="AV91" s="313">
        <f t="shared" ref="AV91:AV93" si="643">AJ91*1.05</f>
        <v>2.3339044666666657</v>
      </c>
      <c r="AW91" s="313">
        <f t="shared" ref="AW91:AW93" si="644">AK91*1.05</f>
        <v>2.4739387346666661</v>
      </c>
      <c r="AX91" s="308">
        <f t="shared" ref="AX91:AX93" si="645">AL91*1.05</f>
        <v>2.6223750587466661</v>
      </c>
      <c r="AY91" s="312">
        <f t="shared" si="627"/>
        <v>1.6320818181818182</v>
      </c>
      <c r="AZ91" s="313">
        <f t="shared" si="610"/>
        <v>1.6065</v>
      </c>
      <c r="BA91" s="313">
        <f t="shared" si="611"/>
        <v>2.2660105263157888</v>
      </c>
      <c r="BB91" s="313">
        <f t="shared" si="612"/>
        <v>1.4762432432432453</v>
      </c>
      <c r="BC91" s="313">
        <f t="shared" si="613"/>
        <v>2.2265526315789446</v>
      </c>
      <c r="BD91" s="313">
        <f t="shared" si="614"/>
        <v>1.8133977272727293</v>
      </c>
      <c r="BE91" s="313">
        <f t="shared" si="615"/>
        <v>2.0973333333333328</v>
      </c>
      <c r="BF91" s="313">
        <f t="shared" si="616"/>
        <v>2.181025</v>
      </c>
      <c r="BG91" s="313">
        <f t="shared" si="617"/>
        <v>2.3118864999999995</v>
      </c>
      <c r="BH91" s="313">
        <f t="shared" si="618"/>
        <v>2.4505996899999993</v>
      </c>
      <c r="BI91" s="313">
        <f t="shared" si="619"/>
        <v>2.5976356713999995</v>
      </c>
      <c r="BJ91" s="313">
        <f t="shared" si="620"/>
        <v>2.7534938116839993</v>
      </c>
      <c r="BK91" s="312">
        <f t="shared" ref="BK91:BK95" si="646">AY91*1.03</f>
        <v>1.6810442727272727</v>
      </c>
      <c r="BL91" s="313">
        <f t="shared" ref="BL91:BL95" si="647">AZ91*1.03</f>
        <v>1.654695</v>
      </c>
      <c r="BM91" s="313">
        <f t="shared" si="621"/>
        <v>2.3339908421052624</v>
      </c>
      <c r="BN91" s="313">
        <f t="shared" si="621"/>
        <v>1.5205305405405427</v>
      </c>
      <c r="BO91" s="313">
        <f t="shared" si="621"/>
        <v>2.2933492105263129</v>
      </c>
      <c r="BP91" s="313">
        <f t="shared" si="621"/>
        <v>1.8677996590909112</v>
      </c>
      <c r="BQ91" s="313">
        <f t="shared" si="621"/>
        <v>2.1602533333333329</v>
      </c>
      <c r="BR91" s="313">
        <f t="shared" si="621"/>
        <v>2.24645575</v>
      </c>
      <c r="BS91" s="313">
        <f t="shared" si="621"/>
        <v>2.3812430949999994</v>
      </c>
      <c r="BT91" s="313">
        <f t="shared" si="621"/>
        <v>2.5241176806999994</v>
      </c>
      <c r="BU91" s="313">
        <f t="shared" si="621"/>
        <v>2.6755647415419994</v>
      </c>
      <c r="BV91" s="313">
        <f t="shared" si="621"/>
        <v>2.8360986260345196</v>
      </c>
      <c r="BW91" s="312">
        <f t="shared" si="628"/>
        <v>1.7482860436363636</v>
      </c>
      <c r="BX91" s="313">
        <f t="shared" si="629"/>
        <v>1.7208828</v>
      </c>
      <c r="BY91" s="313">
        <f t="shared" si="629"/>
        <v>2.4273504757894728</v>
      </c>
      <c r="BZ91" s="313">
        <f t="shared" si="629"/>
        <v>1.5813517621621644</v>
      </c>
      <c r="CA91" s="313">
        <f t="shared" si="629"/>
        <v>2.3850831789473657</v>
      </c>
      <c r="CB91" s="313">
        <f t="shared" si="629"/>
        <v>1.9425116454545477</v>
      </c>
      <c r="CC91" s="313">
        <f t="shared" si="629"/>
        <v>2.2466634666666665</v>
      </c>
      <c r="CD91" s="313">
        <f t="shared" si="629"/>
        <v>2.3363139799999999</v>
      </c>
      <c r="CE91" s="313">
        <f t="shared" si="629"/>
        <v>2.4764928187999993</v>
      </c>
      <c r="CF91" s="313">
        <f t="shared" si="629"/>
        <v>2.6250823879279994</v>
      </c>
      <c r="CG91" s="313">
        <f t="shared" si="629"/>
        <v>2.7825873312036795</v>
      </c>
      <c r="CH91" s="308">
        <f>BV91*1.02</f>
        <v>2.8928205985552098</v>
      </c>
      <c r="CI91" s="312">
        <f t="shared" si="630"/>
        <v>1.835700345818182</v>
      </c>
      <c r="CJ91" s="313">
        <f t="shared" si="623"/>
        <v>1.8069269400000001</v>
      </c>
      <c r="CK91" s="313">
        <f t="shared" si="623"/>
        <v>2.5487179995789466</v>
      </c>
      <c r="CL91" s="313">
        <f t="shared" si="623"/>
        <v>1.6604193502702727</v>
      </c>
      <c r="CM91" s="313">
        <f t="shared" si="623"/>
        <v>2.504337337894734</v>
      </c>
      <c r="CN91" s="313">
        <f t="shared" si="623"/>
        <v>2.0396372277272752</v>
      </c>
      <c r="CO91" s="313">
        <f t="shared" si="623"/>
        <v>2.35899664</v>
      </c>
      <c r="CP91" s="313">
        <f t="shared" si="623"/>
        <v>2.4531296789999999</v>
      </c>
      <c r="CQ91" s="313">
        <f t="shared" si="623"/>
        <v>2.6003174597399994</v>
      </c>
      <c r="CR91" s="313">
        <f t="shared" si="623"/>
        <v>2.7563365073243995</v>
      </c>
      <c r="CS91" s="313">
        <f t="shared" si="623"/>
        <v>2.9217166977638636</v>
      </c>
      <c r="CT91" s="308">
        <f t="shared" si="623"/>
        <v>3.0374616284829705</v>
      </c>
    </row>
    <row r="92" spans="1:98" s="154" customFormat="1" x14ac:dyDescent="0.25">
      <c r="A92" s="4" t="s">
        <v>186</v>
      </c>
      <c r="B92" s="15" t="s">
        <v>7</v>
      </c>
      <c r="C92" s="179">
        <f t="shared" ref="C92:N92" si="648">IFERROR(C80/C56,"")</f>
        <v>1.2833333333333334</v>
      </c>
      <c r="D92" s="179">
        <f t="shared" si="648"/>
        <v>1.3870967741935485</v>
      </c>
      <c r="E92" s="179">
        <f t="shared" si="648"/>
        <v>1.3695652173913044</v>
      </c>
      <c r="F92" s="179">
        <f t="shared" si="648"/>
        <v>1.6153846153846154</v>
      </c>
      <c r="G92" s="179">
        <f t="shared" si="648"/>
        <v>1.3125</v>
      </c>
      <c r="H92" s="179">
        <f t="shared" si="648"/>
        <v>1.3731884057971016</v>
      </c>
      <c r="I92" s="179">
        <f t="shared" si="648"/>
        <v>1.3089430894308942</v>
      </c>
      <c r="J92" s="179">
        <f t="shared" si="648"/>
        <v>1.2837837837837838</v>
      </c>
      <c r="K92" s="179">
        <f t="shared" si="648"/>
        <v>1.3272727272727274</v>
      </c>
      <c r="L92" s="179">
        <f t="shared" si="648"/>
        <v>1.4473684210526316</v>
      </c>
      <c r="M92" s="179">
        <f t="shared" si="648"/>
        <v>1.8411214953271029</v>
      </c>
      <c r="N92" s="180">
        <f t="shared" si="648"/>
        <v>1.8099173553719008</v>
      </c>
      <c r="O92" s="1533">
        <v>1.41</v>
      </c>
      <c r="P92" s="1533">
        <v>1.375</v>
      </c>
      <c r="Q92" s="1533">
        <v>2.07407407407407</v>
      </c>
      <c r="R92" s="1533">
        <v>2</v>
      </c>
      <c r="S92" s="1533">
        <v>1.675</v>
      </c>
      <c r="T92" s="1533">
        <v>1.9949494949494999</v>
      </c>
      <c r="U92" s="1533">
        <v>1.95890410958904</v>
      </c>
      <c r="V92" s="1533">
        <v>1.6973684210526301</v>
      </c>
      <c r="W92" s="1533">
        <v>1.81944444444444</v>
      </c>
      <c r="X92" s="1533">
        <v>1.375</v>
      </c>
      <c r="Y92" s="1533">
        <v>2.4953271028037398</v>
      </c>
      <c r="Z92" s="1533">
        <v>2.8313253012048198</v>
      </c>
      <c r="AA92" s="1534">
        <v>2.0595238095238093</v>
      </c>
      <c r="AB92" s="1531">
        <v>1.67741935483871</v>
      </c>
      <c r="AC92" s="1531">
        <v>1.71264367816092</v>
      </c>
      <c r="AD92" s="1531">
        <v>1.5074626865671601</v>
      </c>
      <c r="AE92" s="1531">
        <v>1.55555555555556</v>
      </c>
      <c r="AF92" s="1531">
        <v>2.0406976744185998</v>
      </c>
      <c r="AG92" s="1531">
        <v>1.88607594936709</v>
      </c>
      <c r="AH92" s="307">
        <f t="shared" si="632"/>
        <v>1.9426582278481028</v>
      </c>
      <c r="AI92" s="307">
        <f t="shared" si="625"/>
        <v>2.0592177215189893</v>
      </c>
      <c r="AJ92" s="307">
        <f t="shared" ref="AJ92:AL92" si="649">AI92*1.06</f>
        <v>2.182770784810129</v>
      </c>
      <c r="AK92" s="307">
        <f t="shared" si="649"/>
        <v>2.3137370318987367</v>
      </c>
      <c r="AL92" s="307">
        <f t="shared" si="649"/>
        <v>2.4525612538126609</v>
      </c>
      <c r="AM92" s="312">
        <f t="shared" si="634"/>
        <v>2.1213095238095239</v>
      </c>
      <c r="AN92" s="313">
        <f t="shared" si="635"/>
        <v>1.7109677419354843</v>
      </c>
      <c r="AO92" s="313">
        <f t="shared" si="636"/>
        <v>1.7468965517241384</v>
      </c>
      <c r="AP92" s="313">
        <f t="shared" si="637"/>
        <v>1.5376119402985033</v>
      </c>
      <c r="AQ92" s="313">
        <f t="shared" si="638"/>
        <v>1.5866666666666713</v>
      </c>
      <c r="AR92" s="313">
        <f t="shared" si="639"/>
        <v>2.0815116279069721</v>
      </c>
      <c r="AS92" s="313">
        <f t="shared" si="640"/>
        <v>1.9615189873417738</v>
      </c>
      <c r="AT92" s="313">
        <f t="shared" si="641"/>
        <v>2.0397911392405081</v>
      </c>
      <c r="AU92" s="313">
        <f t="shared" si="642"/>
        <v>2.1621786075949387</v>
      </c>
      <c r="AV92" s="313">
        <f t="shared" si="643"/>
        <v>2.2919093240506356</v>
      </c>
      <c r="AW92" s="313">
        <f t="shared" si="644"/>
        <v>2.4294238834936737</v>
      </c>
      <c r="AX92" s="308">
        <f>AL92*1.04</f>
        <v>2.5506637039651676</v>
      </c>
      <c r="AY92" s="312">
        <f t="shared" si="627"/>
        <v>2.2273750000000003</v>
      </c>
      <c r="AZ92" s="313">
        <f t="shared" si="610"/>
        <v>1.7965161290322587</v>
      </c>
      <c r="BA92" s="313">
        <f t="shared" si="611"/>
        <v>1.8342413793103454</v>
      </c>
      <c r="BB92" s="313">
        <f t="shared" si="612"/>
        <v>1.6144925373134287</v>
      </c>
      <c r="BC92" s="313">
        <f t="shared" si="613"/>
        <v>1.666000000000005</v>
      </c>
      <c r="BD92" s="313">
        <f t="shared" si="614"/>
        <v>2.1855872093023208</v>
      </c>
      <c r="BE92" s="313">
        <f t="shared" si="615"/>
        <v>2.0595949367088626</v>
      </c>
      <c r="BF92" s="313">
        <f t="shared" si="616"/>
        <v>2.1417806962025336</v>
      </c>
      <c r="BG92" s="313">
        <f t="shared" si="617"/>
        <v>2.2702875379746859</v>
      </c>
      <c r="BH92" s="313">
        <f t="shared" si="618"/>
        <v>2.4065047902531673</v>
      </c>
      <c r="BI92" s="313">
        <f t="shared" si="619"/>
        <v>2.5508950776683577</v>
      </c>
      <c r="BJ92" s="313">
        <f t="shared" si="620"/>
        <v>2.6781968891634262</v>
      </c>
      <c r="BK92" s="312">
        <f t="shared" si="646"/>
        <v>2.2941962500000006</v>
      </c>
      <c r="BL92" s="313">
        <f t="shared" si="647"/>
        <v>1.8504116129032264</v>
      </c>
      <c r="BM92" s="313">
        <f t="shared" si="621"/>
        <v>1.8892686206896558</v>
      </c>
      <c r="BN92" s="313">
        <f t="shared" si="621"/>
        <v>1.6629273134328315</v>
      </c>
      <c r="BO92" s="313">
        <f t="shared" si="621"/>
        <v>1.7159800000000052</v>
      </c>
      <c r="BP92" s="313">
        <f t="shared" si="621"/>
        <v>2.2511548255813905</v>
      </c>
      <c r="BQ92" s="313">
        <f t="shared" si="621"/>
        <v>2.1213827848101285</v>
      </c>
      <c r="BR92" s="313">
        <f t="shared" si="621"/>
        <v>2.2060341170886097</v>
      </c>
      <c r="BS92" s="313">
        <f t="shared" si="621"/>
        <v>2.3383961641139264</v>
      </c>
      <c r="BT92" s="313">
        <f t="shared" si="621"/>
        <v>2.4786999339607623</v>
      </c>
      <c r="BU92" s="313">
        <f t="shared" si="621"/>
        <v>2.6274219299984085</v>
      </c>
      <c r="BV92" s="313">
        <f t="shared" si="621"/>
        <v>2.7585427958383293</v>
      </c>
      <c r="BW92" s="312">
        <f t="shared" si="628"/>
        <v>2.3859641000000007</v>
      </c>
      <c r="BX92" s="313">
        <f t="shared" si="629"/>
        <v>1.9244280774193556</v>
      </c>
      <c r="BY92" s="313">
        <f t="shared" si="629"/>
        <v>1.9648393655172423</v>
      </c>
      <c r="BZ92" s="313">
        <f t="shared" si="629"/>
        <v>1.7294444059701448</v>
      </c>
      <c r="CA92" s="313">
        <f t="shared" si="629"/>
        <v>1.7846192000000054</v>
      </c>
      <c r="CB92" s="313">
        <f t="shared" si="629"/>
        <v>2.3412010186046461</v>
      </c>
      <c r="CC92" s="313">
        <f t="shared" si="629"/>
        <v>2.2062380962025339</v>
      </c>
      <c r="CD92" s="313">
        <f t="shared" si="629"/>
        <v>2.294275481772154</v>
      </c>
      <c r="CE92" s="313">
        <f t="shared" si="629"/>
        <v>2.4319320106784836</v>
      </c>
      <c r="CF92" s="313">
        <f t="shared" si="629"/>
        <v>2.5778479313191927</v>
      </c>
      <c r="CG92" s="313">
        <f t="shared" si="629"/>
        <v>2.7325188071983448</v>
      </c>
      <c r="CH92" s="308">
        <f t="shared" si="629"/>
        <v>2.8688845076718628</v>
      </c>
      <c r="CI92" s="312">
        <f t="shared" si="630"/>
        <v>2.5052623050000009</v>
      </c>
      <c r="CJ92" s="313">
        <f t="shared" si="623"/>
        <v>2.0206494812903233</v>
      </c>
      <c r="CK92" s="313">
        <f t="shared" si="623"/>
        <v>2.0630813337931047</v>
      </c>
      <c r="CL92" s="313">
        <f t="shared" si="623"/>
        <v>1.8159166262686521</v>
      </c>
      <c r="CM92" s="313">
        <f t="shared" si="623"/>
        <v>1.8738501600000057</v>
      </c>
      <c r="CN92" s="313">
        <f t="shared" si="623"/>
        <v>2.4582610695348786</v>
      </c>
      <c r="CO92" s="313">
        <f t="shared" si="623"/>
        <v>2.3165500010126605</v>
      </c>
      <c r="CP92" s="313">
        <f t="shared" si="623"/>
        <v>2.408989255860762</v>
      </c>
      <c r="CQ92" s="313">
        <f t="shared" si="623"/>
        <v>2.5535286112124078</v>
      </c>
      <c r="CR92" s="313">
        <f t="shared" si="623"/>
        <v>2.7067403278851523</v>
      </c>
      <c r="CS92" s="313">
        <f t="shared" si="623"/>
        <v>2.8691447475582623</v>
      </c>
      <c r="CT92" s="308">
        <f t="shared" si="623"/>
        <v>3.012328733055456</v>
      </c>
    </row>
    <row r="93" spans="1:98" s="154" customFormat="1" x14ac:dyDescent="0.25">
      <c r="A93" s="4" t="s">
        <v>187</v>
      </c>
      <c r="B93" s="15" t="s">
        <v>8</v>
      </c>
      <c r="C93" s="179">
        <f t="shared" ref="C93:N93" si="650">IFERROR(C81/C57,"")</f>
        <v>1.0392156862745099</v>
      </c>
      <c r="D93" s="179">
        <f t="shared" si="650"/>
        <v>1.2285714285714286</v>
      </c>
      <c r="E93" s="179">
        <f t="shared" si="650"/>
        <v>1.4310344827586208</v>
      </c>
      <c r="F93" s="179">
        <f t="shared" si="650"/>
        <v>1.325</v>
      </c>
      <c r="G93" s="179">
        <f t="shared" si="650"/>
        <v>1.1752577319587629</v>
      </c>
      <c r="H93" s="179">
        <f t="shared" si="650"/>
        <v>1.3142857142857143</v>
      </c>
      <c r="I93" s="179">
        <f t="shared" si="650"/>
        <v>1.2394366197183098</v>
      </c>
      <c r="J93" s="179">
        <f t="shared" si="650"/>
        <v>1.3975903614457832</v>
      </c>
      <c r="K93" s="179">
        <f t="shared" si="650"/>
        <v>1.3065693430656935</v>
      </c>
      <c r="L93" s="179">
        <f t="shared" si="650"/>
        <v>1.297979797979798</v>
      </c>
      <c r="M93" s="179">
        <f t="shared" si="650"/>
        <v>2.0109890109890109</v>
      </c>
      <c r="N93" s="180">
        <f t="shared" si="650"/>
        <v>1.544</v>
      </c>
      <c r="O93" s="1533">
        <v>1.375</v>
      </c>
      <c r="P93" s="1533">
        <v>1.3142857142857101</v>
      </c>
      <c r="Q93" s="1533">
        <v>1.75</v>
      </c>
      <c r="R93" s="1533">
        <v>2.1578947368421102</v>
      </c>
      <c r="S93" s="1533">
        <v>1.59183673469388</v>
      </c>
      <c r="T93" s="1533">
        <v>1.66</v>
      </c>
      <c r="U93" s="1533">
        <v>1.55737704918033</v>
      </c>
      <c r="V93" s="1533">
        <v>1.6</v>
      </c>
      <c r="W93" s="1533">
        <v>2.0113636363636398</v>
      </c>
      <c r="X93" s="1533">
        <v>2.31538461538462</v>
      </c>
      <c r="Y93" s="1533">
        <v>2.34375</v>
      </c>
      <c r="Z93" s="1533">
        <v>1.7197802197802201</v>
      </c>
      <c r="AA93" s="1534">
        <v>1.5121951219512195</v>
      </c>
      <c r="AB93" s="1531">
        <v>1.7471264367816099</v>
      </c>
      <c r="AC93" s="1531">
        <v>1.88513513513514</v>
      </c>
      <c r="AD93" s="1531">
        <v>1.59</v>
      </c>
      <c r="AE93" s="1531">
        <v>1.3589743589743599</v>
      </c>
      <c r="AF93" s="1531">
        <v>1.56756756756757</v>
      </c>
      <c r="AG93" s="1531">
        <v>1.37777777777778</v>
      </c>
      <c r="AH93" s="307">
        <f t="shared" si="632"/>
        <v>1.4191111111111134</v>
      </c>
      <c r="AI93" s="307">
        <f t="shared" si="625"/>
        <v>1.5042577777777804</v>
      </c>
      <c r="AJ93" s="307">
        <f t="shared" ref="AJ93:AL93" si="651">AI93*1.06</f>
        <v>1.5945132444444472</v>
      </c>
      <c r="AK93" s="307">
        <f t="shared" si="651"/>
        <v>1.690184039111114</v>
      </c>
      <c r="AL93" s="307">
        <f t="shared" si="651"/>
        <v>1.791595081457781</v>
      </c>
      <c r="AM93" s="312">
        <f>AA93*1.03</f>
        <v>1.5575609756097561</v>
      </c>
      <c r="AN93" s="313">
        <f t="shared" si="635"/>
        <v>1.7820689655172421</v>
      </c>
      <c r="AO93" s="313">
        <f t="shared" si="636"/>
        <v>1.9228378378378428</v>
      </c>
      <c r="AP93" s="313">
        <f t="shared" si="637"/>
        <v>1.6218000000000001</v>
      </c>
      <c r="AQ93" s="313">
        <f t="shared" si="638"/>
        <v>1.3861538461538472</v>
      </c>
      <c r="AR93" s="313">
        <f t="shared" si="639"/>
        <v>1.5989189189189215</v>
      </c>
      <c r="AS93" s="313">
        <f t="shared" si="640"/>
        <v>1.4328888888888913</v>
      </c>
      <c r="AT93" s="313">
        <f t="shared" si="641"/>
        <v>1.4900666666666691</v>
      </c>
      <c r="AU93" s="313">
        <f t="shared" si="642"/>
        <v>1.5794706666666694</v>
      </c>
      <c r="AV93" s="313">
        <f t="shared" si="643"/>
        <v>1.6742389066666696</v>
      </c>
      <c r="AW93" s="313">
        <f t="shared" si="644"/>
        <v>1.7746932410666698</v>
      </c>
      <c r="AX93" s="308">
        <f t="shared" si="645"/>
        <v>1.8811748355306701</v>
      </c>
      <c r="AY93" s="312">
        <f t="shared" si="627"/>
        <v>1.6354390243902441</v>
      </c>
      <c r="AZ93" s="313">
        <f t="shared" si="610"/>
        <v>1.8711724137931043</v>
      </c>
      <c r="BA93" s="313">
        <f t="shared" si="611"/>
        <v>2.0189797297297352</v>
      </c>
      <c r="BB93" s="313">
        <f t="shared" si="612"/>
        <v>1.7028900000000002</v>
      </c>
      <c r="BC93" s="313">
        <f t="shared" si="613"/>
        <v>1.4554615384615397</v>
      </c>
      <c r="BD93" s="313">
        <f t="shared" si="614"/>
        <v>1.6788648648648676</v>
      </c>
      <c r="BE93" s="313">
        <f t="shared" si="615"/>
        <v>1.5045333333333359</v>
      </c>
      <c r="BF93" s="313">
        <f t="shared" si="616"/>
        <v>1.5645700000000027</v>
      </c>
      <c r="BG93" s="313">
        <f t="shared" si="617"/>
        <v>1.6584442000000028</v>
      </c>
      <c r="BH93" s="313">
        <f t="shared" si="618"/>
        <v>1.7579508520000031</v>
      </c>
      <c r="BI93" s="313">
        <f t="shared" si="619"/>
        <v>1.8634279031200034</v>
      </c>
      <c r="BJ93" s="313">
        <f t="shared" si="620"/>
        <v>1.9752335773072036</v>
      </c>
      <c r="BK93" s="312">
        <f t="shared" si="646"/>
        <v>1.6845021951219514</v>
      </c>
      <c r="BL93" s="313">
        <f t="shared" si="647"/>
        <v>1.9273075862068976</v>
      </c>
      <c r="BM93" s="313">
        <f t="shared" si="621"/>
        <v>2.0795491216216271</v>
      </c>
      <c r="BN93" s="313">
        <f t="shared" si="621"/>
        <v>1.7539767000000004</v>
      </c>
      <c r="BO93" s="313">
        <f t="shared" si="621"/>
        <v>1.499125384615386</v>
      </c>
      <c r="BP93" s="313">
        <f t="shared" si="621"/>
        <v>1.7292308108108136</v>
      </c>
      <c r="BQ93" s="313">
        <f t="shared" si="621"/>
        <v>1.549669333333336</v>
      </c>
      <c r="BR93" s="313">
        <f t="shared" si="621"/>
        <v>1.6115071000000027</v>
      </c>
      <c r="BS93" s="313">
        <f t="shared" si="621"/>
        <v>1.7081975260000029</v>
      </c>
      <c r="BT93" s="313">
        <f t="shared" si="621"/>
        <v>1.8106893775600033</v>
      </c>
      <c r="BU93" s="313">
        <f t="shared" si="621"/>
        <v>1.9193307402136035</v>
      </c>
      <c r="BV93" s="313">
        <f t="shared" si="621"/>
        <v>2.0344905846264196</v>
      </c>
      <c r="BW93" s="312">
        <f t="shared" si="628"/>
        <v>1.7518822829268295</v>
      </c>
      <c r="BX93" s="313">
        <f t="shared" si="629"/>
        <v>2.0043998896551734</v>
      </c>
      <c r="BY93" s="313">
        <f t="shared" si="629"/>
        <v>2.1627310864864921</v>
      </c>
      <c r="BZ93" s="313">
        <f t="shared" si="629"/>
        <v>1.8241357680000005</v>
      </c>
      <c r="CA93" s="313">
        <f t="shared" si="629"/>
        <v>1.5590904000000014</v>
      </c>
      <c r="CB93" s="313">
        <f t="shared" si="629"/>
        <v>1.7984000432432463</v>
      </c>
      <c r="CC93" s="313">
        <f t="shared" si="629"/>
        <v>1.6116561066666695</v>
      </c>
      <c r="CD93" s="313">
        <f t="shared" si="629"/>
        <v>1.6759673840000029</v>
      </c>
      <c r="CE93" s="313">
        <f t="shared" si="629"/>
        <v>1.776525427040003</v>
      </c>
      <c r="CF93" s="313">
        <f t="shared" si="629"/>
        <v>1.8831169526624034</v>
      </c>
      <c r="CG93" s="313">
        <f t="shared" si="629"/>
        <v>1.9961039698221477</v>
      </c>
      <c r="CH93" s="308">
        <f t="shared" si="629"/>
        <v>2.1158702080114766</v>
      </c>
      <c r="CI93" s="312">
        <f t="shared" si="630"/>
        <v>1.8394763970731711</v>
      </c>
      <c r="CJ93" s="313">
        <f t="shared" si="623"/>
        <v>2.1046198841379322</v>
      </c>
      <c r="CK93" s="313">
        <f t="shared" si="623"/>
        <v>2.2708676408108168</v>
      </c>
      <c r="CL93" s="313">
        <f t="shared" si="623"/>
        <v>1.9153425564000006</v>
      </c>
      <c r="CM93" s="313">
        <f t="shared" si="623"/>
        <v>1.6370449200000017</v>
      </c>
      <c r="CN93" s="313">
        <f t="shared" si="623"/>
        <v>1.8883200454054088</v>
      </c>
      <c r="CO93" s="313">
        <f t="shared" si="623"/>
        <v>1.692238912000003</v>
      </c>
      <c r="CP93" s="313">
        <f t="shared" si="623"/>
        <v>1.7597657532000031</v>
      </c>
      <c r="CQ93" s="313">
        <f t="shared" si="623"/>
        <v>1.8653516983920033</v>
      </c>
      <c r="CR93" s="313">
        <f t="shared" si="623"/>
        <v>1.9772728002955238</v>
      </c>
      <c r="CS93" s="313">
        <f t="shared" si="623"/>
        <v>2.0959091683132551</v>
      </c>
      <c r="CT93" s="308">
        <f t="shared" si="623"/>
        <v>2.2216637184120507</v>
      </c>
    </row>
    <row r="94" spans="1:98" s="154" customFormat="1" x14ac:dyDescent="0.25">
      <c r="A94" s="4" t="s">
        <v>188</v>
      </c>
      <c r="B94" s="15" t="s">
        <v>1</v>
      </c>
      <c r="C94" s="179">
        <f t="shared" ref="C94:N94" si="652">IFERROR(C82/C58,"")</f>
        <v>0.967741935483871</v>
      </c>
      <c r="D94" s="179">
        <f t="shared" si="652"/>
        <v>1.21875</v>
      </c>
      <c r="E94" s="179">
        <f t="shared" si="652"/>
        <v>1.25</v>
      </c>
      <c r="F94" s="179">
        <f t="shared" si="652"/>
        <v>1.2833333333333334</v>
      </c>
      <c r="G94" s="179">
        <f t="shared" si="652"/>
        <v>1.32</v>
      </c>
      <c r="H94" s="179">
        <f t="shared" si="652"/>
        <v>1.2252747252747254</v>
      </c>
      <c r="I94" s="179">
        <f t="shared" si="652"/>
        <v>1.4883720930232558</v>
      </c>
      <c r="J94" s="179">
        <f t="shared" si="652"/>
        <v>1.2533333333333334</v>
      </c>
      <c r="K94" s="179">
        <f t="shared" si="652"/>
        <v>1.6831683168316831</v>
      </c>
      <c r="L94" s="179">
        <f t="shared" si="652"/>
        <v>1.3043478260869565</v>
      </c>
      <c r="M94" s="179">
        <f t="shared" si="652"/>
        <v>2.1221374045801529</v>
      </c>
      <c r="N94" s="180">
        <f t="shared" si="652"/>
        <v>1.9788732394366197</v>
      </c>
      <c r="O94" s="1533">
        <v>1.3333333333333299</v>
      </c>
      <c r="P94" s="1533">
        <v>1.27272727272727</v>
      </c>
      <c r="Q94" s="1533">
        <v>1.5185185185185199</v>
      </c>
      <c r="R94" s="1533">
        <v>1.38961038961039</v>
      </c>
      <c r="S94" s="1533">
        <v>1.3768115942029</v>
      </c>
      <c r="T94" s="1533">
        <v>1.7127659574468099</v>
      </c>
      <c r="U94" s="1533">
        <v>1.5679012345679</v>
      </c>
      <c r="V94" s="1533">
        <v>1.7770270270270301</v>
      </c>
      <c r="W94" s="1533">
        <v>2.3770491803278699</v>
      </c>
      <c r="X94" s="1533">
        <v>1.89230769230769</v>
      </c>
      <c r="Y94" s="1533">
        <v>2.6875</v>
      </c>
      <c r="Z94" s="1533">
        <v>2.7276785714285698</v>
      </c>
      <c r="AA94" s="1534">
        <v>1.2142857142857142</v>
      </c>
      <c r="AB94" s="1531">
        <v>1.0882352941176501</v>
      </c>
      <c r="AC94" s="1531">
        <v>1.4545454545454499</v>
      </c>
      <c r="AD94" s="1531">
        <v>2.3333333333333299</v>
      </c>
      <c r="AE94" s="1531">
        <v>14.660377358490599</v>
      </c>
      <c r="AF94" s="1531">
        <v>2.6454545454545499</v>
      </c>
      <c r="AG94" s="1531">
        <v>2.9487179487179498</v>
      </c>
      <c r="AH94" s="307">
        <f>AG94*1.03</f>
        <v>3.0371794871794884</v>
      </c>
      <c r="AI94" s="307">
        <f t="shared" ref="AI94:AK94" si="653">AH94*1.03</f>
        <v>3.1282948717948731</v>
      </c>
      <c r="AJ94" s="307">
        <f>AI94*1.06</f>
        <v>3.3159925641025656</v>
      </c>
      <c r="AK94" s="307">
        <f t="shared" si="653"/>
        <v>3.4154723410256427</v>
      </c>
      <c r="AL94" s="307">
        <f>AK94*1.06</f>
        <v>3.6204006814871814</v>
      </c>
      <c r="AM94" s="312">
        <f>AVERAGE(AF94:AL94,AA94:AD94)*1</f>
        <v>2.5638102032767631</v>
      </c>
      <c r="AN94" s="313">
        <f>AM94*1</f>
        <v>2.5638102032767631</v>
      </c>
      <c r="AO94" s="313">
        <f t="shared" ref="AO94:AV94" si="654">AN94*1.01</f>
        <v>2.589448305309531</v>
      </c>
      <c r="AP94" s="313">
        <f t="shared" si="654"/>
        <v>2.6153427883626263</v>
      </c>
      <c r="AQ94" s="313">
        <f t="shared" si="654"/>
        <v>2.6414962162462525</v>
      </c>
      <c r="AR94" s="313">
        <f t="shared" si="654"/>
        <v>2.6679111784087151</v>
      </c>
      <c r="AS94" s="313">
        <f t="shared" si="654"/>
        <v>2.6945902901928021</v>
      </c>
      <c r="AT94" s="313">
        <f t="shared" si="654"/>
        <v>2.7215361930947299</v>
      </c>
      <c r="AU94" s="313">
        <f t="shared" si="654"/>
        <v>2.7487515550256774</v>
      </c>
      <c r="AV94" s="313">
        <f t="shared" si="654"/>
        <v>2.7762390705759343</v>
      </c>
      <c r="AW94" s="313">
        <f>AV94*1</f>
        <v>2.7762390705759343</v>
      </c>
      <c r="AX94" s="313">
        <f>AW94*1</f>
        <v>2.7762390705759343</v>
      </c>
      <c r="AY94" s="312">
        <f t="shared" si="627"/>
        <v>2.6920007134406014</v>
      </c>
      <c r="AZ94" s="313">
        <f t="shared" si="610"/>
        <v>2.6920007134406014</v>
      </c>
      <c r="BA94" s="313">
        <f t="shared" si="611"/>
        <v>2.7189207205750074</v>
      </c>
      <c r="BB94" s="313">
        <f t="shared" si="612"/>
        <v>2.7461099277807577</v>
      </c>
      <c r="BC94" s="313">
        <f t="shared" si="613"/>
        <v>2.7735710270585652</v>
      </c>
      <c r="BD94" s="313">
        <f t="shared" si="614"/>
        <v>2.8013067373291509</v>
      </c>
      <c r="BE94" s="313">
        <f t="shared" si="615"/>
        <v>2.8293198047024424</v>
      </c>
      <c r="BF94" s="313">
        <f t="shared" si="616"/>
        <v>2.8576130027494666</v>
      </c>
      <c r="BG94" s="313">
        <f t="shared" si="617"/>
        <v>2.8861891327769613</v>
      </c>
      <c r="BH94" s="313">
        <f t="shared" si="618"/>
        <v>2.9150510241047312</v>
      </c>
      <c r="BI94" s="313">
        <f t="shared" si="619"/>
        <v>2.9150510241047312</v>
      </c>
      <c r="BJ94" s="313">
        <f t="shared" si="620"/>
        <v>2.9150510241047312</v>
      </c>
      <c r="BK94" s="312">
        <f t="shared" si="646"/>
        <v>2.7727607348438195</v>
      </c>
      <c r="BL94" s="313">
        <f t="shared" si="647"/>
        <v>2.7727607348438195</v>
      </c>
      <c r="BM94" s="313">
        <f t="shared" si="621"/>
        <v>2.8004883421922577</v>
      </c>
      <c r="BN94" s="313">
        <f t="shared" si="621"/>
        <v>2.8284932256141806</v>
      </c>
      <c r="BO94" s="313">
        <f t="shared" si="621"/>
        <v>2.8567781578703224</v>
      </c>
      <c r="BP94" s="313">
        <f t="shared" si="621"/>
        <v>2.8853459394490257</v>
      </c>
      <c r="BQ94" s="313">
        <f t="shared" si="621"/>
        <v>2.9141993988435155</v>
      </c>
      <c r="BR94" s="313">
        <f t="shared" si="621"/>
        <v>2.9433413928319507</v>
      </c>
      <c r="BS94" s="313">
        <f t="shared" si="621"/>
        <v>2.9727748067602704</v>
      </c>
      <c r="BT94" s="313">
        <f t="shared" si="621"/>
        <v>3.0025025548278732</v>
      </c>
      <c r="BU94" s="313">
        <f t="shared" si="621"/>
        <v>3.0025025548278732</v>
      </c>
      <c r="BV94" s="313">
        <f t="shared" si="621"/>
        <v>3.0025025548278732</v>
      </c>
      <c r="BW94" s="312">
        <f t="shared" si="628"/>
        <v>2.8836711642375725</v>
      </c>
      <c r="BX94" s="313">
        <f t="shared" si="629"/>
        <v>2.8836711642375725</v>
      </c>
      <c r="BY94" s="313">
        <f t="shared" si="629"/>
        <v>2.9125078758799483</v>
      </c>
      <c r="BZ94" s="313">
        <f t="shared" si="629"/>
        <v>2.9416329546387479</v>
      </c>
      <c r="CA94" s="313">
        <f t="shared" si="629"/>
        <v>2.9710492841851353</v>
      </c>
      <c r="CB94" s="313">
        <f t="shared" si="629"/>
        <v>3.0007597770269867</v>
      </c>
      <c r="CC94" s="313">
        <f t="shared" si="629"/>
        <v>3.0307673747972563</v>
      </c>
      <c r="CD94" s="313">
        <f t="shared" si="629"/>
        <v>3.0610750485452289</v>
      </c>
      <c r="CE94" s="313">
        <f t="shared" si="629"/>
        <v>3.0916857990306812</v>
      </c>
      <c r="CF94" s="313">
        <f t="shared" si="629"/>
        <v>3.1226026570209884</v>
      </c>
      <c r="CG94" s="313">
        <f t="shared" si="629"/>
        <v>3.1226026570209884</v>
      </c>
      <c r="CH94" s="308">
        <f t="shared" si="629"/>
        <v>3.1226026570209884</v>
      </c>
      <c r="CI94" s="312">
        <f t="shared" si="630"/>
        <v>3.0278547224494514</v>
      </c>
      <c r="CJ94" s="313">
        <f t="shared" si="623"/>
        <v>3.0278547224494514</v>
      </c>
      <c r="CK94" s="313">
        <f t="shared" si="623"/>
        <v>3.0581332696739461</v>
      </c>
      <c r="CL94" s="313">
        <f t="shared" si="623"/>
        <v>3.0887146023706853</v>
      </c>
      <c r="CM94" s="313">
        <f t="shared" si="623"/>
        <v>3.1196017483943921</v>
      </c>
      <c r="CN94" s="313">
        <f t="shared" si="623"/>
        <v>3.1507977658783362</v>
      </c>
      <c r="CO94" s="313">
        <f t="shared" si="623"/>
        <v>3.1823057435371194</v>
      </c>
      <c r="CP94" s="313">
        <f t="shared" si="623"/>
        <v>3.2141288009724907</v>
      </c>
      <c r="CQ94" s="313">
        <f t="shared" si="623"/>
        <v>3.2462700889822154</v>
      </c>
      <c r="CR94" s="313">
        <f t="shared" si="623"/>
        <v>3.2787327898720378</v>
      </c>
      <c r="CS94" s="313">
        <f t="shared" si="623"/>
        <v>3.2787327898720378</v>
      </c>
      <c r="CT94" s="308">
        <f t="shared" si="623"/>
        <v>3.2787327898720378</v>
      </c>
    </row>
    <row r="95" spans="1:98" s="154" customFormat="1" x14ac:dyDescent="0.25">
      <c r="A95" s="4" t="s">
        <v>189</v>
      </c>
      <c r="B95" s="15" t="s">
        <v>2</v>
      </c>
      <c r="C95" s="179">
        <f t="shared" ref="C95:N95" si="655">IFERROR(C83/C59,"")</f>
        <v>1.1428571428571428</v>
      </c>
      <c r="D95" s="179">
        <f t="shared" si="655"/>
        <v>1.1818181818181819</v>
      </c>
      <c r="E95" s="179">
        <f t="shared" si="655"/>
        <v>1.375</v>
      </c>
      <c r="F95" s="179">
        <f t="shared" si="655"/>
        <v>1</v>
      </c>
      <c r="G95" s="179">
        <f t="shared" si="655"/>
        <v>1.0769230769230769</v>
      </c>
      <c r="H95" s="179">
        <f t="shared" si="655"/>
        <v>1.2407407407407407</v>
      </c>
      <c r="I95" s="179">
        <f t="shared" si="655"/>
        <v>1.375</v>
      </c>
      <c r="J95" s="179">
        <f t="shared" si="655"/>
        <v>1.3833333333333333</v>
      </c>
      <c r="K95" s="179">
        <f t="shared" si="655"/>
        <v>1.3114754098360655</v>
      </c>
      <c r="L95" s="179">
        <f t="shared" si="655"/>
        <v>1.3137254901960784</v>
      </c>
      <c r="M95" s="179">
        <f t="shared" si="655"/>
        <v>1.7746478873239437</v>
      </c>
      <c r="N95" s="180">
        <f t="shared" si="655"/>
        <v>2.1111111111111112</v>
      </c>
      <c r="O95" s="1533">
        <v>1.5185185185185199</v>
      </c>
      <c r="P95" s="1533">
        <v>1.5714285714285701</v>
      </c>
      <c r="Q95" s="1533">
        <v>1.6315789473684199</v>
      </c>
      <c r="R95" s="1533">
        <v>1.2962962962963001</v>
      </c>
      <c r="S95" s="1533">
        <v>1.31578947368421</v>
      </c>
      <c r="T95" s="1533">
        <v>1.4528301886792501</v>
      </c>
      <c r="U95" s="1533">
        <v>1.4347826086956501</v>
      </c>
      <c r="V95" s="1533">
        <v>1.3888888888888899</v>
      </c>
      <c r="W95" s="1533">
        <v>1.93243243243243</v>
      </c>
      <c r="X95" s="1533">
        <v>1.3571428571428601</v>
      </c>
      <c r="Y95" s="1533">
        <v>1.8</v>
      </c>
      <c r="Z95" s="1533">
        <v>2.11851851851852</v>
      </c>
      <c r="AA95" s="1534">
        <v>1.51</v>
      </c>
      <c r="AB95" s="1531">
        <v>1.4318181818181801</v>
      </c>
      <c r="AC95" s="1531">
        <v>1.98529411764706</v>
      </c>
      <c r="AD95" s="1531">
        <v>1.94827586206897</v>
      </c>
      <c r="AE95" s="1531">
        <v>2.2156862745098</v>
      </c>
      <c r="AF95" s="1531">
        <v>2.1595744680851099</v>
      </c>
      <c r="AG95" s="1531">
        <v>2.3666666666666698</v>
      </c>
      <c r="AH95" s="307">
        <f>AG95*1.1</f>
        <v>2.6033333333333371</v>
      </c>
      <c r="AI95" s="307">
        <f t="shared" ref="AI95:AL95" si="656">AH95*1.1</f>
        <v>2.863666666666671</v>
      </c>
      <c r="AJ95" s="307">
        <f t="shared" si="656"/>
        <v>3.1500333333333383</v>
      </c>
      <c r="AK95" s="307">
        <f t="shared" si="656"/>
        <v>3.4650366666666725</v>
      </c>
      <c r="AL95" s="307">
        <f t="shared" si="656"/>
        <v>3.81154033333334</v>
      </c>
      <c r="AM95" s="307">
        <f>AVERAGE(AA95:AL95)</f>
        <v>2.4592438253440956</v>
      </c>
      <c r="AN95" s="313">
        <f>AM95</f>
        <v>2.4592438253440956</v>
      </c>
      <c r="AO95" s="313">
        <f t="shared" ref="AO95:AX95" si="657">AN95</f>
        <v>2.4592438253440956</v>
      </c>
      <c r="AP95" s="313">
        <f t="shared" si="657"/>
        <v>2.4592438253440956</v>
      </c>
      <c r="AQ95" s="313">
        <f t="shared" si="657"/>
        <v>2.4592438253440956</v>
      </c>
      <c r="AR95" s="313">
        <f t="shared" si="657"/>
        <v>2.4592438253440956</v>
      </c>
      <c r="AS95" s="313">
        <f t="shared" si="657"/>
        <v>2.4592438253440956</v>
      </c>
      <c r="AT95" s="313">
        <f t="shared" si="657"/>
        <v>2.4592438253440956</v>
      </c>
      <c r="AU95" s="313">
        <f t="shared" si="657"/>
        <v>2.4592438253440956</v>
      </c>
      <c r="AV95" s="313">
        <f t="shared" si="657"/>
        <v>2.4592438253440956</v>
      </c>
      <c r="AW95" s="313">
        <f t="shared" si="657"/>
        <v>2.4592438253440956</v>
      </c>
      <c r="AX95" s="313">
        <f t="shared" si="657"/>
        <v>2.4592438253440956</v>
      </c>
      <c r="AY95" s="312">
        <f t="shared" si="627"/>
        <v>2.5822060166113006</v>
      </c>
      <c r="AZ95" s="313">
        <f t="shared" si="610"/>
        <v>2.5822060166113006</v>
      </c>
      <c r="BA95" s="313">
        <f t="shared" si="611"/>
        <v>2.5822060166113006</v>
      </c>
      <c r="BB95" s="313">
        <f t="shared" si="612"/>
        <v>2.5822060166113006</v>
      </c>
      <c r="BC95" s="313">
        <f t="shared" si="613"/>
        <v>2.5822060166113006</v>
      </c>
      <c r="BD95" s="313">
        <f t="shared" si="614"/>
        <v>2.5822060166113006</v>
      </c>
      <c r="BE95" s="313">
        <f t="shared" si="615"/>
        <v>2.5822060166113006</v>
      </c>
      <c r="BF95" s="313">
        <f t="shared" si="616"/>
        <v>2.5822060166113006</v>
      </c>
      <c r="BG95" s="313">
        <f t="shared" si="617"/>
        <v>2.5822060166113006</v>
      </c>
      <c r="BH95" s="313">
        <f t="shared" si="618"/>
        <v>2.5822060166113006</v>
      </c>
      <c r="BI95" s="313">
        <f t="shared" si="619"/>
        <v>2.5822060166113006</v>
      </c>
      <c r="BJ95" s="313">
        <f t="shared" si="620"/>
        <v>2.5822060166113006</v>
      </c>
      <c r="BK95" s="312">
        <f t="shared" si="646"/>
        <v>2.6596721971096398</v>
      </c>
      <c r="BL95" s="313">
        <f t="shared" si="647"/>
        <v>2.6596721971096398</v>
      </c>
      <c r="BM95" s="313">
        <f t="shared" si="621"/>
        <v>2.6596721971096398</v>
      </c>
      <c r="BN95" s="313">
        <f t="shared" si="621"/>
        <v>2.6596721971096398</v>
      </c>
      <c r="BO95" s="313">
        <f t="shared" si="621"/>
        <v>2.6596721971096398</v>
      </c>
      <c r="BP95" s="313">
        <f t="shared" si="621"/>
        <v>2.6596721971096398</v>
      </c>
      <c r="BQ95" s="313">
        <f t="shared" si="621"/>
        <v>2.6596721971096398</v>
      </c>
      <c r="BR95" s="313">
        <f t="shared" si="621"/>
        <v>2.6596721971096398</v>
      </c>
      <c r="BS95" s="313">
        <f t="shared" si="621"/>
        <v>2.6596721971096398</v>
      </c>
      <c r="BT95" s="313">
        <f t="shared" si="621"/>
        <v>2.6596721971096398</v>
      </c>
      <c r="BU95" s="313">
        <f t="shared" si="621"/>
        <v>2.6596721971096398</v>
      </c>
      <c r="BV95" s="313">
        <f t="shared" si="621"/>
        <v>2.6596721971096398</v>
      </c>
      <c r="BW95" s="312">
        <f t="shared" si="628"/>
        <v>2.7660590849940254</v>
      </c>
      <c r="BX95" s="313">
        <f t="shared" si="629"/>
        <v>2.7660590849940254</v>
      </c>
      <c r="BY95" s="313">
        <f t="shared" si="629"/>
        <v>2.7660590849940254</v>
      </c>
      <c r="BZ95" s="313">
        <f t="shared" si="629"/>
        <v>2.7660590849940254</v>
      </c>
      <c r="CA95" s="313">
        <f t="shared" si="629"/>
        <v>2.7660590849940254</v>
      </c>
      <c r="CB95" s="313">
        <f t="shared" si="629"/>
        <v>2.7660590849940254</v>
      </c>
      <c r="CC95" s="313">
        <f t="shared" si="629"/>
        <v>2.7660590849940254</v>
      </c>
      <c r="CD95" s="313">
        <f t="shared" si="629"/>
        <v>2.7660590849940254</v>
      </c>
      <c r="CE95" s="313">
        <f t="shared" si="629"/>
        <v>2.7660590849940254</v>
      </c>
      <c r="CF95" s="313">
        <f t="shared" si="629"/>
        <v>2.7660590849940254</v>
      </c>
      <c r="CG95" s="313">
        <f t="shared" si="629"/>
        <v>2.7660590849940254</v>
      </c>
      <c r="CH95" s="308">
        <f t="shared" si="629"/>
        <v>2.7660590849940254</v>
      </c>
      <c r="CI95" s="312">
        <f t="shared" si="630"/>
        <v>2.9043620392437268</v>
      </c>
      <c r="CJ95" s="313">
        <f t="shared" si="623"/>
        <v>2.9043620392437268</v>
      </c>
      <c r="CK95" s="313">
        <f t="shared" si="623"/>
        <v>2.9043620392437268</v>
      </c>
      <c r="CL95" s="313">
        <f t="shared" si="623"/>
        <v>2.9043620392437268</v>
      </c>
      <c r="CM95" s="313">
        <f t="shared" si="623"/>
        <v>2.9043620392437268</v>
      </c>
      <c r="CN95" s="313">
        <f t="shared" si="623"/>
        <v>2.9043620392437268</v>
      </c>
      <c r="CO95" s="313">
        <f t="shared" si="623"/>
        <v>2.9043620392437268</v>
      </c>
      <c r="CP95" s="313">
        <f t="shared" si="623"/>
        <v>2.9043620392437268</v>
      </c>
      <c r="CQ95" s="313">
        <f t="shared" si="623"/>
        <v>2.9043620392437268</v>
      </c>
      <c r="CR95" s="313">
        <f t="shared" si="623"/>
        <v>2.9043620392437268</v>
      </c>
      <c r="CS95" s="313">
        <f t="shared" si="623"/>
        <v>2.9043620392437268</v>
      </c>
      <c r="CT95" s="308">
        <f t="shared" si="623"/>
        <v>2.9043620392437268</v>
      </c>
    </row>
    <row r="96" spans="1:98" s="154" customFormat="1" x14ac:dyDescent="0.25">
      <c r="A96" s="4" t="s">
        <v>190</v>
      </c>
      <c r="B96" s="15" t="s">
        <v>150</v>
      </c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80"/>
      <c r="O96" s="1533"/>
      <c r="P96" s="1533"/>
      <c r="Q96" s="1533"/>
      <c r="R96" s="1533"/>
      <c r="S96" s="1533"/>
      <c r="T96" s="1533"/>
      <c r="U96" s="1533"/>
      <c r="V96" s="1533"/>
      <c r="W96" s="1533"/>
      <c r="X96" s="1533"/>
      <c r="Y96" s="1533"/>
      <c r="Z96" s="1533"/>
      <c r="AA96" s="1533"/>
      <c r="AB96" s="1531">
        <v>1.17741935483871</v>
      </c>
      <c r="AC96" s="1531">
        <v>1.2741935483871001</v>
      </c>
      <c r="AD96" s="1531">
        <v>1.6142857142857101</v>
      </c>
      <c r="AE96" s="1531">
        <v>1.26086956521739</v>
      </c>
      <c r="AF96" s="1531">
        <v>1</v>
      </c>
      <c r="AG96" s="1531">
        <v>1.25</v>
      </c>
      <c r="AH96" s="307">
        <f t="shared" si="632"/>
        <v>1.2875000000000001</v>
      </c>
      <c r="AI96" s="307">
        <f t="shared" ref="AI96:AL96" si="658">AVERAGE(AE96:AH96)</f>
        <v>1.1995923913043476</v>
      </c>
      <c r="AJ96" s="307">
        <f t="shared" si="658"/>
        <v>1.1842730978260869</v>
      </c>
      <c r="AK96" s="307">
        <f t="shared" si="658"/>
        <v>1.2303413722826086</v>
      </c>
      <c r="AL96" s="307">
        <f t="shared" si="658"/>
        <v>1.2254267153532608</v>
      </c>
      <c r="AM96" s="307">
        <f>AVERAGE(AA96:AL96)</f>
        <v>1.2458092508632015</v>
      </c>
      <c r="AN96" s="307">
        <f>AM96</f>
        <v>1.2458092508632015</v>
      </c>
      <c r="AO96" s="307">
        <f t="shared" ref="AO96:AX96" si="659">AN96</f>
        <v>1.2458092508632015</v>
      </c>
      <c r="AP96" s="307">
        <f t="shared" si="659"/>
        <v>1.2458092508632015</v>
      </c>
      <c r="AQ96" s="307">
        <f t="shared" si="659"/>
        <v>1.2458092508632015</v>
      </c>
      <c r="AR96" s="307">
        <f t="shared" si="659"/>
        <v>1.2458092508632015</v>
      </c>
      <c r="AS96" s="307">
        <f t="shared" si="659"/>
        <v>1.2458092508632015</v>
      </c>
      <c r="AT96" s="307">
        <f t="shared" si="659"/>
        <v>1.2458092508632015</v>
      </c>
      <c r="AU96" s="307">
        <f t="shared" si="659"/>
        <v>1.2458092508632015</v>
      </c>
      <c r="AV96" s="307">
        <f t="shared" si="659"/>
        <v>1.2458092508632015</v>
      </c>
      <c r="AW96" s="307">
        <f t="shared" si="659"/>
        <v>1.2458092508632015</v>
      </c>
      <c r="AX96" s="307">
        <f t="shared" si="659"/>
        <v>1.2458092508632015</v>
      </c>
      <c r="AY96" s="307">
        <f>AVERAGE(AM96:AX96)*1.02</f>
        <v>1.2707254358804656</v>
      </c>
      <c r="AZ96" s="313">
        <f>AY96</f>
        <v>1.2707254358804656</v>
      </c>
      <c r="BA96" s="313">
        <f t="shared" ref="BA96:CT96" si="660">AZ96</f>
        <v>1.2707254358804656</v>
      </c>
      <c r="BB96" s="313">
        <f t="shared" si="660"/>
        <v>1.2707254358804656</v>
      </c>
      <c r="BC96" s="313">
        <f t="shared" si="660"/>
        <v>1.2707254358804656</v>
      </c>
      <c r="BD96" s="313">
        <f t="shared" si="660"/>
        <v>1.2707254358804656</v>
      </c>
      <c r="BE96" s="313">
        <f t="shared" si="660"/>
        <v>1.2707254358804656</v>
      </c>
      <c r="BF96" s="313">
        <f t="shared" si="660"/>
        <v>1.2707254358804656</v>
      </c>
      <c r="BG96" s="313">
        <f t="shared" si="660"/>
        <v>1.2707254358804656</v>
      </c>
      <c r="BH96" s="313">
        <f t="shared" si="660"/>
        <v>1.2707254358804656</v>
      </c>
      <c r="BI96" s="313">
        <f t="shared" si="660"/>
        <v>1.2707254358804656</v>
      </c>
      <c r="BJ96" s="313">
        <f t="shared" si="660"/>
        <v>1.2707254358804656</v>
      </c>
      <c r="BK96" s="313">
        <f t="shared" si="660"/>
        <v>1.2707254358804656</v>
      </c>
      <c r="BL96" s="313">
        <f t="shared" si="660"/>
        <v>1.2707254358804656</v>
      </c>
      <c r="BM96" s="313">
        <f t="shared" si="660"/>
        <v>1.2707254358804656</v>
      </c>
      <c r="BN96" s="313">
        <f t="shared" si="660"/>
        <v>1.2707254358804656</v>
      </c>
      <c r="BO96" s="313">
        <f t="shared" si="660"/>
        <v>1.2707254358804656</v>
      </c>
      <c r="BP96" s="313">
        <f t="shared" si="660"/>
        <v>1.2707254358804656</v>
      </c>
      <c r="BQ96" s="313">
        <f t="shared" si="660"/>
        <v>1.2707254358804656</v>
      </c>
      <c r="BR96" s="313">
        <f t="shared" si="660"/>
        <v>1.2707254358804656</v>
      </c>
      <c r="BS96" s="313">
        <f t="shared" si="660"/>
        <v>1.2707254358804656</v>
      </c>
      <c r="BT96" s="313">
        <f t="shared" si="660"/>
        <v>1.2707254358804656</v>
      </c>
      <c r="BU96" s="313">
        <f t="shared" si="660"/>
        <v>1.2707254358804656</v>
      </c>
      <c r="BV96" s="313">
        <f t="shared" si="660"/>
        <v>1.2707254358804656</v>
      </c>
      <c r="BW96" s="313">
        <f t="shared" si="660"/>
        <v>1.2707254358804656</v>
      </c>
      <c r="BX96" s="313">
        <f t="shared" si="660"/>
        <v>1.2707254358804656</v>
      </c>
      <c r="BY96" s="313">
        <f t="shared" si="660"/>
        <v>1.2707254358804656</v>
      </c>
      <c r="BZ96" s="313">
        <f t="shared" si="660"/>
        <v>1.2707254358804656</v>
      </c>
      <c r="CA96" s="313">
        <f t="shared" si="660"/>
        <v>1.2707254358804656</v>
      </c>
      <c r="CB96" s="313">
        <f t="shared" si="660"/>
        <v>1.2707254358804656</v>
      </c>
      <c r="CC96" s="313">
        <f t="shared" si="660"/>
        <v>1.2707254358804656</v>
      </c>
      <c r="CD96" s="313">
        <f t="shared" si="660"/>
        <v>1.2707254358804656</v>
      </c>
      <c r="CE96" s="313">
        <f t="shared" si="660"/>
        <v>1.2707254358804656</v>
      </c>
      <c r="CF96" s="313">
        <f t="shared" si="660"/>
        <v>1.2707254358804656</v>
      </c>
      <c r="CG96" s="313">
        <f t="shared" si="660"/>
        <v>1.2707254358804656</v>
      </c>
      <c r="CH96" s="313">
        <f t="shared" si="660"/>
        <v>1.2707254358804656</v>
      </c>
      <c r="CI96" s="313">
        <f t="shared" si="660"/>
        <v>1.2707254358804656</v>
      </c>
      <c r="CJ96" s="313">
        <f t="shared" si="660"/>
        <v>1.2707254358804656</v>
      </c>
      <c r="CK96" s="313">
        <f t="shared" si="660"/>
        <v>1.2707254358804656</v>
      </c>
      <c r="CL96" s="313">
        <f t="shared" si="660"/>
        <v>1.2707254358804656</v>
      </c>
      <c r="CM96" s="313">
        <f t="shared" si="660"/>
        <v>1.2707254358804656</v>
      </c>
      <c r="CN96" s="313">
        <f t="shared" si="660"/>
        <v>1.2707254358804656</v>
      </c>
      <c r="CO96" s="313">
        <f t="shared" si="660"/>
        <v>1.2707254358804656</v>
      </c>
      <c r="CP96" s="313">
        <f t="shared" si="660"/>
        <v>1.2707254358804656</v>
      </c>
      <c r="CQ96" s="313">
        <f t="shared" si="660"/>
        <v>1.2707254358804656</v>
      </c>
      <c r="CR96" s="313">
        <f t="shared" si="660"/>
        <v>1.2707254358804656</v>
      </c>
      <c r="CS96" s="313">
        <f t="shared" si="660"/>
        <v>1.2707254358804656</v>
      </c>
      <c r="CT96" s="313">
        <f t="shared" si="660"/>
        <v>1.2707254358804656</v>
      </c>
    </row>
    <row r="97" spans="1:98" s="181" customFormat="1" x14ac:dyDescent="0.25">
      <c r="A97" s="5"/>
      <c r="B97" s="16" t="s">
        <v>3</v>
      </c>
      <c r="C97" s="182">
        <f t="shared" ref="C97:BN97" si="661">IFERROR(C85/C61,"")</f>
        <v>1.264406779661017</v>
      </c>
      <c r="D97" s="182">
        <f t="shared" si="661"/>
        <v>1.3964757709251101</v>
      </c>
      <c r="E97" s="182">
        <f t="shared" si="661"/>
        <v>1.6830065359477124</v>
      </c>
      <c r="F97" s="182">
        <f t="shared" si="661"/>
        <v>1.645</v>
      </c>
      <c r="G97" s="182">
        <f t="shared" si="661"/>
        <v>1.3819742489270386</v>
      </c>
      <c r="H97" s="182">
        <f t="shared" si="661"/>
        <v>1.4788990825688073</v>
      </c>
      <c r="I97" s="182">
        <f t="shared" si="661"/>
        <v>1.5135658914728682</v>
      </c>
      <c r="J97" s="182">
        <f t="shared" si="661"/>
        <v>1.4085510688836105</v>
      </c>
      <c r="K97" s="182">
        <f t="shared" si="661"/>
        <v>1.5843071786310519</v>
      </c>
      <c r="L97" s="182">
        <f t="shared" si="661"/>
        <v>1.534412955465587</v>
      </c>
      <c r="M97" s="182">
        <f t="shared" si="661"/>
        <v>1.978688524590164</v>
      </c>
      <c r="N97" s="183">
        <f t="shared" si="661"/>
        <v>2.1157894736842104</v>
      </c>
      <c r="O97" s="182">
        <f t="shared" si="661"/>
        <v>1.4481327800829875</v>
      </c>
      <c r="P97" s="182">
        <f t="shared" si="661"/>
        <v>1.4334763948497855</v>
      </c>
      <c r="Q97" s="182">
        <f t="shared" si="661"/>
        <v>1.8980477223427332</v>
      </c>
      <c r="R97" s="182">
        <f t="shared" si="661"/>
        <v>1.8990610328638498</v>
      </c>
      <c r="S97" s="182">
        <f t="shared" si="661"/>
        <v>1.5811764705882352</v>
      </c>
      <c r="T97" s="182">
        <f t="shared" si="661"/>
        <v>1.7663230240549828</v>
      </c>
      <c r="U97" s="184">
        <f t="shared" si="661"/>
        <v>1.6555323590814197</v>
      </c>
      <c r="V97" s="184">
        <f t="shared" si="661"/>
        <v>1.6616379310344827</v>
      </c>
      <c r="W97" s="184">
        <f t="shared" si="661"/>
        <v>2.0998116760828625</v>
      </c>
      <c r="X97" s="184">
        <f t="shared" si="661"/>
        <v>1.7731092436974789</v>
      </c>
      <c r="Y97" s="184">
        <f t="shared" si="661"/>
        <v>2.2334494773519165</v>
      </c>
      <c r="Z97" s="185">
        <f t="shared" si="661"/>
        <v>2.3041362530413627</v>
      </c>
      <c r="AA97" s="186">
        <f t="shared" si="661"/>
        <v>1.9166666666666667</v>
      </c>
      <c r="AB97" s="186">
        <f t="shared" si="661"/>
        <v>1.6600361663652803</v>
      </c>
      <c r="AC97" s="186">
        <f t="shared" si="661"/>
        <v>2.04</v>
      </c>
      <c r="AD97" s="186">
        <f t="shared" si="661"/>
        <v>2.0306451612903227</v>
      </c>
      <c r="AE97" s="186">
        <f t="shared" si="661"/>
        <v>3.059105431309904</v>
      </c>
      <c r="AF97" s="186">
        <f t="shared" si="661"/>
        <v>2.4017725258493354</v>
      </c>
      <c r="AG97" s="186">
        <f t="shared" si="661"/>
        <v>2.0910714285714285</v>
      </c>
      <c r="AH97" s="186">
        <f t="shared" si="661"/>
        <v>2.2464900083417381</v>
      </c>
      <c r="AI97" s="186">
        <f t="shared" si="661"/>
        <v>2.3579155605812994</v>
      </c>
      <c r="AJ97" s="186">
        <f t="shared" si="661"/>
        <v>2.4806359587281395</v>
      </c>
      <c r="AK97" s="186">
        <f t="shared" si="661"/>
        <v>2.6121149226883396</v>
      </c>
      <c r="AL97" s="187">
        <f t="shared" si="661"/>
        <v>2.7550507207390766</v>
      </c>
      <c r="AM97" s="186">
        <f t="shared" si="661"/>
        <v>2.2887383104455918</v>
      </c>
      <c r="AN97" s="186">
        <f t="shared" si="661"/>
        <v>2.2365905467643081</v>
      </c>
      <c r="AO97" s="186">
        <f t="shared" si="661"/>
        <v>2.3143674424364686</v>
      </c>
      <c r="AP97" s="186">
        <f t="shared" si="661"/>
        <v>2.17049034926836</v>
      </c>
      <c r="AQ97" s="186">
        <f t="shared" si="661"/>
        <v>2.2356255983197713</v>
      </c>
      <c r="AR97" s="186">
        <f t="shared" si="661"/>
        <v>2.2463759814647539</v>
      </c>
      <c r="AS97" s="186">
        <f t="shared" si="661"/>
        <v>2.2674633832837303</v>
      </c>
      <c r="AT97" s="186">
        <f t="shared" si="661"/>
        <v>2.2895779371138363</v>
      </c>
      <c r="AU97" s="186">
        <f t="shared" si="661"/>
        <v>2.3230914011129618</v>
      </c>
      <c r="AV97" s="186">
        <f t="shared" si="661"/>
        <v>2.3644140961576219</v>
      </c>
      <c r="AW97" s="186">
        <f t="shared" si="661"/>
        <v>2.405103497160257</v>
      </c>
      <c r="AX97" s="187">
        <f t="shared" si="661"/>
        <v>2.4495088061413899</v>
      </c>
      <c r="AY97" s="186">
        <f t="shared" si="661"/>
        <v>2.3625810350470826</v>
      </c>
      <c r="AZ97" s="186">
        <f t="shared" si="661"/>
        <v>2.3240720094826921</v>
      </c>
      <c r="BA97" s="186">
        <f t="shared" si="661"/>
        <v>2.4512179127181599</v>
      </c>
      <c r="BB97" s="186">
        <f>IFERROR(BB85/BB61,"")</f>
        <v>2.2750788197824683</v>
      </c>
      <c r="BC97" s="186">
        <f t="shared" si="661"/>
        <v>2.3884374857462438</v>
      </c>
      <c r="BD97" s="186">
        <f t="shared" si="661"/>
        <v>2.4122121153615486</v>
      </c>
      <c r="BE97" s="186">
        <f t="shared" si="661"/>
        <v>2.4331234209863988</v>
      </c>
      <c r="BF97" s="186">
        <f t="shared" si="661"/>
        <v>2.4638667387443682</v>
      </c>
      <c r="BG97" s="186">
        <f t="shared" si="661"/>
        <v>2.5102396251340151</v>
      </c>
      <c r="BH97" s="186">
        <f t="shared" si="661"/>
        <v>2.5589733177731042</v>
      </c>
      <c r="BI97" s="186">
        <f t="shared" si="661"/>
        <v>2.6075735384214265</v>
      </c>
      <c r="BJ97" s="187">
        <f t="shared" si="661"/>
        <v>2.6563446371585715</v>
      </c>
      <c r="BK97" s="186">
        <f t="shared" si="661"/>
        <v>2.4873760119398725</v>
      </c>
      <c r="BL97" s="186">
        <f t="shared" si="661"/>
        <v>2.4878805014496166</v>
      </c>
      <c r="BM97" s="186">
        <f t="shared" si="661"/>
        <v>2.5103711863907292</v>
      </c>
      <c r="BN97" s="186">
        <f t="shared" si="661"/>
        <v>2.3116190054697019</v>
      </c>
      <c r="BO97" s="186">
        <f t="shared" ref="BO97:CT97" si="662">IFERROR(BO85/BO61,"")</f>
        <v>2.4319750270234772</v>
      </c>
      <c r="BP97" s="186">
        <f t="shared" si="662"/>
        <v>2.433499640402967</v>
      </c>
      <c r="BQ97" s="186">
        <f t="shared" si="662"/>
        <v>2.4581506765181884</v>
      </c>
      <c r="BR97" s="186">
        <f t="shared" si="662"/>
        <v>2.4799440419982073</v>
      </c>
      <c r="BS97" s="186">
        <f t="shared" si="662"/>
        <v>2.5211918200493639</v>
      </c>
      <c r="BT97" s="186">
        <f t="shared" si="662"/>
        <v>2.5779833657385036</v>
      </c>
      <c r="BU97" s="186">
        <f t="shared" si="662"/>
        <v>2.6353628781743228</v>
      </c>
      <c r="BV97" s="187">
        <f t="shared" si="662"/>
        <v>2.6918560482950449</v>
      </c>
      <c r="BW97" s="186">
        <f t="shared" si="662"/>
        <v>2.4129949704860532</v>
      </c>
      <c r="BX97" s="186">
        <f t="shared" si="662"/>
        <v>2.4241379473496405</v>
      </c>
      <c r="BY97" s="186">
        <f t="shared" si="662"/>
        <v>2.4953347951031826</v>
      </c>
      <c r="BZ97" s="186">
        <f t="shared" si="662"/>
        <v>2.2824831183764629</v>
      </c>
      <c r="CA97" s="186">
        <f t="shared" si="662"/>
        <v>2.4361326493347732</v>
      </c>
      <c r="CB97" s="186">
        <f t="shared" si="662"/>
        <v>2.4473086313445909</v>
      </c>
      <c r="CC97" s="186">
        <f t="shared" si="662"/>
        <v>2.4760202406743992</v>
      </c>
      <c r="CD97" s="186">
        <f t="shared" si="662"/>
        <v>2.5033843129093056</v>
      </c>
      <c r="CE97" s="186">
        <f t="shared" si="662"/>
        <v>2.5531252080339364</v>
      </c>
      <c r="CF97" s="186">
        <f t="shared" si="662"/>
        <v>2.6166220371878608</v>
      </c>
      <c r="CG97" s="186">
        <f t="shared" si="662"/>
        <v>2.6805663788262621</v>
      </c>
      <c r="CH97" s="187">
        <f t="shared" si="662"/>
        <v>2.7332072624415469</v>
      </c>
      <c r="CI97" s="186">
        <f t="shared" si="662"/>
        <v>2.5411352027079706</v>
      </c>
      <c r="CJ97" s="186">
        <f t="shared" si="662"/>
        <v>2.5517046644859778</v>
      </c>
      <c r="CK97" s="186">
        <f t="shared" si="662"/>
        <v>2.6237032866334493</v>
      </c>
      <c r="CL97" s="186">
        <f t="shared" si="662"/>
        <v>2.3991610014316165</v>
      </c>
      <c r="CM97" s="186">
        <f t="shared" si="662"/>
        <v>2.5549347793671262</v>
      </c>
      <c r="CN97" s="186">
        <f t="shared" si="662"/>
        <v>2.56605393536393</v>
      </c>
      <c r="CO97" s="186">
        <f t="shared" si="662"/>
        <v>2.5943825858314469</v>
      </c>
      <c r="CP97" s="186">
        <f t="shared" si="662"/>
        <v>2.6226872016399345</v>
      </c>
      <c r="CQ97" s="186">
        <f t="shared" si="662"/>
        <v>2.6755002074679068</v>
      </c>
      <c r="CR97" s="186">
        <f t="shared" si="662"/>
        <v>2.744494290254083</v>
      </c>
      <c r="CS97" s="186">
        <f t="shared" si="662"/>
        <v>2.8135348279995358</v>
      </c>
      <c r="CT97" s="187">
        <f t="shared" si="662"/>
        <v>2.8713988518927747</v>
      </c>
    </row>
    <row r="99" spans="1:98" s="4" customFormat="1" x14ac:dyDescent="0.25">
      <c r="A99" s="113"/>
      <c r="B99"/>
      <c r="C9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9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9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9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9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9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9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9"/>
    </row>
    <row r="100" spans="1:98" s="102" customFormat="1" x14ac:dyDescent="0.25">
      <c r="B100" s="102" t="s">
        <v>14</v>
      </c>
      <c r="C100" s="102">
        <f t="shared" ref="C100:BN100" si="663">C64</f>
        <v>42005</v>
      </c>
      <c r="D100" s="102">
        <f t="shared" si="663"/>
        <v>42036</v>
      </c>
      <c r="E100" s="102">
        <f t="shared" si="663"/>
        <v>42064</v>
      </c>
      <c r="F100" s="102">
        <f t="shared" si="663"/>
        <v>42095</v>
      </c>
      <c r="G100" s="102">
        <f t="shared" si="663"/>
        <v>42125</v>
      </c>
      <c r="H100" s="102">
        <f t="shared" si="663"/>
        <v>42156</v>
      </c>
      <c r="I100" s="102">
        <f t="shared" si="663"/>
        <v>42186</v>
      </c>
      <c r="J100" s="102">
        <f t="shared" si="663"/>
        <v>42217</v>
      </c>
      <c r="K100" s="102">
        <f t="shared" si="663"/>
        <v>42248</v>
      </c>
      <c r="L100" s="102">
        <f t="shared" si="663"/>
        <v>42278</v>
      </c>
      <c r="M100" s="102">
        <f t="shared" si="663"/>
        <v>42309</v>
      </c>
      <c r="N100" s="103">
        <f t="shared" si="663"/>
        <v>42339</v>
      </c>
      <c r="O100" s="102">
        <f t="shared" si="663"/>
        <v>42370</v>
      </c>
      <c r="P100" s="102">
        <f t="shared" si="663"/>
        <v>42401</v>
      </c>
      <c r="Q100" s="102">
        <f t="shared" si="663"/>
        <v>42430</v>
      </c>
      <c r="R100" s="102">
        <f t="shared" si="663"/>
        <v>42461</v>
      </c>
      <c r="S100" s="102">
        <f t="shared" si="663"/>
        <v>42491</v>
      </c>
      <c r="T100" s="102">
        <f t="shared" si="663"/>
        <v>42522</v>
      </c>
      <c r="U100" s="110">
        <f t="shared" si="663"/>
        <v>42552</v>
      </c>
      <c r="V100" s="110">
        <f t="shared" si="663"/>
        <v>42583</v>
      </c>
      <c r="W100" s="110">
        <f t="shared" si="663"/>
        <v>42614</v>
      </c>
      <c r="X100" s="110">
        <f t="shared" si="663"/>
        <v>42644</v>
      </c>
      <c r="Y100" s="110">
        <f t="shared" si="663"/>
        <v>42675</v>
      </c>
      <c r="Z100" s="114">
        <f t="shared" si="663"/>
        <v>42705</v>
      </c>
      <c r="AA100" s="102">
        <f t="shared" si="663"/>
        <v>42752</v>
      </c>
      <c r="AB100" s="102">
        <f t="shared" si="663"/>
        <v>42783</v>
      </c>
      <c r="AC100" s="102">
        <f t="shared" si="663"/>
        <v>42811</v>
      </c>
      <c r="AD100" s="102">
        <f t="shared" si="663"/>
        <v>42842</v>
      </c>
      <c r="AE100" s="102">
        <f t="shared" si="663"/>
        <v>42872</v>
      </c>
      <c r="AF100" s="102">
        <f t="shared" si="663"/>
        <v>42903</v>
      </c>
      <c r="AG100" s="102">
        <f t="shared" si="663"/>
        <v>42933</v>
      </c>
      <c r="AH100" s="1537">
        <f t="shared" si="663"/>
        <v>42964</v>
      </c>
      <c r="AI100" s="1537">
        <f t="shared" si="663"/>
        <v>42995</v>
      </c>
      <c r="AJ100" s="1537">
        <f t="shared" si="663"/>
        <v>43025</v>
      </c>
      <c r="AK100" s="1537">
        <f t="shared" si="663"/>
        <v>43056</v>
      </c>
      <c r="AL100" s="1538">
        <f t="shared" si="663"/>
        <v>43086</v>
      </c>
      <c r="AM100" s="102">
        <f t="shared" si="663"/>
        <v>43118</v>
      </c>
      <c r="AN100" s="102">
        <f t="shared" si="663"/>
        <v>43149</v>
      </c>
      <c r="AO100" s="102">
        <f t="shared" si="663"/>
        <v>43177</v>
      </c>
      <c r="AP100" s="102">
        <f t="shared" si="663"/>
        <v>43208</v>
      </c>
      <c r="AQ100" s="102">
        <f t="shared" si="663"/>
        <v>43238</v>
      </c>
      <c r="AR100" s="102">
        <f t="shared" si="663"/>
        <v>43269</v>
      </c>
      <c r="AS100" s="102">
        <f t="shared" si="663"/>
        <v>43299</v>
      </c>
      <c r="AT100" s="102">
        <f t="shared" si="663"/>
        <v>43330</v>
      </c>
      <c r="AU100" s="102">
        <f t="shared" si="663"/>
        <v>43361</v>
      </c>
      <c r="AV100" s="102">
        <f t="shared" si="663"/>
        <v>43391</v>
      </c>
      <c r="AW100" s="102">
        <f t="shared" si="663"/>
        <v>43422</v>
      </c>
      <c r="AX100" s="103">
        <f t="shared" si="663"/>
        <v>43452</v>
      </c>
      <c r="AY100" s="102">
        <f t="shared" si="663"/>
        <v>43483</v>
      </c>
      <c r="AZ100" s="102">
        <f t="shared" si="663"/>
        <v>43514</v>
      </c>
      <c r="BA100" s="102">
        <f t="shared" si="663"/>
        <v>43542</v>
      </c>
      <c r="BB100" s="102">
        <f t="shared" si="663"/>
        <v>43573</v>
      </c>
      <c r="BC100" s="102">
        <f t="shared" si="663"/>
        <v>43603</v>
      </c>
      <c r="BD100" s="102">
        <f t="shared" si="663"/>
        <v>43634</v>
      </c>
      <c r="BE100" s="102">
        <f t="shared" si="663"/>
        <v>43664</v>
      </c>
      <c r="BF100" s="102">
        <f t="shared" si="663"/>
        <v>43695</v>
      </c>
      <c r="BG100" s="102">
        <f t="shared" si="663"/>
        <v>43726</v>
      </c>
      <c r="BH100" s="102">
        <f t="shared" si="663"/>
        <v>43756</v>
      </c>
      <c r="BI100" s="102">
        <f t="shared" si="663"/>
        <v>43787</v>
      </c>
      <c r="BJ100" s="103">
        <f t="shared" si="663"/>
        <v>43817</v>
      </c>
      <c r="BK100" s="102">
        <f t="shared" si="663"/>
        <v>43848</v>
      </c>
      <c r="BL100" s="102">
        <f t="shared" si="663"/>
        <v>43879</v>
      </c>
      <c r="BM100" s="102">
        <f t="shared" si="663"/>
        <v>43908</v>
      </c>
      <c r="BN100" s="102">
        <f t="shared" si="663"/>
        <v>43939</v>
      </c>
      <c r="BO100" s="102">
        <f t="shared" ref="BO100:CT100" si="664">BO64</f>
        <v>43969</v>
      </c>
      <c r="BP100" s="102">
        <f t="shared" si="664"/>
        <v>44000</v>
      </c>
      <c r="BQ100" s="102">
        <f t="shared" si="664"/>
        <v>44030</v>
      </c>
      <c r="BR100" s="102">
        <f t="shared" si="664"/>
        <v>44061</v>
      </c>
      <c r="BS100" s="102">
        <f t="shared" si="664"/>
        <v>44092</v>
      </c>
      <c r="BT100" s="102">
        <f t="shared" si="664"/>
        <v>44122</v>
      </c>
      <c r="BU100" s="102">
        <f t="shared" si="664"/>
        <v>44153</v>
      </c>
      <c r="BV100" s="103">
        <f t="shared" si="664"/>
        <v>44183</v>
      </c>
      <c r="BW100" s="102">
        <f t="shared" si="664"/>
        <v>44214</v>
      </c>
      <c r="BX100" s="102">
        <f t="shared" si="664"/>
        <v>44245</v>
      </c>
      <c r="BY100" s="102">
        <f t="shared" si="664"/>
        <v>44273</v>
      </c>
      <c r="BZ100" s="102">
        <f t="shared" si="664"/>
        <v>44304</v>
      </c>
      <c r="CA100" s="102">
        <f t="shared" si="664"/>
        <v>44334</v>
      </c>
      <c r="CB100" s="102">
        <f t="shared" si="664"/>
        <v>44365</v>
      </c>
      <c r="CC100" s="102">
        <f t="shared" si="664"/>
        <v>44395</v>
      </c>
      <c r="CD100" s="102">
        <f t="shared" si="664"/>
        <v>44426</v>
      </c>
      <c r="CE100" s="102">
        <f t="shared" si="664"/>
        <v>44457</v>
      </c>
      <c r="CF100" s="102">
        <f t="shared" si="664"/>
        <v>44487</v>
      </c>
      <c r="CG100" s="102">
        <f t="shared" si="664"/>
        <v>44518</v>
      </c>
      <c r="CH100" s="103">
        <f t="shared" si="664"/>
        <v>44548</v>
      </c>
      <c r="CI100" s="102">
        <f t="shared" si="664"/>
        <v>44579</v>
      </c>
      <c r="CJ100" s="102">
        <f t="shared" si="664"/>
        <v>44610</v>
      </c>
      <c r="CK100" s="102">
        <f t="shared" si="664"/>
        <v>44638</v>
      </c>
      <c r="CL100" s="102">
        <f t="shared" si="664"/>
        <v>44669</v>
      </c>
      <c r="CM100" s="102">
        <f t="shared" si="664"/>
        <v>44699</v>
      </c>
      <c r="CN100" s="102">
        <f t="shared" si="664"/>
        <v>44730</v>
      </c>
      <c r="CO100" s="102">
        <f t="shared" si="664"/>
        <v>44760</v>
      </c>
      <c r="CP100" s="102">
        <f t="shared" si="664"/>
        <v>44791</v>
      </c>
      <c r="CQ100" s="102">
        <f t="shared" si="664"/>
        <v>44822</v>
      </c>
      <c r="CR100" s="102">
        <f t="shared" si="664"/>
        <v>44852</v>
      </c>
      <c r="CS100" s="102">
        <f t="shared" si="664"/>
        <v>44883</v>
      </c>
      <c r="CT100" s="103">
        <f t="shared" si="664"/>
        <v>44913</v>
      </c>
    </row>
    <row r="101" spans="1:98" s="161" customFormat="1" x14ac:dyDescent="0.25">
      <c r="A101" s="13" t="s">
        <v>191</v>
      </c>
      <c r="B101" s="15" t="s">
        <v>142</v>
      </c>
      <c r="C101" s="161">
        <f t="shared" ref="C101:N101" si="665">IFERROR(C22/C77,"")</f>
        <v>24.565066666666667</v>
      </c>
      <c r="D101" s="161">
        <f t="shared" si="665"/>
        <v>18.591706896551724</v>
      </c>
      <c r="E101" s="161">
        <f t="shared" si="665"/>
        <v>28.496982608695649</v>
      </c>
      <c r="F101" s="161">
        <f t="shared" si="665"/>
        <v>31.991796666666669</v>
      </c>
      <c r="G101" s="161">
        <f t="shared" si="665"/>
        <v>26.556025125628143</v>
      </c>
      <c r="H101" s="161">
        <f t="shared" si="665"/>
        <v>34.870864197530871</v>
      </c>
      <c r="I101" s="161">
        <f t="shared" si="665"/>
        <v>38.586123015873014</v>
      </c>
      <c r="J101" s="161">
        <f t="shared" si="665"/>
        <v>26.90604255319149</v>
      </c>
      <c r="K101" s="161">
        <f t="shared" si="665"/>
        <v>38.575805653710248</v>
      </c>
      <c r="L101" s="161">
        <f t="shared" si="665"/>
        <v>28.562226148409824</v>
      </c>
      <c r="M101" s="161">
        <f t="shared" si="665"/>
        <v>28.422995967741937</v>
      </c>
      <c r="N101" s="162">
        <f t="shared" si="665"/>
        <v>31.607015584415532</v>
      </c>
      <c r="O101" s="1532">
        <v>33.558744680851099</v>
      </c>
      <c r="P101" s="1532">
        <v>30.835545454544899</v>
      </c>
      <c r="Q101" s="1532">
        <v>30.458708333333298</v>
      </c>
      <c r="R101" s="1532">
        <v>36.273361842105302</v>
      </c>
      <c r="S101" s="1532">
        <v>28.141784090909098</v>
      </c>
      <c r="T101" s="1532">
        <v>23.807105</v>
      </c>
      <c r="U101" s="1532">
        <v>31.484828947368399</v>
      </c>
      <c r="V101" s="1532">
        <v>27.292442176870701</v>
      </c>
      <c r="W101" s="1532">
        <v>24.293641509434</v>
      </c>
      <c r="X101" s="1532">
        <v>28.68</v>
      </c>
      <c r="Y101" s="1532">
        <v>27.284814345991599</v>
      </c>
      <c r="Z101" s="1532">
        <v>30.402078549848898</v>
      </c>
      <c r="AA101" s="1531">
        <v>22.802869565217392</v>
      </c>
      <c r="AB101" s="1531">
        <v>37.392935732647899</v>
      </c>
      <c r="AC101" s="1531">
        <v>28.016168717047499</v>
      </c>
      <c r="AD101" s="1531">
        <v>23.830356347438801</v>
      </c>
      <c r="AE101" s="1531">
        <v>24.836662883087399</v>
      </c>
      <c r="AF101" s="1531">
        <v>22.0142591155935</v>
      </c>
      <c r="AG101" s="1531">
        <v>22.2673270013569</v>
      </c>
      <c r="AH101" s="289">
        <f>AG101*1.02</f>
        <v>22.712673541384039</v>
      </c>
      <c r="AI101" s="289">
        <f>AH101*1.04</f>
        <v>23.621180483039399</v>
      </c>
      <c r="AJ101" s="289">
        <f>AI101*1.04</f>
        <v>24.566027702360977</v>
      </c>
      <c r="AK101" s="289">
        <f t="shared" ref="AK101" si="666">AJ101*1.02</f>
        <v>25.057348256408197</v>
      </c>
      <c r="AL101" s="289">
        <f>AK101*1.04</f>
        <v>26.059642186664526</v>
      </c>
      <c r="AM101" s="287">
        <f t="shared" ref="AM101:AM107" si="667">AVERAGE(AA101:AL101)*1</f>
        <v>25.264787627687209</v>
      </c>
      <c r="AN101" s="314">
        <f>AM101</f>
        <v>25.264787627687209</v>
      </c>
      <c r="AO101" s="314">
        <f t="shared" ref="AO101:AX101" si="668">AN101</f>
        <v>25.264787627687209</v>
      </c>
      <c r="AP101" s="314">
        <f t="shared" si="668"/>
        <v>25.264787627687209</v>
      </c>
      <c r="AQ101" s="314">
        <f t="shared" si="668"/>
        <v>25.264787627687209</v>
      </c>
      <c r="AR101" s="314">
        <f t="shared" si="668"/>
        <v>25.264787627687209</v>
      </c>
      <c r="AS101" s="314">
        <f t="shared" si="668"/>
        <v>25.264787627687209</v>
      </c>
      <c r="AT101" s="314">
        <f t="shared" si="668"/>
        <v>25.264787627687209</v>
      </c>
      <c r="AU101" s="314">
        <f t="shared" si="668"/>
        <v>25.264787627687209</v>
      </c>
      <c r="AV101" s="314">
        <f t="shared" si="668"/>
        <v>25.264787627687209</v>
      </c>
      <c r="AW101" s="314">
        <f t="shared" si="668"/>
        <v>25.264787627687209</v>
      </c>
      <c r="AX101" s="315">
        <f t="shared" si="668"/>
        <v>25.264787627687209</v>
      </c>
      <c r="AY101" s="287">
        <f>AVERAGE(AM101:AX101)*1.07</f>
        <v>27.033322761625314</v>
      </c>
      <c r="AZ101" s="314">
        <f>AY101</f>
        <v>27.033322761625314</v>
      </c>
      <c r="BA101" s="314">
        <f t="shared" ref="BA101:BJ101" si="669">AZ101</f>
        <v>27.033322761625314</v>
      </c>
      <c r="BB101" s="314">
        <f t="shared" si="669"/>
        <v>27.033322761625314</v>
      </c>
      <c r="BC101" s="314">
        <f t="shared" si="669"/>
        <v>27.033322761625314</v>
      </c>
      <c r="BD101" s="314">
        <f t="shared" si="669"/>
        <v>27.033322761625314</v>
      </c>
      <c r="BE101" s="314">
        <f t="shared" si="669"/>
        <v>27.033322761625314</v>
      </c>
      <c r="BF101" s="314">
        <f t="shared" si="669"/>
        <v>27.033322761625314</v>
      </c>
      <c r="BG101" s="314">
        <f t="shared" si="669"/>
        <v>27.033322761625314</v>
      </c>
      <c r="BH101" s="314">
        <f t="shared" si="669"/>
        <v>27.033322761625314</v>
      </c>
      <c r="BI101" s="314">
        <f t="shared" si="669"/>
        <v>27.033322761625314</v>
      </c>
      <c r="BJ101" s="315">
        <f t="shared" si="669"/>
        <v>27.033322761625314</v>
      </c>
      <c r="BK101" s="287">
        <f>AVERAGE(AY101:BJ101)*1.06</f>
        <v>28.655322127322822</v>
      </c>
      <c r="BL101" s="314">
        <f>BK101</f>
        <v>28.655322127322822</v>
      </c>
      <c r="BM101" s="314">
        <f t="shared" ref="BM101:BV101" si="670">BL101</f>
        <v>28.655322127322822</v>
      </c>
      <c r="BN101" s="314">
        <f t="shared" si="670"/>
        <v>28.655322127322822</v>
      </c>
      <c r="BO101" s="314">
        <f t="shared" si="670"/>
        <v>28.655322127322822</v>
      </c>
      <c r="BP101" s="314">
        <f t="shared" si="670"/>
        <v>28.655322127322822</v>
      </c>
      <c r="BQ101" s="314">
        <f t="shared" si="670"/>
        <v>28.655322127322822</v>
      </c>
      <c r="BR101" s="314">
        <f t="shared" si="670"/>
        <v>28.655322127322822</v>
      </c>
      <c r="BS101" s="314">
        <f t="shared" si="670"/>
        <v>28.655322127322822</v>
      </c>
      <c r="BT101" s="314">
        <f t="shared" si="670"/>
        <v>28.655322127322822</v>
      </c>
      <c r="BU101" s="314">
        <f t="shared" si="670"/>
        <v>28.655322127322822</v>
      </c>
      <c r="BV101" s="315">
        <f t="shared" si="670"/>
        <v>28.655322127322822</v>
      </c>
      <c r="BW101" s="287">
        <f>AVERAGE(BK101:BV101)*1.08</f>
        <v>30.947747897508659</v>
      </c>
      <c r="BX101" s="314">
        <f>BW101</f>
        <v>30.947747897508659</v>
      </c>
      <c r="BY101" s="314">
        <f t="shared" ref="BY101:CH101" si="671">BX101</f>
        <v>30.947747897508659</v>
      </c>
      <c r="BZ101" s="314">
        <f t="shared" si="671"/>
        <v>30.947747897508659</v>
      </c>
      <c r="CA101" s="314">
        <f t="shared" si="671"/>
        <v>30.947747897508659</v>
      </c>
      <c r="CB101" s="314">
        <f t="shared" si="671"/>
        <v>30.947747897508659</v>
      </c>
      <c r="CC101" s="314">
        <f t="shared" si="671"/>
        <v>30.947747897508659</v>
      </c>
      <c r="CD101" s="314">
        <f t="shared" si="671"/>
        <v>30.947747897508659</v>
      </c>
      <c r="CE101" s="314">
        <f t="shared" si="671"/>
        <v>30.947747897508659</v>
      </c>
      <c r="CF101" s="314">
        <f t="shared" si="671"/>
        <v>30.947747897508659</v>
      </c>
      <c r="CG101" s="314">
        <f t="shared" si="671"/>
        <v>30.947747897508659</v>
      </c>
      <c r="CH101" s="315">
        <f t="shared" si="671"/>
        <v>30.947747897508659</v>
      </c>
      <c r="CI101" s="287">
        <f t="shared" ref="CI101:CI107" si="672">AVERAGE(BW101:CH101)*1</f>
        <v>30.947747897508652</v>
      </c>
      <c r="CJ101" s="314">
        <f>CI101</f>
        <v>30.947747897508652</v>
      </c>
      <c r="CK101" s="314">
        <f t="shared" ref="CK101:CT101" si="673">CJ101</f>
        <v>30.947747897508652</v>
      </c>
      <c r="CL101" s="314">
        <f t="shared" si="673"/>
        <v>30.947747897508652</v>
      </c>
      <c r="CM101" s="314">
        <f t="shared" si="673"/>
        <v>30.947747897508652</v>
      </c>
      <c r="CN101" s="314">
        <f t="shared" si="673"/>
        <v>30.947747897508652</v>
      </c>
      <c r="CO101" s="314">
        <f t="shared" si="673"/>
        <v>30.947747897508652</v>
      </c>
      <c r="CP101" s="314">
        <f t="shared" si="673"/>
        <v>30.947747897508652</v>
      </c>
      <c r="CQ101" s="314">
        <f t="shared" si="673"/>
        <v>30.947747897508652</v>
      </c>
      <c r="CR101" s="314">
        <f t="shared" si="673"/>
        <v>30.947747897508652</v>
      </c>
      <c r="CS101" s="314">
        <f t="shared" si="673"/>
        <v>30.947747897508652</v>
      </c>
      <c r="CT101" s="315">
        <f t="shared" si="673"/>
        <v>30.947747897508652</v>
      </c>
    </row>
    <row r="102" spans="1:98" s="161" customFormat="1" x14ac:dyDescent="0.25">
      <c r="A102" s="13" t="s">
        <v>192</v>
      </c>
      <c r="B102" s="15" t="s">
        <v>5</v>
      </c>
      <c r="C102" s="161">
        <f t="shared" ref="C102:N102" si="674">IFERROR(C23/C78,"")</f>
        <v>14.558849056603774</v>
      </c>
      <c r="D102" s="161">
        <f t="shared" si="674"/>
        <v>16.146166666666666</v>
      </c>
      <c r="E102" s="161">
        <f t="shared" si="674"/>
        <v>15.453551546391752</v>
      </c>
      <c r="F102" s="161">
        <f t="shared" si="674"/>
        <v>22.525333333333332</v>
      </c>
      <c r="G102" s="161">
        <f t="shared" si="674"/>
        <v>16.342366666666667</v>
      </c>
      <c r="H102" s="161">
        <f t="shared" si="674"/>
        <v>15.472935714285713</v>
      </c>
      <c r="I102" s="161">
        <f t="shared" si="674"/>
        <v>14.155029411764707</v>
      </c>
      <c r="J102" s="161">
        <f t="shared" si="674"/>
        <v>13.641843137254902</v>
      </c>
      <c r="K102" s="161">
        <f t="shared" si="674"/>
        <v>17.285173553719009</v>
      </c>
      <c r="L102" s="161">
        <f t="shared" si="674"/>
        <v>16.173677083333335</v>
      </c>
      <c r="M102" s="161">
        <f t="shared" si="674"/>
        <v>14.853510000000002</v>
      </c>
      <c r="N102" s="162">
        <f t="shared" si="674"/>
        <v>20.768148014440435</v>
      </c>
      <c r="O102" s="1532">
        <v>16.394789473684199</v>
      </c>
      <c r="P102" s="1532">
        <v>14.1786285714286</v>
      </c>
      <c r="Q102" s="1532">
        <v>20.425480349345001</v>
      </c>
      <c r="R102" s="1532">
        <v>19.384232758620701</v>
      </c>
      <c r="S102" s="1532">
        <v>16.384107843137301</v>
      </c>
      <c r="T102" s="1532">
        <v>14.582045000000001</v>
      </c>
      <c r="U102" s="1532">
        <v>15.173216666666701</v>
      </c>
      <c r="V102" s="1532">
        <v>16.6016474820144</v>
      </c>
      <c r="W102" s="1532">
        <v>15.7471641221374</v>
      </c>
      <c r="X102" s="1532">
        <v>14.227647482014399</v>
      </c>
      <c r="Y102" s="1532">
        <v>17.628799999999998</v>
      </c>
      <c r="Z102" s="1532">
        <v>16.904307812500001</v>
      </c>
      <c r="AA102" s="1531">
        <v>14.049899999999999</v>
      </c>
      <c r="AB102" s="1531">
        <v>13.476670886075899</v>
      </c>
      <c r="AC102" s="1531">
        <v>16.668076923076899</v>
      </c>
      <c r="AD102" s="1531">
        <v>15.4845059288538</v>
      </c>
      <c r="AE102" s="1531">
        <v>15.096521739130401</v>
      </c>
      <c r="AF102" s="1531">
        <v>14.846646884273</v>
      </c>
      <c r="AG102" s="1531">
        <v>15.1626785714286</v>
      </c>
      <c r="AH102" s="289">
        <f t="shared" ref="AH102:AK108" si="675">AG102*1.02</f>
        <v>15.465932142857172</v>
      </c>
      <c r="AI102" s="289">
        <f t="shared" ref="AI102:AJ108" si="676">AH102*1.04</f>
        <v>16.084569428571459</v>
      </c>
      <c r="AJ102" s="289">
        <f t="shared" si="676"/>
        <v>16.727952205714317</v>
      </c>
      <c r="AK102" s="289">
        <f t="shared" si="675"/>
        <v>17.062511249828603</v>
      </c>
      <c r="AL102" s="289">
        <f t="shared" ref="AL102:AL108" si="677">AK102*1.04</f>
        <v>17.745011699821749</v>
      </c>
      <c r="AM102" s="287">
        <f t="shared" si="667"/>
        <v>15.655914804969328</v>
      </c>
      <c r="AN102" s="289">
        <f t="shared" ref="AN102:AX108" si="678">AM102</f>
        <v>15.655914804969328</v>
      </c>
      <c r="AO102" s="289">
        <f t="shared" si="678"/>
        <v>15.655914804969328</v>
      </c>
      <c r="AP102" s="289">
        <f t="shared" si="678"/>
        <v>15.655914804969328</v>
      </c>
      <c r="AQ102" s="289">
        <f t="shared" si="678"/>
        <v>15.655914804969328</v>
      </c>
      <c r="AR102" s="289">
        <f t="shared" si="678"/>
        <v>15.655914804969328</v>
      </c>
      <c r="AS102" s="289">
        <f t="shared" si="678"/>
        <v>15.655914804969328</v>
      </c>
      <c r="AT102" s="289">
        <f t="shared" si="678"/>
        <v>15.655914804969328</v>
      </c>
      <c r="AU102" s="289">
        <f t="shared" si="678"/>
        <v>15.655914804969328</v>
      </c>
      <c r="AV102" s="289">
        <f t="shared" si="678"/>
        <v>15.655914804969328</v>
      </c>
      <c r="AW102" s="289">
        <f t="shared" si="678"/>
        <v>15.655914804969328</v>
      </c>
      <c r="AX102" s="288">
        <f t="shared" si="678"/>
        <v>15.655914804969328</v>
      </c>
      <c r="AY102" s="287">
        <f>AVERAGE(AM102:AX102)*1.05</f>
        <v>16.438710545217788</v>
      </c>
      <c r="AZ102" s="289">
        <f t="shared" ref="AZ102:BJ107" si="679">AY102</f>
        <v>16.438710545217788</v>
      </c>
      <c r="BA102" s="289">
        <f t="shared" si="679"/>
        <v>16.438710545217788</v>
      </c>
      <c r="BB102" s="289">
        <f t="shared" si="679"/>
        <v>16.438710545217788</v>
      </c>
      <c r="BC102" s="289">
        <f t="shared" si="679"/>
        <v>16.438710545217788</v>
      </c>
      <c r="BD102" s="289">
        <f t="shared" si="679"/>
        <v>16.438710545217788</v>
      </c>
      <c r="BE102" s="289">
        <f t="shared" si="679"/>
        <v>16.438710545217788</v>
      </c>
      <c r="BF102" s="289">
        <f t="shared" si="679"/>
        <v>16.438710545217788</v>
      </c>
      <c r="BG102" s="289">
        <f t="shared" si="679"/>
        <v>16.438710545217788</v>
      </c>
      <c r="BH102" s="289">
        <f t="shared" si="679"/>
        <v>16.438710545217788</v>
      </c>
      <c r="BI102" s="289">
        <f t="shared" si="679"/>
        <v>16.438710545217788</v>
      </c>
      <c r="BJ102" s="288">
        <f t="shared" si="679"/>
        <v>16.438710545217788</v>
      </c>
      <c r="BK102" s="287">
        <f t="shared" ref="BK102:BK107" si="680">AVERAGE(AY102:BJ102)*1.06</f>
        <v>17.425033177930857</v>
      </c>
      <c r="BL102" s="289">
        <f t="shared" ref="BL102:BV107" si="681">BK102</f>
        <v>17.425033177930857</v>
      </c>
      <c r="BM102" s="289">
        <f t="shared" si="681"/>
        <v>17.425033177930857</v>
      </c>
      <c r="BN102" s="289">
        <f t="shared" si="681"/>
        <v>17.425033177930857</v>
      </c>
      <c r="BO102" s="289">
        <f t="shared" si="681"/>
        <v>17.425033177930857</v>
      </c>
      <c r="BP102" s="289">
        <f t="shared" si="681"/>
        <v>17.425033177930857</v>
      </c>
      <c r="BQ102" s="289">
        <f t="shared" si="681"/>
        <v>17.425033177930857</v>
      </c>
      <c r="BR102" s="289">
        <f t="shared" si="681"/>
        <v>17.425033177930857</v>
      </c>
      <c r="BS102" s="289">
        <f t="shared" si="681"/>
        <v>17.425033177930857</v>
      </c>
      <c r="BT102" s="289">
        <f t="shared" si="681"/>
        <v>17.425033177930857</v>
      </c>
      <c r="BU102" s="289">
        <f t="shared" si="681"/>
        <v>17.425033177930857</v>
      </c>
      <c r="BV102" s="288">
        <f t="shared" si="681"/>
        <v>17.425033177930857</v>
      </c>
      <c r="BW102" s="287">
        <f t="shared" ref="BW102:BW107" si="682">AVERAGE(BK102:BV102)*1.08</f>
        <v>18.819035832165326</v>
      </c>
      <c r="BX102" s="289">
        <f t="shared" ref="BX102:CH107" si="683">BW102</f>
        <v>18.819035832165326</v>
      </c>
      <c r="BY102" s="289">
        <f t="shared" si="683"/>
        <v>18.819035832165326</v>
      </c>
      <c r="BZ102" s="289">
        <f t="shared" si="683"/>
        <v>18.819035832165326</v>
      </c>
      <c r="CA102" s="289">
        <f t="shared" si="683"/>
        <v>18.819035832165326</v>
      </c>
      <c r="CB102" s="289">
        <f t="shared" si="683"/>
        <v>18.819035832165326</v>
      </c>
      <c r="CC102" s="289">
        <f t="shared" si="683"/>
        <v>18.819035832165326</v>
      </c>
      <c r="CD102" s="289">
        <f t="shared" si="683"/>
        <v>18.819035832165326</v>
      </c>
      <c r="CE102" s="289">
        <f t="shared" si="683"/>
        <v>18.819035832165326</v>
      </c>
      <c r="CF102" s="289">
        <f t="shared" si="683"/>
        <v>18.819035832165326</v>
      </c>
      <c r="CG102" s="289">
        <f t="shared" si="683"/>
        <v>18.819035832165326</v>
      </c>
      <c r="CH102" s="288">
        <f t="shared" si="683"/>
        <v>18.819035832165326</v>
      </c>
      <c r="CI102" s="287">
        <f t="shared" si="672"/>
        <v>18.819035832165326</v>
      </c>
      <c r="CJ102" s="289">
        <f t="shared" ref="CJ102:CT107" si="684">CI102</f>
        <v>18.819035832165326</v>
      </c>
      <c r="CK102" s="289">
        <f t="shared" si="684"/>
        <v>18.819035832165326</v>
      </c>
      <c r="CL102" s="289">
        <f t="shared" si="684"/>
        <v>18.819035832165326</v>
      </c>
      <c r="CM102" s="289">
        <f t="shared" si="684"/>
        <v>18.819035832165326</v>
      </c>
      <c r="CN102" s="289">
        <f t="shared" si="684"/>
        <v>18.819035832165326</v>
      </c>
      <c r="CO102" s="289">
        <f t="shared" si="684"/>
        <v>18.819035832165326</v>
      </c>
      <c r="CP102" s="289">
        <f t="shared" si="684"/>
        <v>18.819035832165326</v>
      </c>
      <c r="CQ102" s="289">
        <f t="shared" si="684"/>
        <v>18.819035832165326</v>
      </c>
      <c r="CR102" s="289">
        <f t="shared" si="684"/>
        <v>18.819035832165326</v>
      </c>
      <c r="CS102" s="289">
        <f t="shared" si="684"/>
        <v>18.819035832165326</v>
      </c>
      <c r="CT102" s="288">
        <f t="shared" si="684"/>
        <v>18.819035832165326</v>
      </c>
    </row>
    <row r="103" spans="1:98" s="161" customFormat="1" x14ac:dyDescent="0.25">
      <c r="A103" s="13" t="s">
        <v>193</v>
      </c>
      <c r="B103" s="15" t="s">
        <v>6</v>
      </c>
      <c r="C103" s="161">
        <f t="shared" ref="C103:N103" si="685">IFERROR(C24/C79,"")</f>
        <v>12.272657894736842</v>
      </c>
      <c r="D103" s="161">
        <f t="shared" si="685"/>
        <v>15.917481481481461</v>
      </c>
      <c r="E103" s="161">
        <f t="shared" si="685"/>
        <v>27.707135135135136</v>
      </c>
      <c r="F103" s="161">
        <f t="shared" si="685"/>
        <v>18.574408695652171</v>
      </c>
      <c r="G103" s="161">
        <f t="shared" si="685"/>
        <v>15.756512605042017</v>
      </c>
      <c r="H103" s="161">
        <f t="shared" si="685"/>
        <v>17.131508474576272</v>
      </c>
      <c r="I103" s="161">
        <f t="shared" si="685"/>
        <v>15.45922018348624</v>
      </c>
      <c r="J103" s="161">
        <f t="shared" si="685"/>
        <v>16.096270270270271</v>
      </c>
      <c r="K103" s="161">
        <f t="shared" si="685"/>
        <v>18.945461883408072</v>
      </c>
      <c r="L103" s="161">
        <f t="shared" si="685"/>
        <v>19.736463157894736</v>
      </c>
      <c r="M103" s="161">
        <f t="shared" si="685"/>
        <v>14.543616161616162</v>
      </c>
      <c r="N103" s="162">
        <f t="shared" si="685"/>
        <v>14.40014481408998</v>
      </c>
      <c r="O103" s="1532">
        <v>15.584983870967701</v>
      </c>
      <c r="P103" s="1532">
        <v>14.5372857142857</v>
      </c>
      <c r="Q103" s="1532">
        <v>21.218352941176502</v>
      </c>
      <c r="R103" s="1532">
        <v>16.361619999999998</v>
      </c>
      <c r="S103" s="1532">
        <v>19.507380000000001</v>
      </c>
      <c r="T103" s="1532">
        <v>16.5843094339623</v>
      </c>
      <c r="U103" s="1532">
        <v>14.3531503759398</v>
      </c>
      <c r="V103" s="1532">
        <v>12.644315789473699</v>
      </c>
      <c r="W103" s="1532">
        <v>15.878701986755001</v>
      </c>
      <c r="X103" s="1532">
        <v>24.152524096385498</v>
      </c>
      <c r="Y103" s="1532">
        <v>19.861672489082999</v>
      </c>
      <c r="Z103" s="1532">
        <v>17.097616797900201</v>
      </c>
      <c r="AA103" s="1531">
        <v>15.254915662650602</v>
      </c>
      <c r="AB103" s="1531">
        <v>15.424130434782599</v>
      </c>
      <c r="AC103" s="1531">
        <v>16.414825870646801</v>
      </c>
      <c r="AD103" s="1531">
        <v>15.5569607843137</v>
      </c>
      <c r="AE103" s="1531">
        <v>20.559493670886098</v>
      </c>
      <c r="AF103" s="1531">
        <v>14.4707382550336</v>
      </c>
      <c r="AG103" s="1531">
        <v>17.991487603305799</v>
      </c>
      <c r="AH103" s="289">
        <f t="shared" si="675"/>
        <v>18.351317355371915</v>
      </c>
      <c r="AI103" s="289">
        <f t="shared" si="676"/>
        <v>19.085370049586793</v>
      </c>
      <c r="AJ103" s="289">
        <f t="shared" si="676"/>
        <v>19.848784851570265</v>
      </c>
      <c r="AK103" s="289">
        <f t="shared" si="675"/>
        <v>20.24576054860167</v>
      </c>
      <c r="AL103" s="289">
        <f t="shared" si="677"/>
        <v>21.055590970545737</v>
      </c>
      <c r="AM103" s="287">
        <f t="shared" si="667"/>
        <v>17.854948004774631</v>
      </c>
      <c r="AN103" s="289">
        <f t="shared" si="678"/>
        <v>17.854948004774631</v>
      </c>
      <c r="AO103" s="289">
        <f t="shared" si="678"/>
        <v>17.854948004774631</v>
      </c>
      <c r="AP103" s="289">
        <f t="shared" si="678"/>
        <v>17.854948004774631</v>
      </c>
      <c r="AQ103" s="289">
        <f t="shared" si="678"/>
        <v>17.854948004774631</v>
      </c>
      <c r="AR103" s="289">
        <f t="shared" si="678"/>
        <v>17.854948004774631</v>
      </c>
      <c r="AS103" s="289">
        <f t="shared" si="678"/>
        <v>17.854948004774631</v>
      </c>
      <c r="AT103" s="289">
        <f t="shared" si="678"/>
        <v>17.854948004774631</v>
      </c>
      <c r="AU103" s="289">
        <f t="shared" si="678"/>
        <v>17.854948004774631</v>
      </c>
      <c r="AV103" s="289">
        <f t="shared" si="678"/>
        <v>17.854948004774631</v>
      </c>
      <c r="AW103" s="289">
        <f t="shared" si="678"/>
        <v>17.854948004774631</v>
      </c>
      <c r="AX103" s="288">
        <f t="shared" si="678"/>
        <v>17.854948004774631</v>
      </c>
      <c r="AY103" s="287">
        <f>AVERAGE(AM103:AX103)*1.05</f>
        <v>18.747695405013364</v>
      </c>
      <c r="AZ103" s="289">
        <f t="shared" si="679"/>
        <v>18.747695405013364</v>
      </c>
      <c r="BA103" s="289">
        <f t="shared" si="679"/>
        <v>18.747695405013364</v>
      </c>
      <c r="BB103" s="289">
        <f t="shared" si="679"/>
        <v>18.747695405013364</v>
      </c>
      <c r="BC103" s="289">
        <f t="shared" si="679"/>
        <v>18.747695405013364</v>
      </c>
      <c r="BD103" s="289">
        <f t="shared" si="679"/>
        <v>18.747695405013364</v>
      </c>
      <c r="BE103" s="289">
        <f t="shared" si="679"/>
        <v>18.747695405013364</v>
      </c>
      <c r="BF103" s="289">
        <f t="shared" si="679"/>
        <v>18.747695405013364</v>
      </c>
      <c r="BG103" s="289">
        <f t="shared" si="679"/>
        <v>18.747695405013364</v>
      </c>
      <c r="BH103" s="289">
        <f t="shared" si="679"/>
        <v>18.747695405013364</v>
      </c>
      <c r="BI103" s="289">
        <f t="shared" si="679"/>
        <v>18.747695405013364</v>
      </c>
      <c r="BJ103" s="288">
        <f t="shared" si="679"/>
        <v>18.747695405013364</v>
      </c>
      <c r="BK103" s="287">
        <f t="shared" si="680"/>
        <v>19.872557129314167</v>
      </c>
      <c r="BL103" s="289">
        <f t="shared" si="681"/>
        <v>19.872557129314167</v>
      </c>
      <c r="BM103" s="289">
        <f t="shared" si="681"/>
        <v>19.872557129314167</v>
      </c>
      <c r="BN103" s="289">
        <f t="shared" si="681"/>
        <v>19.872557129314167</v>
      </c>
      <c r="BO103" s="289">
        <f t="shared" si="681"/>
        <v>19.872557129314167</v>
      </c>
      <c r="BP103" s="289">
        <f t="shared" si="681"/>
        <v>19.872557129314167</v>
      </c>
      <c r="BQ103" s="289">
        <f t="shared" si="681"/>
        <v>19.872557129314167</v>
      </c>
      <c r="BR103" s="289">
        <f t="shared" si="681"/>
        <v>19.872557129314167</v>
      </c>
      <c r="BS103" s="289">
        <f t="shared" si="681"/>
        <v>19.872557129314167</v>
      </c>
      <c r="BT103" s="289">
        <f t="shared" si="681"/>
        <v>19.872557129314167</v>
      </c>
      <c r="BU103" s="289">
        <f t="shared" si="681"/>
        <v>19.872557129314167</v>
      </c>
      <c r="BV103" s="288">
        <f t="shared" si="681"/>
        <v>19.872557129314167</v>
      </c>
      <c r="BW103" s="287">
        <f t="shared" si="682"/>
        <v>21.462361699659304</v>
      </c>
      <c r="BX103" s="289">
        <f t="shared" si="683"/>
        <v>21.462361699659304</v>
      </c>
      <c r="BY103" s="289">
        <f t="shared" si="683"/>
        <v>21.462361699659304</v>
      </c>
      <c r="BZ103" s="289">
        <f t="shared" si="683"/>
        <v>21.462361699659304</v>
      </c>
      <c r="CA103" s="289">
        <f t="shared" si="683"/>
        <v>21.462361699659304</v>
      </c>
      <c r="CB103" s="289">
        <f t="shared" si="683"/>
        <v>21.462361699659304</v>
      </c>
      <c r="CC103" s="289">
        <f t="shared" si="683"/>
        <v>21.462361699659304</v>
      </c>
      <c r="CD103" s="289">
        <f t="shared" si="683"/>
        <v>21.462361699659304</v>
      </c>
      <c r="CE103" s="289">
        <f t="shared" si="683"/>
        <v>21.462361699659304</v>
      </c>
      <c r="CF103" s="289">
        <f t="shared" si="683"/>
        <v>21.462361699659304</v>
      </c>
      <c r="CG103" s="289">
        <f t="shared" si="683"/>
        <v>21.462361699659304</v>
      </c>
      <c r="CH103" s="288">
        <f t="shared" si="683"/>
        <v>21.462361699659304</v>
      </c>
      <c r="CI103" s="287">
        <f t="shared" si="672"/>
        <v>21.462361699659308</v>
      </c>
      <c r="CJ103" s="289">
        <f t="shared" si="684"/>
        <v>21.462361699659308</v>
      </c>
      <c r="CK103" s="289">
        <f t="shared" si="684"/>
        <v>21.462361699659308</v>
      </c>
      <c r="CL103" s="289">
        <f t="shared" si="684"/>
        <v>21.462361699659308</v>
      </c>
      <c r="CM103" s="289">
        <f t="shared" si="684"/>
        <v>21.462361699659308</v>
      </c>
      <c r="CN103" s="289">
        <f t="shared" si="684"/>
        <v>21.462361699659308</v>
      </c>
      <c r="CO103" s="289">
        <f t="shared" si="684"/>
        <v>21.462361699659308</v>
      </c>
      <c r="CP103" s="289">
        <f t="shared" si="684"/>
        <v>21.462361699659308</v>
      </c>
      <c r="CQ103" s="289">
        <f t="shared" si="684"/>
        <v>21.462361699659308</v>
      </c>
      <c r="CR103" s="289">
        <f t="shared" si="684"/>
        <v>21.462361699659308</v>
      </c>
      <c r="CS103" s="289">
        <f t="shared" si="684"/>
        <v>21.462361699659308</v>
      </c>
      <c r="CT103" s="288">
        <f t="shared" si="684"/>
        <v>21.462361699659308</v>
      </c>
    </row>
    <row r="104" spans="1:98" s="161" customFormat="1" x14ac:dyDescent="0.25">
      <c r="A104" s="13" t="s">
        <v>194</v>
      </c>
      <c r="B104" s="15" t="s">
        <v>7</v>
      </c>
      <c r="C104" s="161">
        <f t="shared" ref="C104:N104" si="686">IFERROR(C25/C80,"")</f>
        <v>13.188753246753247</v>
      </c>
      <c r="D104" s="161">
        <f t="shared" si="686"/>
        <v>13.030279069767442</v>
      </c>
      <c r="E104" s="161">
        <f t="shared" si="686"/>
        <v>18.94874603174603</v>
      </c>
      <c r="F104" s="161">
        <f t="shared" si="686"/>
        <v>15.064047619047621</v>
      </c>
      <c r="G104" s="161">
        <f t="shared" si="686"/>
        <v>16.235396825396823</v>
      </c>
      <c r="H104" s="161">
        <f t="shared" si="686"/>
        <v>18.597984168865384</v>
      </c>
      <c r="I104" s="161">
        <f t="shared" si="686"/>
        <v>15.567422360248447</v>
      </c>
      <c r="J104" s="161">
        <f t="shared" si="686"/>
        <v>14.518873684210526</v>
      </c>
      <c r="K104" s="161">
        <f t="shared" si="686"/>
        <v>15.355219178082192</v>
      </c>
      <c r="L104" s="161">
        <f t="shared" si="686"/>
        <v>19.448763636363637</v>
      </c>
      <c r="M104" s="161">
        <f t="shared" si="686"/>
        <v>16.079619289340101</v>
      </c>
      <c r="N104" s="162">
        <f t="shared" si="686"/>
        <v>16.162363013698631</v>
      </c>
      <c r="O104" s="1532">
        <v>15.0254893617021</v>
      </c>
      <c r="P104" s="1532">
        <v>20.085987012987001</v>
      </c>
      <c r="Q104" s="1532">
        <v>20.909401785714302</v>
      </c>
      <c r="R104" s="1532">
        <v>17.368819999999999</v>
      </c>
      <c r="S104" s="1532">
        <v>20.419537313432802</v>
      </c>
      <c r="T104" s="1532">
        <v>17.593969620253201</v>
      </c>
      <c r="U104" s="1532">
        <v>19.410223776223798</v>
      </c>
      <c r="V104" s="1532">
        <v>17.5893488372093</v>
      </c>
      <c r="W104" s="1532">
        <v>15.459732824427499</v>
      </c>
      <c r="X104" s="1532">
        <v>17.124852272727299</v>
      </c>
      <c r="Y104" s="1532">
        <v>26.332230337078698</v>
      </c>
      <c r="Z104" s="1532">
        <v>32.1834234042555</v>
      </c>
      <c r="AA104" s="1531">
        <v>17.411794797687861</v>
      </c>
      <c r="AB104" s="1531">
        <v>21.7984807692308</v>
      </c>
      <c r="AC104" s="1531">
        <v>15.661879194630901</v>
      </c>
      <c r="AD104" s="1531">
        <v>15.479603960396</v>
      </c>
      <c r="AE104" s="1531">
        <v>14.8028571428571</v>
      </c>
      <c r="AF104" s="1531">
        <v>19.178062678062702</v>
      </c>
      <c r="AG104" s="1531">
        <v>19.804832214765099</v>
      </c>
      <c r="AH104" s="289">
        <f t="shared" si="675"/>
        <v>20.200928859060401</v>
      </c>
      <c r="AI104" s="289">
        <f t="shared" si="676"/>
        <v>21.008966013422818</v>
      </c>
      <c r="AJ104" s="289">
        <f>AI104*1.04</f>
        <v>21.84932465395973</v>
      </c>
      <c r="AK104" s="289">
        <f t="shared" si="675"/>
        <v>22.286311147038926</v>
      </c>
      <c r="AL104" s="289">
        <f t="shared" si="677"/>
        <v>23.177763592920485</v>
      </c>
      <c r="AM104" s="287">
        <f t="shared" si="667"/>
        <v>19.388400418669402</v>
      </c>
      <c r="AN104" s="289">
        <f t="shared" si="678"/>
        <v>19.388400418669402</v>
      </c>
      <c r="AO104" s="289">
        <f t="shared" si="678"/>
        <v>19.388400418669402</v>
      </c>
      <c r="AP104" s="289">
        <f t="shared" si="678"/>
        <v>19.388400418669402</v>
      </c>
      <c r="AQ104" s="289">
        <f t="shared" si="678"/>
        <v>19.388400418669402</v>
      </c>
      <c r="AR104" s="289">
        <f t="shared" si="678"/>
        <v>19.388400418669402</v>
      </c>
      <c r="AS104" s="289">
        <f t="shared" si="678"/>
        <v>19.388400418669402</v>
      </c>
      <c r="AT104" s="289">
        <f t="shared" si="678"/>
        <v>19.388400418669402</v>
      </c>
      <c r="AU104" s="289">
        <f t="shared" si="678"/>
        <v>19.388400418669402</v>
      </c>
      <c r="AV104" s="289">
        <f t="shared" si="678"/>
        <v>19.388400418669402</v>
      </c>
      <c r="AW104" s="289">
        <f t="shared" si="678"/>
        <v>19.388400418669402</v>
      </c>
      <c r="AX104" s="288">
        <f t="shared" si="678"/>
        <v>19.388400418669402</v>
      </c>
      <c r="AY104" s="287">
        <f>AVERAGE(AM104:AX104)*1.05</f>
        <v>20.357820439602868</v>
      </c>
      <c r="AZ104" s="289">
        <f t="shared" si="679"/>
        <v>20.357820439602868</v>
      </c>
      <c r="BA104" s="289">
        <f t="shared" si="679"/>
        <v>20.357820439602868</v>
      </c>
      <c r="BB104" s="289">
        <f t="shared" si="679"/>
        <v>20.357820439602868</v>
      </c>
      <c r="BC104" s="289">
        <f t="shared" si="679"/>
        <v>20.357820439602868</v>
      </c>
      <c r="BD104" s="289">
        <f t="shared" si="679"/>
        <v>20.357820439602868</v>
      </c>
      <c r="BE104" s="289">
        <f t="shared" si="679"/>
        <v>20.357820439602868</v>
      </c>
      <c r="BF104" s="289">
        <f t="shared" si="679"/>
        <v>20.357820439602868</v>
      </c>
      <c r="BG104" s="289">
        <f t="shared" si="679"/>
        <v>20.357820439602868</v>
      </c>
      <c r="BH104" s="289">
        <f t="shared" si="679"/>
        <v>20.357820439602868</v>
      </c>
      <c r="BI104" s="289">
        <f t="shared" si="679"/>
        <v>20.357820439602868</v>
      </c>
      <c r="BJ104" s="288">
        <f t="shared" si="679"/>
        <v>20.357820439602868</v>
      </c>
      <c r="BK104" s="287">
        <f t="shared" si="680"/>
        <v>21.579289665979044</v>
      </c>
      <c r="BL104" s="289">
        <f t="shared" si="681"/>
        <v>21.579289665979044</v>
      </c>
      <c r="BM104" s="289">
        <f t="shared" si="681"/>
        <v>21.579289665979044</v>
      </c>
      <c r="BN104" s="289">
        <f t="shared" si="681"/>
        <v>21.579289665979044</v>
      </c>
      <c r="BO104" s="289">
        <f t="shared" si="681"/>
        <v>21.579289665979044</v>
      </c>
      <c r="BP104" s="289">
        <f t="shared" si="681"/>
        <v>21.579289665979044</v>
      </c>
      <c r="BQ104" s="289">
        <f t="shared" si="681"/>
        <v>21.579289665979044</v>
      </c>
      <c r="BR104" s="289">
        <f t="shared" si="681"/>
        <v>21.579289665979044</v>
      </c>
      <c r="BS104" s="289">
        <f t="shared" si="681"/>
        <v>21.579289665979044</v>
      </c>
      <c r="BT104" s="289">
        <f t="shared" si="681"/>
        <v>21.579289665979044</v>
      </c>
      <c r="BU104" s="289">
        <f t="shared" si="681"/>
        <v>21.579289665979044</v>
      </c>
      <c r="BV104" s="288">
        <f t="shared" si="681"/>
        <v>21.579289665979044</v>
      </c>
      <c r="BW104" s="287">
        <f t="shared" si="682"/>
        <v>23.30563283925737</v>
      </c>
      <c r="BX104" s="289">
        <f t="shared" si="683"/>
        <v>23.30563283925737</v>
      </c>
      <c r="BY104" s="289">
        <f t="shared" si="683"/>
        <v>23.30563283925737</v>
      </c>
      <c r="BZ104" s="289">
        <f t="shared" si="683"/>
        <v>23.30563283925737</v>
      </c>
      <c r="CA104" s="289">
        <f t="shared" si="683"/>
        <v>23.30563283925737</v>
      </c>
      <c r="CB104" s="289">
        <f t="shared" si="683"/>
        <v>23.30563283925737</v>
      </c>
      <c r="CC104" s="289">
        <f t="shared" si="683"/>
        <v>23.30563283925737</v>
      </c>
      <c r="CD104" s="289">
        <f t="shared" si="683"/>
        <v>23.30563283925737</v>
      </c>
      <c r="CE104" s="289">
        <f t="shared" si="683"/>
        <v>23.30563283925737</v>
      </c>
      <c r="CF104" s="289">
        <f t="shared" si="683"/>
        <v>23.30563283925737</v>
      </c>
      <c r="CG104" s="289">
        <f t="shared" si="683"/>
        <v>23.30563283925737</v>
      </c>
      <c r="CH104" s="288">
        <f t="shared" si="683"/>
        <v>23.30563283925737</v>
      </c>
      <c r="CI104" s="287">
        <f t="shared" si="672"/>
        <v>23.305632839257374</v>
      </c>
      <c r="CJ104" s="289">
        <f t="shared" si="684"/>
        <v>23.305632839257374</v>
      </c>
      <c r="CK104" s="289">
        <f t="shared" si="684"/>
        <v>23.305632839257374</v>
      </c>
      <c r="CL104" s="289">
        <f t="shared" si="684"/>
        <v>23.305632839257374</v>
      </c>
      <c r="CM104" s="289">
        <f t="shared" si="684"/>
        <v>23.305632839257374</v>
      </c>
      <c r="CN104" s="289">
        <f t="shared" si="684"/>
        <v>23.305632839257374</v>
      </c>
      <c r="CO104" s="289">
        <f t="shared" si="684"/>
        <v>23.305632839257374</v>
      </c>
      <c r="CP104" s="289">
        <f t="shared" si="684"/>
        <v>23.305632839257374</v>
      </c>
      <c r="CQ104" s="289">
        <f t="shared" si="684"/>
        <v>23.305632839257374</v>
      </c>
      <c r="CR104" s="289">
        <f t="shared" si="684"/>
        <v>23.305632839257374</v>
      </c>
      <c r="CS104" s="289">
        <f t="shared" si="684"/>
        <v>23.305632839257374</v>
      </c>
      <c r="CT104" s="288">
        <f t="shared" si="684"/>
        <v>23.305632839257374</v>
      </c>
    </row>
    <row r="105" spans="1:98" s="161" customFormat="1" x14ac:dyDescent="0.25">
      <c r="A105" s="13" t="s">
        <v>195</v>
      </c>
      <c r="B105" s="15" t="s">
        <v>8</v>
      </c>
      <c r="C105" s="161">
        <f t="shared" ref="C105:N105" si="687">IFERROR(C26/C81,"")</f>
        <v>6.8445471698113209</v>
      </c>
      <c r="D105" s="161">
        <f t="shared" si="687"/>
        <v>16.041604651162789</v>
      </c>
      <c r="E105" s="161">
        <f t="shared" si="687"/>
        <v>20.238</v>
      </c>
      <c r="F105" s="161">
        <f t="shared" si="687"/>
        <v>14.963740566037737</v>
      </c>
      <c r="G105" s="161">
        <f t="shared" si="687"/>
        <v>15.214456140350878</v>
      </c>
      <c r="H105" s="161">
        <f t="shared" si="687"/>
        <v>18.677173913043479</v>
      </c>
      <c r="I105" s="161">
        <f t="shared" si="687"/>
        <v>24.803630681818184</v>
      </c>
      <c r="J105" s="161">
        <f t="shared" si="687"/>
        <v>17.829767241379312</v>
      </c>
      <c r="K105" s="161">
        <f t="shared" si="687"/>
        <v>14.851494413407766</v>
      </c>
      <c r="L105" s="161">
        <f t="shared" si="687"/>
        <v>18.617431906614787</v>
      </c>
      <c r="M105" s="161">
        <f t="shared" si="687"/>
        <v>15.549158469945356</v>
      </c>
      <c r="N105" s="162">
        <f t="shared" si="687"/>
        <v>25.974134715025905</v>
      </c>
      <c r="O105" s="1532">
        <v>13.2145050505051</v>
      </c>
      <c r="P105" s="1532">
        <v>11.904695652173899</v>
      </c>
      <c r="Q105" s="1532">
        <v>16.117408163265299</v>
      </c>
      <c r="R105" s="1532">
        <v>26.573140243902401</v>
      </c>
      <c r="S105" s="1532">
        <v>20.156756410256399</v>
      </c>
      <c r="T105" s="1532">
        <v>17.996963855421701</v>
      </c>
      <c r="U105" s="1532">
        <v>16.161168421052601</v>
      </c>
      <c r="V105" s="1532">
        <v>19.8397734375</v>
      </c>
      <c r="W105" s="1532">
        <v>21.789536723163799</v>
      </c>
      <c r="X105" s="1532">
        <v>25.897059800664501</v>
      </c>
      <c r="Y105" s="1532">
        <v>17.710928888888901</v>
      </c>
      <c r="Z105" s="1532">
        <v>16.911466453674102</v>
      </c>
      <c r="AA105" s="1531">
        <v>20.015096774193548</v>
      </c>
      <c r="AB105" s="1531">
        <v>24.977717105263199</v>
      </c>
      <c r="AC105" s="1531">
        <v>19.6181003584229</v>
      </c>
      <c r="AD105" s="1531">
        <v>15.102138364779901</v>
      </c>
      <c r="AE105" s="1531">
        <v>19.2477358490566</v>
      </c>
      <c r="AF105" s="1531">
        <v>17.3224137931035</v>
      </c>
      <c r="AG105" s="1531">
        <v>16.5066129032258</v>
      </c>
      <c r="AH105" s="289">
        <f t="shared" si="675"/>
        <v>16.836745161290317</v>
      </c>
      <c r="AI105" s="289">
        <f t="shared" si="676"/>
        <v>17.510214967741931</v>
      </c>
      <c r="AJ105" s="289">
        <f t="shared" si="676"/>
        <v>18.210623566451609</v>
      </c>
      <c r="AK105" s="289">
        <f t="shared" si="675"/>
        <v>18.574836037780642</v>
      </c>
      <c r="AL105" s="289">
        <f t="shared" si="677"/>
        <v>19.31782947929187</v>
      </c>
      <c r="AM105" s="287">
        <f t="shared" si="667"/>
        <v>18.603338696716815</v>
      </c>
      <c r="AN105" s="289">
        <f t="shared" si="678"/>
        <v>18.603338696716815</v>
      </c>
      <c r="AO105" s="289">
        <f t="shared" si="678"/>
        <v>18.603338696716815</v>
      </c>
      <c r="AP105" s="289">
        <f t="shared" si="678"/>
        <v>18.603338696716815</v>
      </c>
      <c r="AQ105" s="289">
        <f t="shared" si="678"/>
        <v>18.603338696716815</v>
      </c>
      <c r="AR105" s="289">
        <f t="shared" si="678"/>
        <v>18.603338696716815</v>
      </c>
      <c r="AS105" s="289">
        <f t="shared" si="678"/>
        <v>18.603338696716815</v>
      </c>
      <c r="AT105" s="289">
        <f t="shared" si="678"/>
        <v>18.603338696716815</v>
      </c>
      <c r="AU105" s="289">
        <f t="shared" si="678"/>
        <v>18.603338696716815</v>
      </c>
      <c r="AV105" s="289">
        <f t="shared" si="678"/>
        <v>18.603338696716815</v>
      </c>
      <c r="AW105" s="289">
        <f t="shared" si="678"/>
        <v>18.603338696716815</v>
      </c>
      <c r="AX105" s="288">
        <f t="shared" si="678"/>
        <v>18.603338696716815</v>
      </c>
      <c r="AY105" s="287">
        <f t="shared" ref="AY105:AY107" si="688">AVERAGE(AM105:AX105)*1.05</f>
        <v>19.533505631552654</v>
      </c>
      <c r="AZ105" s="289">
        <f t="shared" si="679"/>
        <v>19.533505631552654</v>
      </c>
      <c r="BA105" s="289">
        <f t="shared" si="679"/>
        <v>19.533505631552654</v>
      </c>
      <c r="BB105" s="289">
        <f t="shared" si="679"/>
        <v>19.533505631552654</v>
      </c>
      <c r="BC105" s="289">
        <f t="shared" si="679"/>
        <v>19.533505631552654</v>
      </c>
      <c r="BD105" s="289">
        <f t="shared" si="679"/>
        <v>19.533505631552654</v>
      </c>
      <c r="BE105" s="289">
        <f t="shared" si="679"/>
        <v>19.533505631552654</v>
      </c>
      <c r="BF105" s="289">
        <f t="shared" si="679"/>
        <v>19.533505631552654</v>
      </c>
      <c r="BG105" s="289">
        <f t="shared" si="679"/>
        <v>19.533505631552654</v>
      </c>
      <c r="BH105" s="289">
        <f t="shared" si="679"/>
        <v>19.533505631552654</v>
      </c>
      <c r="BI105" s="289">
        <f t="shared" si="679"/>
        <v>19.533505631552654</v>
      </c>
      <c r="BJ105" s="288">
        <f t="shared" si="679"/>
        <v>19.533505631552654</v>
      </c>
      <c r="BK105" s="287">
        <f t="shared" si="680"/>
        <v>20.705515969445813</v>
      </c>
      <c r="BL105" s="289">
        <f t="shared" si="681"/>
        <v>20.705515969445813</v>
      </c>
      <c r="BM105" s="289">
        <f t="shared" si="681"/>
        <v>20.705515969445813</v>
      </c>
      <c r="BN105" s="289">
        <f t="shared" si="681"/>
        <v>20.705515969445813</v>
      </c>
      <c r="BO105" s="289">
        <f t="shared" si="681"/>
        <v>20.705515969445813</v>
      </c>
      <c r="BP105" s="289">
        <f t="shared" si="681"/>
        <v>20.705515969445813</v>
      </c>
      <c r="BQ105" s="289">
        <f t="shared" si="681"/>
        <v>20.705515969445813</v>
      </c>
      <c r="BR105" s="289">
        <f t="shared" si="681"/>
        <v>20.705515969445813</v>
      </c>
      <c r="BS105" s="289">
        <f t="shared" si="681"/>
        <v>20.705515969445813</v>
      </c>
      <c r="BT105" s="289">
        <f t="shared" si="681"/>
        <v>20.705515969445813</v>
      </c>
      <c r="BU105" s="289">
        <f t="shared" si="681"/>
        <v>20.705515969445813</v>
      </c>
      <c r="BV105" s="288">
        <f t="shared" si="681"/>
        <v>20.705515969445813</v>
      </c>
      <c r="BW105" s="287">
        <f t="shared" si="682"/>
        <v>22.361957247001474</v>
      </c>
      <c r="BX105" s="289">
        <f t="shared" si="683"/>
        <v>22.361957247001474</v>
      </c>
      <c r="BY105" s="289">
        <f t="shared" si="683"/>
        <v>22.361957247001474</v>
      </c>
      <c r="BZ105" s="289">
        <f t="shared" si="683"/>
        <v>22.361957247001474</v>
      </c>
      <c r="CA105" s="289">
        <f t="shared" si="683"/>
        <v>22.361957247001474</v>
      </c>
      <c r="CB105" s="289">
        <f t="shared" si="683"/>
        <v>22.361957247001474</v>
      </c>
      <c r="CC105" s="289">
        <f t="shared" si="683"/>
        <v>22.361957247001474</v>
      </c>
      <c r="CD105" s="289">
        <f t="shared" si="683"/>
        <v>22.361957247001474</v>
      </c>
      <c r="CE105" s="289">
        <f t="shared" si="683"/>
        <v>22.361957247001474</v>
      </c>
      <c r="CF105" s="289">
        <f t="shared" si="683"/>
        <v>22.361957247001474</v>
      </c>
      <c r="CG105" s="289">
        <f t="shared" si="683"/>
        <v>22.361957247001474</v>
      </c>
      <c r="CH105" s="288">
        <f t="shared" si="683"/>
        <v>22.361957247001474</v>
      </c>
      <c r="CI105" s="287">
        <f t="shared" si="672"/>
        <v>22.361957247001474</v>
      </c>
      <c r="CJ105" s="289">
        <f t="shared" si="684"/>
        <v>22.361957247001474</v>
      </c>
      <c r="CK105" s="289">
        <f t="shared" si="684"/>
        <v>22.361957247001474</v>
      </c>
      <c r="CL105" s="289">
        <f t="shared" si="684"/>
        <v>22.361957247001474</v>
      </c>
      <c r="CM105" s="289">
        <f t="shared" si="684"/>
        <v>22.361957247001474</v>
      </c>
      <c r="CN105" s="289">
        <f t="shared" si="684"/>
        <v>22.361957247001474</v>
      </c>
      <c r="CO105" s="289">
        <f t="shared" si="684"/>
        <v>22.361957247001474</v>
      </c>
      <c r="CP105" s="289">
        <f t="shared" si="684"/>
        <v>22.361957247001474</v>
      </c>
      <c r="CQ105" s="289">
        <f t="shared" si="684"/>
        <v>22.361957247001474</v>
      </c>
      <c r="CR105" s="289">
        <f t="shared" si="684"/>
        <v>22.361957247001474</v>
      </c>
      <c r="CS105" s="289">
        <f t="shared" si="684"/>
        <v>22.361957247001474</v>
      </c>
      <c r="CT105" s="288">
        <f t="shared" si="684"/>
        <v>22.361957247001474</v>
      </c>
    </row>
    <row r="106" spans="1:98" s="161" customFormat="1" x14ac:dyDescent="0.25">
      <c r="A106" s="13" t="s">
        <v>196</v>
      </c>
      <c r="B106" s="15" t="s">
        <v>1</v>
      </c>
      <c r="C106" s="161">
        <f t="shared" ref="C106:N106" si="689">IFERROR(C27/C82,"")</f>
        <v>11.2874</v>
      </c>
      <c r="D106" s="161">
        <f t="shared" si="689"/>
        <v>14.020820512820514</v>
      </c>
      <c r="E106" s="161">
        <f t="shared" si="689"/>
        <v>12.777671428571429</v>
      </c>
      <c r="F106" s="161">
        <f t="shared" si="689"/>
        <v>18.312116883116882</v>
      </c>
      <c r="G106" s="161">
        <f t="shared" si="689"/>
        <v>15.928777777777778</v>
      </c>
      <c r="H106" s="161">
        <f t="shared" si="689"/>
        <v>39.556892376681617</v>
      </c>
      <c r="I106" s="161">
        <f t="shared" si="689"/>
        <v>21.7843203125</v>
      </c>
      <c r="J106" s="161">
        <f t="shared" si="689"/>
        <v>15.157414893617021</v>
      </c>
      <c r="K106" s="161">
        <f t="shared" si="689"/>
        <v>22.009</v>
      </c>
      <c r="L106" s="161">
        <f t="shared" si="689"/>
        <v>25.130366666666664</v>
      </c>
      <c r="M106" s="161">
        <f t="shared" si="689"/>
        <v>19.058154676259029</v>
      </c>
      <c r="N106" s="162">
        <f t="shared" si="689"/>
        <v>20.556903914590784</v>
      </c>
      <c r="O106" s="1532">
        <v>14.951499999999999</v>
      </c>
      <c r="P106" s="1532">
        <v>14.628892857142899</v>
      </c>
      <c r="Q106" s="1532">
        <v>17.621796747967501</v>
      </c>
      <c r="R106" s="1532">
        <v>15.3431214953271</v>
      </c>
      <c r="S106" s="1532">
        <v>19.045999999999999</v>
      </c>
      <c r="T106" s="1532">
        <v>16.033900621118001</v>
      </c>
      <c r="U106" s="1532">
        <v>16.937960629921299</v>
      </c>
      <c r="V106" s="1532">
        <v>18.394604562737602</v>
      </c>
      <c r="W106" s="1532">
        <v>19.751737931034501</v>
      </c>
      <c r="X106" s="1532">
        <v>20.9086260162602</v>
      </c>
      <c r="Y106" s="1532">
        <v>21.907093023255801</v>
      </c>
      <c r="Z106" s="1532">
        <v>23.347679214402699</v>
      </c>
      <c r="AA106" s="1531">
        <v>14.291323529411764</v>
      </c>
      <c r="AB106" s="1531">
        <v>14.49</v>
      </c>
      <c r="AC106" s="1531">
        <v>16.381875000000001</v>
      </c>
      <c r="AD106" s="1531">
        <v>23.490666666666701</v>
      </c>
      <c r="AE106" s="1531">
        <v>10.1235006435006</v>
      </c>
      <c r="AF106" s="1531">
        <v>17.829072164948499</v>
      </c>
      <c r="AG106" s="1531">
        <v>20.546434782608699</v>
      </c>
      <c r="AH106" s="289">
        <f t="shared" si="675"/>
        <v>20.957363478260874</v>
      </c>
      <c r="AI106" s="289">
        <f t="shared" si="676"/>
        <v>21.795658017391307</v>
      </c>
      <c r="AJ106" s="289">
        <f t="shared" si="676"/>
        <v>22.667484338086961</v>
      </c>
      <c r="AK106" s="289">
        <f t="shared" si="675"/>
        <v>23.120834024848701</v>
      </c>
      <c r="AL106" s="289">
        <f t="shared" si="677"/>
        <v>24.045667385842648</v>
      </c>
      <c r="AM106" s="287">
        <f t="shared" si="667"/>
        <v>19.144990002630561</v>
      </c>
      <c r="AN106" s="289">
        <f t="shared" si="678"/>
        <v>19.144990002630561</v>
      </c>
      <c r="AO106" s="289">
        <f t="shared" si="678"/>
        <v>19.144990002630561</v>
      </c>
      <c r="AP106" s="289">
        <f t="shared" si="678"/>
        <v>19.144990002630561</v>
      </c>
      <c r="AQ106" s="289">
        <f t="shared" si="678"/>
        <v>19.144990002630561</v>
      </c>
      <c r="AR106" s="289">
        <f t="shared" si="678"/>
        <v>19.144990002630561</v>
      </c>
      <c r="AS106" s="289">
        <f t="shared" si="678"/>
        <v>19.144990002630561</v>
      </c>
      <c r="AT106" s="289">
        <f t="shared" si="678"/>
        <v>19.144990002630561</v>
      </c>
      <c r="AU106" s="289">
        <f t="shared" si="678"/>
        <v>19.144990002630561</v>
      </c>
      <c r="AV106" s="289">
        <f t="shared" si="678"/>
        <v>19.144990002630561</v>
      </c>
      <c r="AW106" s="289">
        <f t="shared" si="678"/>
        <v>19.144990002630561</v>
      </c>
      <c r="AX106" s="288">
        <f t="shared" si="678"/>
        <v>19.144990002630561</v>
      </c>
      <c r="AY106" s="287">
        <f t="shared" si="688"/>
        <v>20.102239502762085</v>
      </c>
      <c r="AZ106" s="289">
        <f t="shared" si="679"/>
        <v>20.102239502762085</v>
      </c>
      <c r="BA106" s="289">
        <f t="shared" si="679"/>
        <v>20.102239502762085</v>
      </c>
      <c r="BB106" s="289">
        <f t="shared" si="679"/>
        <v>20.102239502762085</v>
      </c>
      <c r="BC106" s="289">
        <f t="shared" si="679"/>
        <v>20.102239502762085</v>
      </c>
      <c r="BD106" s="289">
        <f t="shared" si="679"/>
        <v>20.102239502762085</v>
      </c>
      <c r="BE106" s="289">
        <f t="shared" si="679"/>
        <v>20.102239502762085</v>
      </c>
      <c r="BF106" s="289">
        <f t="shared" si="679"/>
        <v>20.102239502762085</v>
      </c>
      <c r="BG106" s="289">
        <f t="shared" si="679"/>
        <v>20.102239502762085</v>
      </c>
      <c r="BH106" s="289">
        <f t="shared" si="679"/>
        <v>20.102239502762085</v>
      </c>
      <c r="BI106" s="289">
        <f t="shared" si="679"/>
        <v>20.102239502762085</v>
      </c>
      <c r="BJ106" s="288">
        <f t="shared" si="679"/>
        <v>20.102239502762085</v>
      </c>
      <c r="BK106" s="287">
        <f t="shared" si="680"/>
        <v>21.308373872927806</v>
      </c>
      <c r="BL106" s="289">
        <f t="shared" si="681"/>
        <v>21.308373872927806</v>
      </c>
      <c r="BM106" s="289">
        <f t="shared" si="681"/>
        <v>21.308373872927806</v>
      </c>
      <c r="BN106" s="289">
        <f t="shared" si="681"/>
        <v>21.308373872927806</v>
      </c>
      <c r="BO106" s="289">
        <f t="shared" si="681"/>
        <v>21.308373872927806</v>
      </c>
      <c r="BP106" s="289">
        <f t="shared" si="681"/>
        <v>21.308373872927806</v>
      </c>
      <c r="BQ106" s="289">
        <f t="shared" si="681"/>
        <v>21.308373872927806</v>
      </c>
      <c r="BR106" s="289">
        <f t="shared" si="681"/>
        <v>21.308373872927806</v>
      </c>
      <c r="BS106" s="289">
        <f t="shared" si="681"/>
        <v>21.308373872927806</v>
      </c>
      <c r="BT106" s="289">
        <f t="shared" si="681"/>
        <v>21.308373872927806</v>
      </c>
      <c r="BU106" s="289">
        <f t="shared" si="681"/>
        <v>21.308373872927806</v>
      </c>
      <c r="BV106" s="288">
        <f t="shared" si="681"/>
        <v>21.308373872927806</v>
      </c>
      <c r="BW106" s="287">
        <f t="shared" si="682"/>
        <v>23.013043782762033</v>
      </c>
      <c r="BX106" s="289">
        <f t="shared" si="683"/>
        <v>23.013043782762033</v>
      </c>
      <c r="BY106" s="289">
        <f t="shared" si="683"/>
        <v>23.013043782762033</v>
      </c>
      <c r="BZ106" s="289">
        <f t="shared" si="683"/>
        <v>23.013043782762033</v>
      </c>
      <c r="CA106" s="289">
        <f t="shared" si="683"/>
        <v>23.013043782762033</v>
      </c>
      <c r="CB106" s="289">
        <f t="shared" si="683"/>
        <v>23.013043782762033</v>
      </c>
      <c r="CC106" s="289">
        <f t="shared" si="683"/>
        <v>23.013043782762033</v>
      </c>
      <c r="CD106" s="289">
        <f t="shared" si="683"/>
        <v>23.013043782762033</v>
      </c>
      <c r="CE106" s="289">
        <f t="shared" si="683"/>
        <v>23.013043782762033</v>
      </c>
      <c r="CF106" s="289">
        <f t="shared" si="683"/>
        <v>23.013043782762033</v>
      </c>
      <c r="CG106" s="289">
        <f t="shared" si="683"/>
        <v>23.013043782762033</v>
      </c>
      <c r="CH106" s="288">
        <f t="shared" si="683"/>
        <v>23.013043782762033</v>
      </c>
      <c r="CI106" s="287">
        <f t="shared" si="672"/>
        <v>23.013043782762029</v>
      </c>
      <c r="CJ106" s="289">
        <f t="shared" si="684"/>
        <v>23.013043782762029</v>
      </c>
      <c r="CK106" s="289">
        <f t="shared" si="684"/>
        <v>23.013043782762029</v>
      </c>
      <c r="CL106" s="289">
        <f t="shared" si="684"/>
        <v>23.013043782762029</v>
      </c>
      <c r="CM106" s="289">
        <f t="shared" si="684"/>
        <v>23.013043782762029</v>
      </c>
      <c r="CN106" s="289">
        <f t="shared" si="684"/>
        <v>23.013043782762029</v>
      </c>
      <c r="CO106" s="289">
        <f t="shared" si="684"/>
        <v>23.013043782762029</v>
      </c>
      <c r="CP106" s="289">
        <f t="shared" si="684"/>
        <v>23.013043782762029</v>
      </c>
      <c r="CQ106" s="289">
        <f t="shared" si="684"/>
        <v>23.013043782762029</v>
      </c>
      <c r="CR106" s="289">
        <f t="shared" si="684"/>
        <v>23.013043782762029</v>
      </c>
      <c r="CS106" s="289">
        <f t="shared" si="684"/>
        <v>23.013043782762029</v>
      </c>
      <c r="CT106" s="288">
        <f t="shared" si="684"/>
        <v>23.013043782762029</v>
      </c>
    </row>
    <row r="107" spans="1:98" s="161" customFormat="1" x14ac:dyDescent="0.25">
      <c r="A107" s="13" t="s">
        <v>197</v>
      </c>
      <c r="B107" s="15" t="s">
        <v>2</v>
      </c>
      <c r="C107" s="161">
        <f t="shared" ref="C107:N107" si="690">IFERROR(C28/C83,"")</f>
        <v>13.929083333333333</v>
      </c>
      <c r="D107" s="161">
        <f t="shared" si="690"/>
        <v>20.834769230769229</v>
      </c>
      <c r="E107" s="161">
        <f t="shared" si="690"/>
        <v>25.093136363636361</v>
      </c>
      <c r="F107" s="161">
        <f t="shared" si="690"/>
        <v>21.55777777777778</v>
      </c>
      <c r="G107" s="161">
        <f t="shared" si="690"/>
        <v>18.706124999999997</v>
      </c>
      <c r="H107" s="161">
        <f t="shared" si="690"/>
        <v>23.125835820895524</v>
      </c>
      <c r="I107" s="161">
        <f t="shared" si="690"/>
        <v>19.168636363636367</v>
      </c>
      <c r="J107" s="161">
        <f t="shared" si="690"/>
        <v>17.002506024096387</v>
      </c>
      <c r="K107" s="161">
        <f t="shared" si="690"/>
        <v>45.677237500000004</v>
      </c>
      <c r="L107" s="161">
        <f t="shared" si="690"/>
        <v>-17.779970149253732</v>
      </c>
      <c r="M107" s="161">
        <f t="shared" si="690"/>
        <v>18.761503968253969</v>
      </c>
      <c r="N107" s="162">
        <f t="shared" si="690"/>
        <v>23.461231578947316</v>
      </c>
      <c r="O107" s="1532">
        <v>14.5606585365854</v>
      </c>
      <c r="P107" s="1532">
        <v>31.5565909090909</v>
      </c>
      <c r="Q107" s="1532">
        <v>16.501870967741901</v>
      </c>
      <c r="R107" s="1532">
        <v>17.242599999999999</v>
      </c>
      <c r="S107" s="1532">
        <v>19.434519999999999</v>
      </c>
      <c r="T107" s="1532">
        <v>15.770808441558399</v>
      </c>
      <c r="U107" s="1532">
        <v>16.020828282828301</v>
      </c>
      <c r="V107" s="1532">
        <v>17.4672533333333</v>
      </c>
      <c r="W107" s="1532">
        <v>16.641587412587398</v>
      </c>
      <c r="X107" s="1532">
        <v>20.574754385964901</v>
      </c>
      <c r="Y107" s="1532">
        <v>18.5574851851852</v>
      </c>
      <c r="Z107" s="1532">
        <v>22.357531468531501</v>
      </c>
      <c r="AA107" s="1531">
        <v>20.747410596026491</v>
      </c>
      <c r="AB107" s="1531">
        <v>17.3797777777778</v>
      </c>
      <c r="AC107" s="1531">
        <v>16.5224444444444</v>
      </c>
      <c r="AD107" s="1531">
        <v>19.449469026548702</v>
      </c>
      <c r="AE107" s="1531">
        <v>21.8247787610619</v>
      </c>
      <c r="AF107" s="1531">
        <v>21.633004926108399</v>
      </c>
      <c r="AG107" s="1531">
        <v>25.541596244131501</v>
      </c>
      <c r="AH107" s="289">
        <f t="shared" si="675"/>
        <v>26.052428169014131</v>
      </c>
      <c r="AI107" s="289">
        <f t="shared" si="676"/>
        <v>27.094525295774698</v>
      </c>
      <c r="AJ107" s="289">
        <f t="shared" si="676"/>
        <v>28.178306307605688</v>
      </c>
      <c r="AK107" s="289">
        <f t="shared" si="675"/>
        <v>28.741872433757802</v>
      </c>
      <c r="AL107" s="289">
        <f t="shared" si="677"/>
        <v>29.891547331108114</v>
      </c>
      <c r="AM107" s="287">
        <f t="shared" si="667"/>
        <v>23.588096776113304</v>
      </c>
      <c r="AN107" s="289">
        <f t="shared" si="678"/>
        <v>23.588096776113304</v>
      </c>
      <c r="AO107" s="289">
        <f t="shared" si="678"/>
        <v>23.588096776113304</v>
      </c>
      <c r="AP107" s="289">
        <f t="shared" si="678"/>
        <v>23.588096776113304</v>
      </c>
      <c r="AQ107" s="289">
        <f t="shared" si="678"/>
        <v>23.588096776113304</v>
      </c>
      <c r="AR107" s="289">
        <f t="shared" si="678"/>
        <v>23.588096776113304</v>
      </c>
      <c r="AS107" s="289">
        <f t="shared" si="678"/>
        <v>23.588096776113304</v>
      </c>
      <c r="AT107" s="289">
        <f t="shared" si="678"/>
        <v>23.588096776113304</v>
      </c>
      <c r="AU107" s="289">
        <f t="shared" si="678"/>
        <v>23.588096776113304</v>
      </c>
      <c r="AV107" s="289">
        <f t="shared" si="678"/>
        <v>23.588096776113304</v>
      </c>
      <c r="AW107" s="289">
        <f t="shared" si="678"/>
        <v>23.588096776113304</v>
      </c>
      <c r="AX107" s="288">
        <f t="shared" si="678"/>
        <v>23.588096776113304</v>
      </c>
      <c r="AY107" s="287">
        <f t="shared" si="688"/>
        <v>24.76750161491897</v>
      </c>
      <c r="AZ107" s="289">
        <f t="shared" si="679"/>
        <v>24.76750161491897</v>
      </c>
      <c r="BA107" s="289">
        <f t="shared" si="679"/>
        <v>24.76750161491897</v>
      </c>
      <c r="BB107" s="289">
        <f t="shared" si="679"/>
        <v>24.76750161491897</v>
      </c>
      <c r="BC107" s="289">
        <f t="shared" si="679"/>
        <v>24.76750161491897</v>
      </c>
      <c r="BD107" s="289">
        <f t="shared" si="679"/>
        <v>24.76750161491897</v>
      </c>
      <c r="BE107" s="289">
        <f t="shared" si="679"/>
        <v>24.76750161491897</v>
      </c>
      <c r="BF107" s="289">
        <f t="shared" si="679"/>
        <v>24.76750161491897</v>
      </c>
      <c r="BG107" s="289">
        <f t="shared" si="679"/>
        <v>24.76750161491897</v>
      </c>
      <c r="BH107" s="289">
        <f t="shared" si="679"/>
        <v>24.76750161491897</v>
      </c>
      <c r="BI107" s="289">
        <f t="shared" si="679"/>
        <v>24.76750161491897</v>
      </c>
      <c r="BJ107" s="288">
        <f t="shared" si="679"/>
        <v>24.76750161491897</v>
      </c>
      <c r="BK107" s="287">
        <f t="shared" si="680"/>
        <v>26.253551711814104</v>
      </c>
      <c r="BL107" s="289">
        <f t="shared" si="681"/>
        <v>26.253551711814104</v>
      </c>
      <c r="BM107" s="289">
        <f t="shared" si="681"/>
        <v>26.253551711814104</v>
      </c>
      <c r="BN107" s="289">
        <f t="shared" si="681"/>
        <v>26.253551711814104</v>
      </c>
      <c r="BO107" s="289">
        <f t="shared" si="681"/>
        <v>26.253551711814104</v>
      </c>
      <c r="BP107" s="289">
        <f t="shared" si="681"/>
        <v>26.253551711814104</v>
      </c>
      <c r="BQ107" s="289">
        <f t="shared" si="681"/>
        <v>26.253551711814104</v>
      </c>
      <c r="BR107" s="289">
        <f t="shared" si="681"/>
        <v>26.253551711814104</v>
      </c>
      <c r="BS107" s="289">
        <f t="shared" si="681"/>
        <v>26.253551711814104</v>
      </c>
      <c r="BT107" s="289">
        <f t="shared" si="681"/>
        <v>26.253551711814104</v>
      </c>
      <c r="BU107" s="289">
        <f t="shared" si="681"/>
        <v>26.253551711814104</v>
      </c>
      <c r="BV107" s="288">
        <f t="shared" si="681"/>
        <v>26.253551711814104</v>
      </c>
      <c r="BW107" s="287">
        <f t="shared" si="682"/>
        <v>28.353835848759239</v>
      </c>
      <c r="BX107" s="289">
        <f t="shared" si="683"/>
        <v>28.353835848759239</v>
      </c>
      <c r="BY107" s="289">
        <f t="shared" si="683"/>
        <v>28.353835848759239</v>
      </c>
      <c r="BZ107" s="289">
        <f t="shared" si="683"/>
        <v>28.353835848759239</v>
      </c>
      <c r="CA107" s="289">
        <f t="shared" si="683"/>
        <v>28.353835848759239</v>
      </c>
      <c r="CB107" s="289">
        <f t="shared" si="683"/>
        <v>28.353835848759239</v>
      </c>
      <c r="CC107" s="289">
        <f t="shared" si="683"/>
        <v>28.353835848759239</v>
      </c>
      <c r="CD107" s="289">
        <f t="shared" si="683"/>
        <v>28.353835848759239</v>
      </c>
      <c r="CE107" s="289">
        <f t="shared" si="683"/>
        <v>28.353835848759239</v>
      </c>
      <c r="CF107" s="289">
        <f t="shared" si="683"/>
        <v>28.353835848759239</v>
      </c>
      <c r="CG107" s="289">
        <f t="shared" si="683"/>
        <v>28.353835848759239</v>
      </c>
      <c r="CH107" s="288">
        <f t="shared" si="683"/>
        <v>28.353835848759239</v>
      </c>
      <c r="CI107" s="287">
        <f t="shared" si="672"/>
        <v>28.353835848759235</v>
      </c>
      <c r="CJ107" s="289">
        <f t="shared" si="684"/>
        <v>28.353835848759235</v>
      </c>
      <c r="CK107" s="289">
        <f t="shared" si="684"/>
        <v>28.353835848759235</v>
      </c>
      <c r="CL107" s="289">
        <f t="shared" si="684"/>
        <v>28.353835848759235</v>
      </c>
      <c r="CM107" s="289">
        <f t="shared" si="684"/>
        <v>28.353835848759235</v>
      </c>
      <c r="CN107" s="289">
        <f t="shared" si="684"/>
        <v>28.353835848759235</v>
      </c>
      <c r="CO107" s="289">
        <f t="shared" si="684"/>
        <v>28.353835848759235</v>
      </c>
      <c r="CP107" s="289">
        <f t="shared" si="684"/>
        <v>28.353835848759235</v>
      </c>
      <c r="CQ107" s="289">
        <f t="shared" si="684"/>
        <v>28.353835848759235</v>
      </c>
      <c r="CR107" s="289">
        <f t="shared" si="684"/>
        <v>28.353835848759235</v>
      </c>
      <c r="CS107" s="289">
        <f t="shared" si="684"/>
        <v>28.353835848759235</v>
      </c>
      <c r="CT107" s="288">
        <f t="shared" si="684"/>
        <v>28.353835848759235</v>
      </c>
    </row>
    <row r="108" spans="1:98" s="161" customFormat="1" x14ac:dyDescent="0.25">
      <c r="A108" s="13" t="s">
        <v>198</v>
      </c>
      <c r="B108" s="15" t="s">
        <v>150</v>
      </c>
      <c r="N108" s="162"/>
      <c r="O108" s="1532"/>
      <c r="P108" s="1532"/>
      <c r="Q108" s="1532"/>
      <c r="R108" s="1532"/>
      <c r="S108" s="1532"/>
      <c r="T108" s="1532"/>
      <c r="U108" s="1532"/>
      <c r="V108" s="1532"/>
      <c r="W108" s="1532"/>
      <c r="X108" s="1532"/>
      <c r="Y108" s="1532"/>
      <c r="Z108" s="1532"/>
      <c r="AA108" s="1532"/>
      <c r="AB108" s="1531">
        <v>14.834301369863001</v>
      </c>
      <c r="AC108" s="1531">
        <v>15.3987341772152</v>
      </c>
      <c r="AD108" s="1531">
        <v>14.6911504424779</v>
      </c>
      <c r="AE108" s="1531">
        <v>16.654137931034501</v>
      </c>
      <c r="AF108" s="1531">
        <v>16.957999999999998</v>
      </c>
      <c r="AG108" s="1531">
        <v>15.5076</v>
      </c>
      <c r="AH108" s="289">
        <f t="shared" si="675"/>
        <v>15.817752</v>
      </c>
      <c r="AI108" s="289">
        <f t="shared" si="676"/>
        <v>16.450462080000001</v>
      </c>
      <c r="AJ108" s="289">
        <f t="shared" si="676"/>
        <v>17.108480563200001</v>
      </c>
      <c r="AK108" s="289">
        <f t="shared" si="675"/>
        <v>17.450650174464002</v>
      </c>
      <c r="AL108" s="289">
        <f t="shared" si="677"/>
        <v>18.148676181442564</v>
      </c>
      <c r="AM108" s="289">
        <f>AVERAGE(AA108:AL108)</f>
        <v>16.274540447245201</v>
      </c>
      <c r="AN108" s="289">
        <f>AM108</f>
        <v>16.274540447245201</v>
      </c>
      <c r="AO108" s="289">
        <f t="shared" si="678"/>
        <v>16.274540447245201</v>
      </c>
      <c r="AP108" s="289">
        <f t="shared" si="678"/>
        <v>16.274540447245201</v>
      </c>
      <c r="AQ108" s="289">
        <f t="shared" si="678"/>
        <v>16.274540447245201</v>
      </c>
      <c r="AR108" s="289">
        <f t="shared" si="678"/>
        <v>16.274540447245201</v>
      </c>
      <c r="AS108" s="289">
        <f t="shared" si="678"/>
        <v>16.274540447245201</v>
      </c>
      <c r="AT108" s="289">
        <f t="shared" si="678"/>
        <v>16.274540447245201</v>
      </c>
      <c r="AU108" s="289">
        <f t="shared" si="678"/>
        <v>16.274540447245201</v>
      </c>
      <c r="AV108" s="289">
        <f t="shared" si="678"/>
        <v>16.274540447245201</v>
      </c>
      <c r="AW108" s="289">
        <f t="shared" si="678"/>
        <v>16.274540447245201</v>
      </c>
      <c r="AX108" s="289">
        <f t="shared" si="678"/>
        <v>16.274540447245201</v>
      </c>
      <c r="AY108" s="289">
        <f t="shared" ref="AY108:CT108" si="691">AVERAGE(AU108:AX108)</f>
        <v>16.274540447245201</v>
      </c>
      <c r="AZ108" s="289">
        <f t="shared" si="691"/>
        <v>16.274540447245201</v>
      </c>
      <c r="BA108" s="289">
        <f t="shared" si="691"/>
        <v>16.274540447245201</v>
      </c>
      <c r="BB108" s="289">
        <f t="shared" si="691"/>
        <v>16.274540447245201</v>
      </c>
      <c r="BC108" s="289">
        <f t="shared" si="691"/>
        <v>16.274540447245201</v>
      </c>
      <c r="BD108" s="289">
        <f t="shared" si="691"/>
        <v>16.274540447245201</v>
      </c>
      <c r="BE108" s="289">
        <f t="shared" si="691"/>
        <v>16.274540447245201</v>
      </c>
      <c r="BF108" s="289">
        <f t="shared" si="691"/>
        <v>16.274540447245201</v>
      </c>
      <c r="BG108" s="289">
        <f t="shared" si="691"/>
        <v>16.274540447245201</v>
      </c>
      <c r="BH108" s="289">
        <f t="shared" si="691"/>
        <v>16.274540447245201</v>
      </c>
      <c r="BI108" s="289">
        <f t="shared" si="691"/>
        <v>16.274540447245201</v>
      </c>
      <c r="BJ108" s="289">
        <f t="shared" si="691"/>
        <v>16.274540447245201</v>
      </c>
      <c r="BK108" s="289">
        <f t="shared" si="691"/>
        <v>16.274540447245201</v>
      </c>
      <c r="BL108" s="289">
        <f t="shared" si="691"/>
        <v>16.274540447245201</v>
      </c>
      <c r="BM108" s="289">
        <f t="shared" si="691"/>
        <v>16.274540447245201</v>
      </c>
      <c r="BN108" s="289">
        <f t="shared" si="691"/>
        <v>16.274540447245201</v>
      </c>
      <c r="BO108" s="289">
        <f t="shared" si="691"/>
        <v>16.274540447245201</v>
      </c>
      <c r="BP108" s="289">
        <f t="shared" si="691"/>
        <v>16.274540447245201</v>
      </c>
      <c r="BQ108" s="289">
        <f t="shared" si="691"/>
        <v>16.274540447245201</v>
      </c>
      <c r="BR108" s="289">
        <f t="shared" si="691"/>
        <v>16.274540447245201</v>
      </c>
      <c r="BS108" s="289">
        <f t="shared" si="691"/>
        <v>16.274540447245201</v>
      </c>
      <c r="BT108" s="289">
        <f t="shared" si="691"/>
        <v>16.274540447245201</v>
      </c>
      <c r="BU108" s="289">
        <f t="shared" si="691"/>
        <v>16.274540447245201</v>
      </c>
      <c r="BV108" s="289">
        <f t="shared" si="691"/>
        <v>16.274540447245201</v>
      </c>
      <c r="BW108" s="289">
        <f t="shared" si="691"/>
        <v>16.274540447245201</v>
      </c>
      <c r="BX108" s="289">
        <f t="shared" si="691"/>
        <v>16.274540447245201</v>
      </c>
      <c r="BY108" s="289">
        <f t="shared" si="691"/>
        <v>16.274540447245201</v>
      </c>
      <c r="BZ108" s="289">
        <f t="shared" si="691"/>
        <v>16.274540447245201</v>
      </c>
      <c r="CA108" s="289">
        <f t="shared" si="691"/>
        <v>16.274540447245201</v>
      </c>
      <c r="CB108" s="289">
        <f t="shared" si="691"/>
        <v>16.274540447245201</v>
      </c>
      <c r="CC108" s="289">
        <f t="shared" si="691"/>
        <v>16.274540447245201</v>
      </c>
      <c r="CD108" s="289">
        <f t="shared" si="691"/>
        <v>16.274540447245201</v>
      </c>
      <c r="CE108" s="289">
        <f t="shared" si="691"/>
        <v>16.274540447245201</v>
      </c>
      <c r="CF108" s="289">
        <f t="shared" si="691"/>
        <v>16.274540447245201</v>
      </c>
      <c r="CG108" s="289">
        <f t="shared" si="691"/>
        <v>16.274540447245201</v>
      </c>
      <c r="CH108" s="289">
        <f t="shared" si="691"/>
        <v>16.274540447245201</v>
      </c>
      <c r="CI108" s="289">
        <f>AVERAGE(CE108:CH108)</f>
        <v>16.274540447245201</v>
      </c>
      <c r="CJ108" s="289">
        <f t="shared" si="691"/>
        <v>16.274540447245201</v>
      </c>
      <c r="CK108" s="289">
        <f t="shared" si="691"/>
        <v>16.274540447245201</v>
      </c>
      <c r="CL108" s="289">
        <f t="shared" si="691"/>
        <v>16.274540447245201</v>
      </c>
      <c r="CM108" s="289">
        <f t="shared" si="691"/>
        <v>16.274540447245201</v>
      </c>
      <c r="CN108" s="289">
        <f t="shared" si="691"/>
        <v>16.274540447245201</v>
      </c>
      <c r="CO108" s="289">
        <f t="shared" si="691"/>
        <v>16.274540447245201</v>
      </c>
      <c r="CP108" s="289">
        <f t="shared" si="691"/>
        <v>16.274540447245201</v>
      </c>
      <c r="CQ108" s="289">
        <f t="shared" si="691"/>
        <v>16.274540447245201</v>
      </c>
      <c r="CR108" s="289">
        <f t="shared" si="691"/>
        <v>16.274540447245201</v>
      </c>
      <c r="CS108" s="289">
        <f t="shared" si="691"/>
        <v>16.274540447245201</v>
      </c>
      <c r="CT108" s="289">
        <f t="shared" si="691"/>
        <v>16.274540447245201</v>
      </c>
    </row>
    <row r="109" spans="1:98" s="175" customFormat="1" x14ac:dyDescent="0.25">
      <c r="A109" s="14"/>
      <c r="B109" s="16" t="s">
        <v>3</v>
      </c>
      <c r="C109" s="175">
        <f t="shared" ref="C109:AG109" si="692">IFERROR(C30/C85,"")</f>
        <v>14.02</v>
      </c>
      <c r="D109" s="175">
        <f t="shared" si="692"/>
        <v>15.625955835962142</v>
      </c>
      <c r="E109" s="175">
        <f t="shared" si="692"/>
        <v>21.10266990291262</v>
      </c>
      <c r="F109" s="175">
        <f t="shared" si="692"/>
        <v>21.302693009118546</v>
      </c>
      <c r="G109" s="175">
        <f t="shared" si="692"/>
        <v>17.635987577639753</v>
      </c>
      <c r="H109" s="175">
        <f t="shared" si="692"/>
        <v>23.390156327543412</v>
      </c>
      <c r="I109" s="175">
        <f t="shared" si="692"/>
        <v>21.231783610755439</v>
      </c>
      <c r="J109" s="175">
        <f t="shared" si="692"/>
        <v>16.960227655986508</v>
      </c>
      <c r="K109" s="175">
        <f t="shared" si="692"/>
        <v>23.138451001053731</v>
      </c>
      <c r="L109" s="175">
        <f t="shared" si="692"/>
        <v>18.239158311345633</v>
      </c>
      <c r="M109" s="175">
        <f t="shared" si="692"/>
        <v>17.904116818558418</v>
      </c>
      <c r="N109" s="176">
        <f t="shared" si="692"/>
        <v>21.332745024875607</v>
      </c>
      <c r="O109" s="175">
        <f t="shared" si="692"/>
        <v>17.371126074498566</v>
      </c>
      <c r="P109" s="175">
        <f t="shared" si="692"/>
        <v>20.357589820359191</v>
      </c>
      <c r="Q109" s="175">
        <f t="shared" si="692"/>
        <v>20.374723428571418</v>
      </c>
      <c r="R109" s="175">
        <f t="shared" si="692"/>
        <v>22.610008652657601</v>
      </c>
      <c r="S109" s="175">
        <f t="shared" si="692"/>
        <v>20.347913690476194</v>
      </c>
      <c r="T109" s="175">
        <f t="shared" si="692"/>
        <v>16.997334630350196</v>
      </c>
      <c r="U109" s="177">
        <f t="shared" si="692"/>
        <v>17.869808322824717</v>
      </c>
      <c r="V109" s="177">
        <f t="shared" si="692"/>
        <v>18.226050583657589</v>
      </c>
      <c r="W109" s="177">
        <f t="shared" si="692"/>
        <v>18.138375784753361</v>
      </c>
      <c r="X109" s="177">
        <f t="shared" si="692"/>
        <v>21.754643364928906</v>
      </c>
      <c r="Y109" s="177">
        <f t="shared" si="692"/>
        <v>21.555341653666176</v>
      </c>
      <c r="Z109" s="178">
        <f t="shared" si="692"/>
        <v>23.758100316789921</v>
      </c>
      <c r="AA109" s="175">
        <f t="shared" si="692"/>
        <v>18.506746376811595</v>
      </c>
      <c r="AB109" s="175">
        <f t="shared" si="692"/>
        <v>22.842821350762541</v>
      </c>
      <c r="AC109" s="175">
        <f t="shared" si="692"/>
        <v>19.299775910364144</v>
      </c>
      <c r="AD109" s="175">
        <f t="shared" si="692"/>
        <v>19.430214455917394</v>
      </c>
      <c r="AE109" s="175">
        <f t="shared" si="692"/>
        <v>16.286140992167102</v>
      </c>
      <c r="AF109" s="175">
        <f t="shared" si="692"/>
        <v>18.919034440344404</v>
      </c>
      <c r="AG109" s="175">
        <f t="shared" si="692"/>
        <v>19.832587532023911</v>
      </c>
      <c r="AH109" s="175">
        <f>IFERROR(AH30/AH85,"")</f>
        <v>20.414165441028061</v>
      </c>
      <c r="AI109" s="175">
        <f t="shared" ref="AI109:BN109" si="693">IFERROR(AI30/AI85,"")</f>
        <v>21.282008208336208</v>
      </c>
      <c r="AJ109" s="175">
        <f t="shared" si="693"/>
        <v>22.110266020381609</v>
      </c>
      <c r="AK109" s="175">
        <f t="shared" si="693"/>
        <v>22.626603369916776</v>
      </c>
      <c r="AL109" s="176">
        <f t="shared" si="693"/>
        <v>23.591219912567428</v>
      </c>
      <c r="AM109" s="175">
        <f t="shared" si="693"/>
        <v>21.198280501270816</v>
      </c>
      <c r="AN109" s="175">
        <f t="shared" si="693"/>
        <v>21.067891320922154</v>
      </c>
      <c r="AO109" s="175">
        <f t="shared" si="693"/>
        <v>20.851350576927356</v>
      </c>
      <c r="AP109" s="175">
        <f t="shared" si="693"/>
        <v>21.070973731734934</v>
      </c>
      <c r="AQ109" s="175">
        <f t="shared" si="693"/>
        <v>20.755593877228893</v>
      </c>
      <c r="AR109" s="175">
        <f t="shared" si="693"/>
        <v>20.744670712188306</v>
      </c>
      <c r="AS109" s="175">
        <f t="shared" si="693"/>
        <v>20.705926182454899</v>
      </c>
      <c r="AT109" s="175">
        <f t="shared" si="693"/>
        <v>20.694702162060931</v>
      </c>
      <c r="AU109" s="175">
        <f t="shared" si="693"/>
        <v>20.619025554273378</v>
      </c>
      <c r="AV109" s="175">
        <f t="shared" si="693"/>
        <v>20.55987739309235</v>
      </c>
      <c r="AW109" s="175">
        <f t="shared" si="693"/>
        <v>20.51060598205218</v>
      </c>
      <c r="AX109" s="176">
        <f t="shared" si="693"/>
        <v>20.451313445013639</v>
      </c>
      <c r="AY109" s="175">
        <f t="shared" si="693"/>
        <v>21.938452022414488</v>
      </c>
      <c r="AZ109" s="175">
        <f t="shared" si="693"/>
        <v>21.986278095560618</v>
      </c>
      <c r="BA109" s="175">
        <f t="shared" si="693"/>
        <v>21.848770615060122</v>
      </c>
      <c r="BB109" s="175">
        <f t="shared" si="693"/>
        <v>22.024114544660513</v>
      </c>
      <c r="BC109" s="175">
        <f t="shared" si="693"/>
        <v>21.865635334415316</v>
      </c>
      <c r="BD109" s="175">
        <f t="shared" si="693"/>
        <v>21.891732556441323</v>
      </c>
      <c r="BE109" s="175">
        <f t="shared" si="693"/>
        <v>21.854813156123164</v>
      </c>
      <c r="BF109" s="175">
        <f t="shared" si="693"/>
        <v>21.837507984328614</v>
      </c>
      <c r="BG109" s="175">
        <f t="shared" si="693"/>
        <v>21.797177081425396</v>
      </c>
      <c r="BH109" s="175">
        <f t="shared" si="693"/>
        <v>21.75777050339385</v>
      </c>
      <c r="BI109" s="175">
        <f t="shared" si="693"/>
        <v>21.720424592064919</v>
      </c>
      <c r="BJ109" s="176">
        <f t="shared" si="693"/>
        <v>21.680601159115355</v>
      </c>
      <c r="BK109" s="175">
        <f t="shared" si="693"/>
        <v>23.356900903506229</v>
      </c>
      <c r="BL109" s="175">
        <f t="shared" si="693"/>
        <v>23.564188444764223</v>
      </c>
      <c r="BM109" s="175">
        <f t="shared" si="693"/>
        <v>22.942103385353793</v>
      </c>
      <c r="BN109" s="175">
        <f t="shared" si="693"/>
        <v>22.920929709678472</v>
      </c>
      <c r="BO109" s="175">
        <f t="shared" ref="BO109:CT109" si="694">IFERROR(BO30/BO85,"")</f>
        <v>22.729068058189398</v>
      </c>
      <c r="BP109" s="175">
        <f t="shared" si="694"/>
        <v>22.75522968483417</v>
      </c>
      <c r="BQ109" s="175">
        <f t="shared" si="694"/>
        <v>22.713748098380474</v>
      </c>
      <c r="BR109" s="175">
        <f t="shared" si="694"/>
        <v>22.684741831371177</v>
      </c>
      <c r="BS109" s="175">
        <f t="shared" si="694"/>
        <v>22.65030754932798</v>
      </c>
      <c r="BT109" s="175">
        <f t="shared" si="694"/>
        <v>22.601133214172446</v>
      </c>
      <c r="BU109" s="175">
        <f t="shared" si="694"/>
        <v>22.552570929308391</v>
      </c>
      <c r="BV109" s="176">
        <f t="shared" si="694"/>
        <v>22.504903013997218</v>
      </c>
      <c r="BW109" s="175">
        <f t="shared" si="694"/>
        <v>24.268537366696442</v>
      </c>
      <c r="BX109" s="175">
        <f t="shared" si="694"/>
        <v>24.504000532157228</v>
      </c>
      <c r="BY109" s="175">
        <f t="shared" si="694"/>
        <v>23.932511906261684</v>
      </c>
      <c r="BZ109" s="175">
        <f t="shared" si="694"/>
        <v>23.918940572059956</v>
      </c>
      <c r="CA109" s="175">
        <f t="shared" si="694"/>
        <v>23.860574152103467</v>
      </c>
      <c r="CB109" s="175">
        <f t="shared" si="694"/>
        <v>23.950350411130373</v>
      </c>
      <c r="CC109" s="175">
        <f t="shared" si="694"/>
        <v>23.884185336328326</v>
      </c>
      <c r="CD109" s="175">
        <f t="shared" si="694"/>
        <v>23.91166870255099</v>
      </c>
      <c r="CE109" s="175">
        <f t="shared" si="694"/>
        <v>23.942830819698717</v>
      </c>
      <c r="CF109" s="175">
        <f t="shared" si="694"/>
        <v>23.913298084768751</v>
      </c>
      <c r="CG109" s="175">
        <f t="shared" si="694"/>
        <v>23.88577136129808</v>
      </c>
      <c r="CH109" s="176">
        <f t="shared" si="694"/>
        <v>23.869453780336027</v>
      </c>
      <c r="CI109" s="175">
        <f>IFERROR(CI30/CI85,"")</f>
        <v>24.380113541735547</v>
      </c>
      <c r="CJ109" s="175">
        <f t="shared" si="694"/>
        <v>24.581334831033963</v>
      </c>
      <c r="CK109" s="175">
        <f t="shared" si="694"/>
        <v>24.006707421923966</v>
      </c>
      <c r="CL109" s="175">
        <f t="shared" si="694"/>
        <v>23.978353600351269</v>
      </c>
      <c r="CM109" s="175">
        <f t="shared" si="694"/>
        <v>23.894341673059557</v>
      </c>
      <c r="CN109" s="175">
        <f t="shared" si="694"/>
        <v>23.964865766072499</v>
      </c>
      <c r="CO109" s="175">
        <f t="shared" si="694"/>
        <v>23.883337306580454</v>
      </c>
      <c r="CP109" s="175">
        <f t="shared" si="694"/>
        <v>23.907289252615286</v>
      </c>
      <c r="CQ109" s="175">
        <f t="shared" si="694"/>
        <v>23.932635933228227</v>
      </c>
      <c r="CR109" s="175">
        <f t="shared" si="694"/>
        <v>23.896626954329683</v>
      </c>
      <c r="CS109" s="175">
        <f t="shared" si="694"/>
        <v>23.870423865419681</v>
      </c>
      <c r="CT109" s="176">
        <f t="shared" si="694"/>
        <v>23.847143825411031</v>
      </c>
    </row>
    <row r="111" spans="1:98" s="4" customFormat="1" x14ac:dyDescent="0.25">
      <c r="A111" s="113"/>
      <c r="B111"/>
      <c r="C1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9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9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9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9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9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9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9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9"/>
    </row>
    <row r="112" spans="1:98" s="102" customFormat="1" x14ac:dyDescent="0.25">
      <c r="B112" s="102" t="s">
        <v>15</v>
      </c>
      <c r="C112" s="102">
        <f t="shared" ref="C112:BN112" si="695">C52</f>
        <v>42005</v>
      </c>
      <c r="D112" s="102">
        <f t="shared" si="695"/>
        <v>42036</v>
      </c>
      <c r="E112" s="102">
        <f t="shared" si="695"/>
        <v>42064</v>
      </c>
      <c r="F112" s="102">
        <f t="shared" si="695"/>
        <v>42095</v>
      </c>
      <c r="G112" s="102">
        <f t="shared" si="695"/>
        <v>42125</v>
      </c>
      <c r="H112" s="102">
        <f t="shared" si="695"/>
        <v>42156</v>
      </c>
      <c r="I112" s="102">
        <f t="shared" si="695"/>
        <v>42186</v>
      </c>
      <c r="J112" s="102">
        <f t="shared" si="695"/>
        <v>42217</v>
      </c>
      <c r="K112" s="102">
        <f t="shared" si="695"/>
        <v>42248</v>
      </c>
      <c r="L112" s="102">
        <f t="shared" si="695"/>
        <v>42278</v>
      </c>
      <c r="M112" s="102">
        <f t="shared" si="695"/>
        <v>42309</v>
      </c>
      <c r="N112" s="103">
        <f t="shared" si="695"/>
        <v>42339</v>
      </c>
      <c r="O112" s="102">
        <f t="shared" si="695"/>
        <v>42370</v>
      </c>
      <c r="P112" s="102">
        <f t="shared" si="695"/>
        <v>42401</v>
      </c>
      <c r="Q112" s="102">
        <f t="shared" si="695"/>
        <v>42430</v>
      </c>
      <c r="R112" s="102">
        <f t="shared" si="695"/>
        <v>42461</v>
      </c>
      <c r="S112" s="102">
        <f t="shared" si="695"/>
        <v>42491</v>
      </c>
      <c r="T112" s="102">
        <f t="shared" si="695"/>
        <v>42522</v>
      </c>
      <c r="U112" s="110">
        <f t="shared" si="695"/>
        <v>42552</v>
      </c>
      <c r="V112" s="110">
        <f t="shared" si="695"/>
        <v>42583</v>
      </c>
      <c r="W112" s="110">
        <f t="shared" si="695"/>
        <v>42614</v>
      </c>
      <c r="X112" s="110">
        <f t="shared" si="695"/>
        <v>42644</v>
      </c>
      <c r="Y112" s="110">
        <f t="shared" si="695"/>
        <v>42675</v>
      </c>
      <c r="Z112" s="114">
        <f t="shared" si="695"/>
        <v>42705</v>
      </c>
      <c r="AA112" s="102">
        <f t="shared" si="695"/>
        <v>42752</v>
      </c>
      <c r="AB112" s="102">
        <f t="shared" si="695"/>
        <v>42783</v>
      </c>
      <c r="AC112" s="102">
        <f t="shared" si="695"/>
        <v>42811</v>
      </c>
      <c r="AD112" s="102">
        <f t="shared" si="695"/>
        <v>42842</v>
      </c>
      <c r="AE112" s="102">
        <f t="shared" si="695"/>
        <v>42872</v>
      </c>
      <c r="AF112" s="102">
        <f t="shared" si="695"/>
        <v>42903</v>
      </c>
      <c r="AG112" s="102">
        <f t="shared" si="695"/>
        <v>42933</v>
      </c>
      <c r="AH112" s="102">
        <f t="shared" si="695"/>
        <v>42964</v>
      </c>
      <c r="AI112" s="102">
        <f t="shared" si="695"/>
        <v>42995</v>
      </c>
      <c r="AJ112" s="102">
        <f t="shared" si="695"/>
        <v>43025</v>
      </c>
      <c r="AK112" s="102">
        <f t="shared" si="695"/>
        <v>43056</v>
      </c>
      <c r="AL112" s="103">
        <f t="shared" si="695"/>
        <v>43086</v>
      </c>
      <c r="AM112" s="102">
        <f t="shared" si="695"/>
        <v>43118</v>
      </c>
      <c r="AN112" s="102">
        <f t="shared" si="695"/>
        <v>43149</v>
      </c>
      <c r="AO112" s="102">
        <f t="shared" si="695"/>
        <v>43177</v>
      </c>
      <c r="AP112" s="102">
        <f t="shared" si="695"/>
        <v>43208</v>
      </c>
      <c r="AQ112" s="102">
        <f t="shared" si="695"/>
        <v>43238</v>
      </c>
      <c r="AR112" s="102">
        <f t="shared" si="695"/>
        <v>43269</v>
      </c>
      <c r="AS112" s="102">
        <f t="shared" si="695"/>
        <v>43299</v>
      </c>
      <c r="AT112" s="102">
        <f t="shared" si="695"/>
        <v>43330</v>
      </c>
      <c r="AU112" s="102">
        <f t="shared" si="695"/>
        <v>43361</v>
      </c>
      <c r="AV112" s="102">
        <f t="shared" si="695"/>
        <v>43391</v>
      </c>
      <c r="AW112" s="102">
        <f t="shared" si="695"/>
        <v>43422</v>
      </c>
      <c r="AX112" s="103">
        <f t="shared" si="695"/>
        <v>43452</v>
      </c>
      <c r="AY112" s="102">
        <f t="shared" si="695"/>
        <v>43483</v>
      </c>
      <c r="AZ112" s="102">
        <f t="shared" si="695"/>
        <v>43514</v>
      </c>
      <c r="BA112" s="102">
        <f t="shared" si="695"/>
        <v>43542</v>
      </c>
      <c r="BB112" s="102">
        <f t="shared" si="695"/>
        <v>43573</v>
      </c>
      <c r="BC112" s="102">
        <f t="shared" si="695"/>
        <v>43603</v>
      </c>
      <c r="BD112" s="102">
        <f t="shared" si="695"/>
        <v>43634</v>
      </c>
      <c r="BE112" s="102">
        <f t="shared" si="695"/>
        <v>43664</v>
      </c>
      <c r="BF112" s="102">
        <f t="shared" si="695"/>
        <v>43695</v>
      </c>
      <c r="BG112" s="102">
        <f t="shared" si="695"/>
        <v>43726</v>
      </c>
      <c r="BH112" s="102">
        <f t="shared" si="695"/>
        <v>43756</v>
      </c>
      <c r="BI112" s="102">
        <f t="shared" si="695"/>
        <v>43787</v>
      </c>
      <c r="BJ112" s="103">
        <f t="shared" si="695"/>
        <v>43817</v>
      </c>
      <c r="BK112" s="102">
        <f t="shared" si="695"/>
        <v>43848</v>
      </c>
      <c r="BL112" s="102">
        <f t="shared" si="695"/>
        <v>43879</v>
      </c>
      <c r="BM112" s="102">
        <f t="shared" si="695"/>
        <v>43908</v>
      </c>
      <c r="BN112" s="102">
        <f t="shared" si="695"/>
        <v>43939</v>
      </c>
      <c r="BO112" s="102">
        <f t="shared" ref="BO112:CT112" si="696">BO52</f>
        <v>43969</v>
      </c>
      <c r="BP112" s="102">
        <f t="shared" si="696"/>
        <v>44000</v>
      </c>
      <c r="BQ112" s="102">
        <f t="shared" si="696"/>
        <v>44030</v>
      </c>
      <c r="BR112" s="102">
        <f t="shared" si="696"/>
        <v>44061</v>
      </c>
      <c r="BS112" s="102">
        <f t="shared" si="696"/>
        <v>44092</v>
      </c>
      <c r="BT112" s="102">
        <f t="shared" si="696"/>
        <v>44122</v>
      </c>
      <c r="BU112" s="102">
        <f t="shared" si="696"/>
        <v>44153</v>
      </c>
      <c r="BV112" s="103">
        <f t="shared" si="696"/>
        <v>44183</v>
      </c>
      <c r="BW112" s="102">
        <f t="shared" si="696"/>
        <v>44214</v>
      </c>
      <c r="BX112" s="102">
        <f t="shared" si="696"/>
        <v>44245</v>
      </c>
      <c r="BY112" s="102">
        <f t="shared" si="696"/>
        <v>44273</v>
      </c>
      <c r="BZ112" s="102">
        <f t="shared" si="696"/>
        <v>44304</v>
      </c>
      <c r="CA112" s="102">
        <f t="shared" si="696"/>
        <v>44334</v>
      </c>
      <c r="CB112" s="102">
        <f t="shared" si="696"/>
        <v>44365</v>
      </c>
      <c r="CC112" s="102">
        <f t="shared" si="696"/>
        <v>44395</v>
      </c>
      <c r="CD112" s="102">
        <f t="shared" si="696"/>
        <v>44426</v>
      </c>
      <c r="CE112" s="102">
        <f t="shared" si="696"/>
        <v>44457</v>
      </c>
      <c r="CF112" s="102">
        <f t="shared" si="696"/>
        <v>44487</v>
      </c>
      <c r="CG112" s="102">
        <f t="shared" si="696"/>
        <v>44518</v>
      </c>
      <c r="CH112" s="103">
        <f t="shared" si="696"/>
        <v>44548</v>
      </c>
      <c r="CI112" s="102">
        <f t="shared" si="696"/>
        <v>44579</v>
      </c>
      <c r="CJ112" s="102">
        <f t="shared" si="696"/>
        <v>44610</v>
      </c>
      <c r="CK112" s="102">
        <f t="shared" si="696"/>
        <v>44638</v>
      </c>
      <c r="CL112" s="102">
        <f t="shared" si="696"/>
        <v>44669</v>
      </c>
      <c r="CM112" s="102">
        <f t="shared" si="696"/>
        <v>44699</v>
      </c>
      <c r="CN112" s="102">
        <f t="shared" si="696"/>
        <v>44730</v>
      </c>
      <c r="CO112" s="102">
        <f t="shared" si="696"/>
        <v>44760</v>
      </c>
      <c r="CP112" s="102">
        <f t="shared" si="696"/>
        <v>44791</v>
      </c>
      <c r="CQ112" s="102">
        <f t="shared" si="696"/>
        <v>44822</v>
      </c>
      <c r="CR112" s="102">
        <f t="shared" si="696"/>
        <v>44852</v>
      </c>
      <c r="CS112" s="102">
        <f t="shared" si="696"/>
        <v>44883</v>
      </c>
      <c r="CT112" s="103">
        <f t="shared" si="696"/>
        <v>44913</v>
      </c>
    </row>
    <row r="113" spans="1:98" s="4" customFormat="1" x14ac:dyDescent="0.25">
      <c r="B113" t="s">
        <v>142</v>
      </c>
      <c r="C113" s="6">
        <f t="shared" ref="C113:AH113" si="697">IFERROR(C22/C53,"")</f>
        <v>54.589037037037038</v>
      </c>
      <c r="D113" s="6">
        <f t="shared" si="697"/>
        <v>43.132759999999998</v>
      </c>
      <c r="E113" s="6">
        <f t="shared" si="697"/>
        <v>109.23843333333333</v>
      </c>
      <c r="F113" s="6">
        <f t="shared" si="697"/>
        <v>114.25641666666668</v>
      </c>
      <c r="G113" s="6">
        <f t="shared" si="697"/>
        <v>61.449406976744193</v>
      </c>
      <c r="H113" s="6">
        <f t="shared" si="697"/>
        <v>103.33682926829269</v>
      </c>
      <c r="I113" s="6">
        <f t="shared" si="697"/>
        <v>127.94346052631579</v>
      </c>
      <c r="J113" s="6">
        <f t="shared" si="697"/>
        <v>55.790470588235294</v>
      </c>
      <c r="K113" s="6">
        <f t="shared" si="697"/>
        <v>113.71826041666667</v>
      </c>
      <c r="L113" s="6">
        <f t="shared" si="697"/>
        <v>96.227499999999765</v>
      </c>
      <c r="M113" s="6">
        <f t="shared" si="697"/>
        <v>83.915511904761914</v>
      </c>
      <c r="N113" s="100">
        <f t="shared" si="697"/>
        <v>144.86548809523785</v>
      </c>
      <c r="O113" s="6">
        <f t="shared" si="697"/>
        <v>47.795787878787877</v>
      </c>
      <c r="P113" s="6">
        <f t="shared" si="697"/>
        <v>51.392575757574846</v>
      </c>
      <c r="Q113" s="6">
        <f t="shared" si="697"/>
        <v>77.766914893616814</v>
      </c>
      <c r="R113" s="6">
        <f t="shared" si="697"/>
        <v>145.09344736842107</v>
      </c>
      <c r="S113" s="6">
        <f t="shared" si="697"/>
        <v>66.931810810810802</v>
      </c>
      <c r="T113" s="6">
        <f t="shared" si="697"/>
        <v>48.585928571428575</v>
      </c>
      <c r="U113" s="6">
        <f t="shared" si="697"/>
        <v>77.188612903225817</v>
      </c>
      <c r="V113" s="6">
        <f t="shared" si="697"/>
        <v>57.314128571428569</v>
      </c>
      <c r="W113" s="168">
        <f t="shared" si="697"/>
        <v>67.766473684210538</v>
      </c>
      <c r="X113" s="168">
        <f t="shared" si="697"/>
        <v>85.114838709677414</v>
      </c>
      <c r="Y113" s="168">
        <f t="shared" si="697"/>
        <v>104.29840322580645</v>
      </c>
      <c r="Z113" s="169">
        <f t="shared" si="697"/>
        <v>132.40905263157893</v>
      </c>
      <c r="AA113" s="4">
        <f t="shared" si="697"/>
        <v>71.518090909090901</v>
      </c>
      <c r="AB113" s="4">
        <f t="shared" si="697"/>
        <v>111.89116923076939</v>
      </c>
      <c r="AC113" s="4">
        <f t="shared" si="697"/>
        <v>109.18630136986302</v>
      </c>
      <c r="AD113" s="4">
        <f t="shared" si="697"/>
        <v>72.296148648648654</v>
      </c>
      <c r="AE113" s="4">
        <f t="shared" si="697"/>
        <v>73.426510067114094</v>
      </c>
      <c r="AF113" s="4">
        <f t="shared" si="697"/>
        <v>100.6254609929078</v>
      </c>
      <c r="AG113" s="4">
        <f t="shared" si="697"/>
        <v>71.978157894736839</v>
      </c>
      <c r="AH113" s="4">
        <f t="shared" si="697"/>
        <v>75.620252684210755</v>
      </c>
      <c r="AI113" s="4">
        <f t="shared" ref="AI113:BN113" si="698">IFERROR(AI22/AI53,"")</f>
        <v>81.004414675326558</v>
      </c>
      <c r="AJ113" s="4">
        <f t="shared" si="698"/>
        <v>86.771929000209823</v>
      </c>
      <c r="AK113" s="4">
        <f t="shared" si="698"/>
        <v>91.162588607620435</v>
      </c>
      <c r="AL113" s="106">
        <f t="shared" si="698"/>
        <v>97.653364916483042</v>
      </c>
      <c r="AM113" s="4">
        <f t="shared" si="698"/>
        <v>87.36535025072682</v>
      </c>
      <c r="AN113" s="4">
        <f t="shared" si="698"/>
        <v>87.365350250726834</v>
      </c>
      <c r="AO113" s="4">
        <f t="shared" si="698"/>
        <v>87.365350250726834</v>
      </c>
      <c r="AP113" s="4">
        <f t="shared" si="698"/>
        <v>87.365350250726834</v>
      </c>
      <c r="AQ113" s="4">
        <f t="shared" si="698"/>
        <v>87.365350250726848</v>
      </c>
      <c r="AR113" s="4">
        <f t="shared" si="698"/>
        <v>87.365350250726848</v>
      </c>
      <c r="AS113" s="4">
        <f t="shared" si="698"/>
        <v>87.36535025072682</v>
      </c>
      <c r="AT113" s="4">
        <f t="shared" si="698"/>
        <v>87.36535025072682</v>
      </c>
      <c r="AU113" s="4">
        <f t="shared" si="698"/>
        <v>87.365350250726834</v>
      </c>
      <c r="AV113" s="4">
        <f t="shared" si="698"/>
        <v>87.365350250726834</v>
      </c>
      <c r="AW113" s="4">
        <f t="shared" si="698"/>
        <v>87.365350250726834</v>
      </c>
      <c r="AX113" s="106">
        <f t="shared" si="698"/>
        <v>87.365350250726834</v>
      </c>
      <c r="AY113" s="4">
        <f t="shared" si="698"/>
        <v>98.154971006691596</v>
      </c>
      <c r="AZ113" s="4">
        <f t="shared" si="698"/>
        <v>98.154971006691611</v>
      </c>
      <c r="BA113" s="4">
        <f t="shared" si="698"/>
        <v>98.154971006691611</v>
      </c>
      <c r="BB113" s="4">
        <f t="shared" si="698"/>
        <v>98.154971006691596</v>
      </c>
      <c r="BC113" s="4">
        <f t="shared" si="698"/>
        <v>98.154971006691596</v>
      </c>
      <c r="BD113" s="4">
        <f t="shared" si="698"/>
        <v>98.154971006691611</v>
      </c>
      <c r="BE113" s="4">
        <f t="shared" si="698"/>
        <v>98.154971006691596</v>
      </c>
      <c r="BF113" s="4">
        <f t="shared" si="698"/>
        <v>98.154971006691611</v>
      </c>
      <c r="BG113" s="4">
        <f t="shared" si="698"/>
        <v>98.154971006691611</v>
      </c>
      <c r="BH113" s="4">
        <f t="shared" si="698"/>
        <v>98.154971006691596</v>
      </c>
      <c r="BI113" s="4">
        <f t="shared" si="698"/>
        <v>98.154971006691596</v>
      </c>
      <c r="BJ113" s="106">
        <f t="shared" si="698"/>
        <v>98.154971006691611</v>
      </c>
      <c r="BK113" s="4">
        <f t="shared" si="698"/>
        <v>107.16559734510585</v>
      </c>
      <c r="BL113" s="4">
        <f t="shared" si="698"/>
        <v>107.16559734510585</v>
      </c>
      <c r="BM113" s="4">
        <f t="shared" si="698"/>
        <v>107.16559734510587</v>
      </c>
      <c r="BN113" s="4">
        <f t="shared" si="698"/>
        <v>107.16559734510585</v>
      </c>
      <c r="BO113" s="4">
        <f t="shared" ref="BO113:CT113" si="699">IFERROR(BO22/BO53,"")</f>
        <v>107.16559734510587</v>
      </c>
      <c r="BP113" s="4">
        <f t="shared" si="699"/>
        <v>107.16559734510587</v>
      </c>
      <c r="BQ113" s="4">
        <f t="shared" si="699"/>
        <v>107.16559734510587</v>
      </c>
      <c r="BR113" s="4">
        <f t="shared" si="699"/>
        <v>107.16559734510587</v>
      </c>
      <c r="BS113" s="4">
        <f t="shared" si="699"/>
        <v>107.16559734510587</v>
      </c>
      <c r="BT113" s="4">
        <f t="shared" si="699"/>
        <v>107.16559734510585</v>
      </c>
      <c r="BU113" s="4">
        <f t="shared" si="699"/>
        <v>107.16559734510585</v>
      </c>
      <c r="BV113" s="106">
        <f t="shared" si="699"/>
        <v>107.16559734510585</v>
      </c>
      <c r="BW113" s="4">
        <f t="shared" si="699"/>
        <v>119.21101048669581</v>
      </c>
      <c r="BX113" s="4">
        <f t="shared" si="699"/>
        <v>119.2110104866958</v>
      </c>
      <c r="BY113" s="4">
        <f t="shared" si="699"/>
        <v>119.21101048669581</v>
      </c>
      <c r="BZ113" s="4">
        <f t="shared" si="699"/>
        <v>119.21101048669581</v>
      </c>
      <c r="CA113" s="4">
        <f t="shared" si="699"/>
        <v>119.2110104866958</v>
      </c>
      <c r="CB113" s="4">
        <f t="shared" si="699"/>
        <v>119.21101048669581</v>
      </c>
      <c r="CC113" s="4">
        <f t="shared" si="699"/>
        <v>119.21101048669581</v>
      </c>
      <c r="CD113" s="4">
        <f t="shared" si="699"/>
        <v>119.2110104866958</v>
      </c>
      <c r="CE113" s="4">
        <f t="shared" si="699"/>
        <v>119.21101048669581</v>
      </c>
      <c r="CF113" s="4">
        <f t="shared" si="699"/>
        <v>119.21101048669581</v>
      </c>
      <c r="CG113" s="4">
        <f t="shared" si="699"/>
        <v>119.21101048669581</v>
      </c>
      <c r="CH113" s="106">
        <f t="shared" si="699"/>
        <v>119.21101048669581</v>
      </c>
      <c r="CI113" s="4">
        <f t="shared" si="699"/>
        <v>125.17156101103056</v>
      </c>
      <c r="CJ113" s="4">
        <f t="shared" si="699"/>
        <v>125.17156101103058</v>
      </c>
      <c r="CK113" s="4">
        <f t="shared" si="699"/>
        <v>125.17156101103058</v>
      </c>
      <c r="CL113" s="4">
        <f t="shared" si="699"/>
        <v>125.17156101103058</v>
      </c>
      <c r="CM113" s="4">
        <f t="shared" si="699"/>
        <v>125.17156101103058</v>
      </c>
      <c r="CN113" s="4">
        <f t="shared" si="699"/>
        <v>125.17156101103056</v>
      </c>
      <c r="CO113" s="4">
        <f t="shared" si="699"/>
        <v>125.17156101103059</v>
      </c>
      <c r="CP113" s="4">
        <f t="shared" si="699"/>
        <v>125.17156101103056</v>
      </c>
      <c r="CQ113" s="4">
        <f t="shared" si="699"/>
        <v>125.17156101103058</v>
      </c>
      <c r="CR113" s="4">
        <f t="shared" si="699"/>
        <v>125.17156101103058</v>
      </c>
      <c r="CS113" s="4">
        <f t="shared" si="699"/>
        <v>125.17156101103058</v>
      </c>
      <c r="CT113" s="106">
        <f t="shared" si="699"/>
        <v>125.17156101103059</v>
      </c>
    </row>
    <row r="114" spans="1:98" s="4" customFormat="1" x14ac:dyDescent="0.25">
      <c r="B114" t="s">
        <v>5</v>
      </c>
      <c r="C114" s="6">
        <f t="shared" ref="C114:AH114" si="700">IFERROR(C23/C54,"")</f>
        <v>17.147088888888888</v>
      </c>
      <c r="D114" s="6">
        <f t="shared" si="700"/>
        <v>19.375399999999999</v>
      </c>
      <c r="E114" s="6">
        <f t="shared" si="700"/>
        <v>24.573680327868853</v>
      </c>
      <c r="F114" s="6">
        <f t="shared" si="700"/>
        <v>32.009684210526316</v>
      </c>
      <c r="G114" s="6">
        <f t="shared" si="700"/>
        <v>20.148123287671233</v>
      </c>
      <c r="H114" s="6">
        <f t="shared" si="700"/>
        <v>20.244962616822427</v>
      </c>
      <c r="I114" s="6">
        <f t="shared" si="700"/>
        <v>20.264042105263158</v>
      </c>
      <c r="J114" s="6">
        <f t="shared" si="700"/>
        <v>18.308789473684211</v>
      </c>
      <c r="K114" s="6">
        <f t="shared" si="700"/>
        <v>26.474759493670884</v>
      </c>
      <c r="L114" s="6">
        <f t="shared" si="700"/>
        <v>21.868633802816902</v>
      </c>
      <c r="M114" s="6">
        <f t="shared" si="700"/>
        <v>24.755850000000002</v>
      </c>
      <c r="N114" s="100">
        <f t="shared" si="700"/>
        <v>50.02414782608696</v>
      </c>
      <c r="O114" s="6">
        <f t="shared" si="700"/>
        <v>23.961615384615381</v>
      </c>
      <c r="P114" s="6">
        <f t="shared" si="700"/>
        <v>21.57617391304348</v>
      </c>
      <c r="Q114" s="6">
        <f t="shared" si="700"/>
        <v>41.030131578947369</v>
      </c>
      <c r="R114" s="6">
        <f t="shared" si="700"/>
        <v>32.587985507246373</v>
      </c>
      <c r="S114" s="6">
        <f t="shared" si="700"/>
        <v>22.583500000000001</v>
      </c>
      <c r="T114" s="6">
        <f t="shared" si="700"/>
        <v>25.141456896551723</v>
      </c>
      <c r="U114" s="6">
        <f t="shared" si="700"/>
        <v>23.047924050632911</v>
      </c>
      <c r="V114" s="6">
        <f t="shared" si="700"/>
        <v>30.768386666666665</v>
      </c>
      <c r="W114" s="168">
        <f t="shared" si="700"/>
        <v>32.48627559055118</v>
      </c>
      <c r="X114" s="168">
        <f t="shared" si="700"/>
        <v>22.220707865168539</v>
      </c>
      <c r="Y114" s="168">
        <f t="shared" si="700"/>
        <v>28.455937007874017</v>
      </c>
      <c r="Z114" s="169">
        <f t="shared" si="700"/>
        <v>31.088382183908102</v>
      </c>
      <c r="AA114" s="4">
        <f t="shared" si="700"/>
        <v>26.904063829787233</v>
      </c>
      <c r="AB114" s="4">
        <f t="shared" si="700"/>
        <v>17.45339344262295</v>
      </c>
      <c r="AC114" s="4">
        <f t="shared" si="700"/>
        <v>30.305594405594405</v>
      </c>
      <c r="AD114" s="4">
        <f t="shared" si="700"/>
        <v>27.395664335664335</v>
      </c>
      <c r="AE114" s="4">
        <f t="shared" si="700"/>
        <v>21.419415584415585</v>
      </c>
      <c r="AF114" s="4">
        <f t="shared" si="700"/>
        <v>24.054423076923076</v>
      </c>
      <c r="AG114" s="4">
        <f t="shared" si="700"/>
        <v>21.912516129032259</v>
      </c>
      <c r="AH114" s="4">
        <f t="shared" si="700"/>
        <v>23.021289445161319</v>
      </c>
      <c r="AI114" s="4">
        <f t="shared" ref="AI114:BN114" si="701">IFERROR(AI23/AI54,"")</f>
        <v>25.378669484345842</v>
      </c>
      <c r="AJ114" s="4">
        <f t="shared" si="701"/>
        <v>27.97744523954286</v>
      </c>
      <c r="AK114" s="4">
        <f t="shared" si="701"/>
        <v>30.249213792993732</v>
      </c>
      <c r="AL114" s="106">
        <f t="shared" si="701"/>
        <v>33.346733285396297</v>
      </c>
      <c r="AM114" s="4">
        <f t="shared" si="701"/>
        <v>25.665884974369295</v>
      </c>
      <c r="AN114" s="4">
        <f t="shared" si="701"/>
        <v>25.665884974369295</v>
      </c>
      <c r="AO114" s="4">
        <f t="shared" si="701"/>
        <v>25.665884974369291</v>
      </c>
      <c r="AP114" s="4">
        <f t="shared" si="701"/>
        <v>25.665884974369298</v>
      </c>
      <c r="AQ114" s="4">
        <f t="shared" si="701"/>
        <v>25.665884974369298</v>
      </c>
      <c r="AR114" s="4">
        <f t="shared" si="701"/>
        <v>25.665884974369295</v>
      </c>
      <c r="AS114" s="4">
        <f t="shared" si="701"/>
        <v>25.665884974369295</v>
      </c>
      <c r="AT114" s="4">
        <f t="shared" si="701"/>
        <v>25.665884974369291</v>
      </c>
      <c r="AU114" s="4">
        <f t="shared" si="701"/>
        <v>25.665884974369291</v>
      </c>
      <c r="AV114" s="4">
        <f t="shared" si="701"/>
        <v>25.665884974369295</v>
      </c>
      <c r="AW114" s="4">
        <f t="shared" si="701"/>
        <v>25.665884974369291</v>
      </c>
      <c r="AX114" s="106">
        <f t="shared" si="701"/>
        <v>25.665884974369291</v>
      </c>
      <c r="AY114" s="4">
        <f t="shared" si="701"/>
        <v>28.296638184242134</v>
      </c>
      <c r="AZ114" s="4">
        <f t="shared" si="701"/>
        <v>28.296638184242141</v>
      </c>
      <c r="BA114" s="4">
        <f t="shared" si="701"/>
        <v>28.296638184242134</v>
      </c>
      <c r="BB114" s="4">
        <f t="shared" si="701"/>
        <v>28.296638184242134</v>
      </c>
      <c r="BC114" s="4">
        <f t="shared" si="701"/>
        <v>28.296638184242138</v>
      </c>
      <c r="BD114" s="4">
        <f t="shared" si="701"/>
        <v>28.296638184242138</v>
      </c>
      <c r="BE114" s="4">
        <f t="shared" si="701"/>
        <v>28.296638184242138</v>
      </c>
      <c r="BF114" s="4">
        <f t="shared" si="701"/>
        <v>28.296638184242138</v>
      </c>
      <c r="BG114" s="4">
        <f t="shared" si="701"/>
        <v>28.296638184242134</v>
      </c>
      <c r="BH114" s="4">
        <f t="shared" si="701"/>
        <v>28.296638184242138</v>
      </c>
      <c r="BI114" s="4">
        <f t="shared" si="701"/>
        <v>28.296638184242134</v>
      </c>
      <c r="BJ114" s="106">
        <f t="shared" si="701"/>
        <v>28.296638184242134</v>
      </c>
      <c r="BK114" s="4">
        <f t="shared" si="701"/>
        <v>30.894269569555565</v>
      </c>
      <c r="BL114" s="4">
        <f t="shared" si="701"/>
        <v>30.894269569555568</v>
      </c>
      <c r="BM114" s="4">
        <f t="shared" si="701"/>
        <v>30.894269569555568</v>
      </c>
      <c r="BN114" s="4">
        <f t="shared" si="701"/>
        <v>30.894269569555565</v>
      </c>
      <c r="BO114" s="4">
        <f t="shared" ref="BO114:CT114" si="702">IFERROR(BO23/BO54,"")</f>
        <v>30.894269569555565</v>
      </c>
      <c r="BP114" s="4">
        <f t="shared" si="702"/>
        <v>30.894269569555565</v>
      </c>
      <c r="BQ114" s="4">
        <f t="shared" si="702"/>
        <v>30.894269569555565</v>
      </c>
      <c r="BR114" s="4">
        <f t="shared" si="702"/>
        <v>30.894269569555565</v>
      </c>
      <c r="BS114" s="4">
        <f t="shared" si="702"/>
        <v>30.894269569555568</v>
      </c>
      <c r="BT114" s="4">
        <f t="shared" si="702"/>
        <v>30.894269569555565</v>
      </c>
      <c r="BU114" s="4">
        <f t="shared" si="702"/>
        <v>30.894269569555565</v>
      </c>
      <c r="BV114" s="106">
        <f t="shared" si="702"/>
        <v>30.894269569555565</v>
      </c>
      <c r="BW114" s="4">
        <f t="shared" si="702"/>
        <v>34.700443580524819</v>
      </c>
      <c r="BX114" s="4">
        <f t="shared" si="702"/>
        <v>34.700443580524812</v>
      </c>
      <c r="BY114" s="4">
        <f t="shared" si="702"/>
        <v>34.700443580524812</v>
      </c>
      <c r="BZ114" s="4">
        <f t="shared" si="702"/>
        <v>34.700443580524812</v>
      </c>
      <c r="CA114" s="4">
        <f t="shared" si="702"/>
        <v>34.700443580524819</v>
      </c>
      <c r="CB114" s="4">
        <f t="shared" si="702"/>
        <v>34.700443580524812</v>
      </c>
      <c r="CC114" s="4">
        <f t="shared" si="702"/>
        <v>34.700443580524819</v>
      </c>
      <c r="CD114" s="4">
        <f t="shared" si="702"/>
        <v>34.700443580524819</v>
      </c>
      <c r="CE114" s="4">
        <f t="shared" si="702"/>
        <v>34.700443580524819</v>
      </c>
      <c r="CF114" s="4">
        <f t="shared" si="702"/>
        <v>34.700443580524812</v>
      </c>
      <c r="CG114" s="4">
        <f t="shared" si="702"/>
        <v>34.700443580524819</v>
      </c>
      <c r="CH114" s="106">
        <f t="shared" si="702"/>
        <v>34.700443580524819</v>
      </c>
      <c r="CI114" s="4">
        <f t="shared" si="702"/>
        <v>36.435465759551057</v>
      </c>
      <c r="CJ114" s="4">
        <f t="shared" si="702"/>
        <v>36.435465759551064</v>
      </c>
      <c r="CK114" s="4">
        <f t="shared" si="702"/>
        <v>36.435465759551064</v>
      </c>
      <c r="CL114" s="4">
        <f t="shared" si="702"/>
        <v>36.435465759551064</v>
      </c>
      <c r="CM114" s="4">
        <f t="shared" si="702"/>
        <v>36.435465759551064</v>
      </c>
      <c r="CN114" s="4">
        <f t="shared" si="702"/>
        <v>36.435465759551057</v>
      </c>
      <c r="CO114" s="4">
        <f t="shared" si="702"/>
        <v>36.435465759551064</v>
      </c>
      <c r="CP114" s="4">
        <f t="shared" si="702"/>
        <v>36.435465759551064</v>
      </c>
      <c r="CQ114" s="4">
        <f t="shared" si="702"/>
        <v>36.435465759551057</v>
      </c>
      <c r="CR114" s="4">
        <f t="shared" si="702"/>
        <v>36.435465759551057</v>
      </c>
      <c r="CS114" s="4">
        <f t="shared" si="702"/>
        <v>36.435465759551057</v>
      </c>
      <c r="CT114" s="106">
        <f t="shared" si="702"/>
        <v>36.435465759551057</v>
      </c>
    </row>
    <row r="115" spans="1:98" s="4" customFormat="1" x14ac:dyDescent="0.25">
      <c r="B115" t="s">
        <v>6</v>
      </c>
      <c r="C115" s="6">
        <f t="shared" ref="C115:AH115" si="703">IFERROR(C24/C55,"")</f>
        <v>15.545366666666666</v>
      </c>
      <c r="D115" s="6">
        <f t="shared" si="703"/>
        <v>20.465333333333309</v>
      </c>
      <c r="E115" s="6">
        <f t="shared" si="703"/>
        <v>48.81733333333333</v>
      </c>
      <c r="F115" s="6">
        <f t="shared" si="703"/>
        <v>29.667458333333329</v>
      </c>
      <c r="G115" s="6">
        <f t="shared" si="703"/>
        <v>23.4378125</v>
      </c>
      <c r="H115" s="6">
        <f t="shared" si="703"/>
        <v>28.472084507042254</v>
      </c>
      <c r="I115" s="6">
        <f t="shared" si="703"/>
        <v>21.329810126582281</v>
      </c>
      <c r="J115" s="6">
        <f t="shared" si="703"/>
        <v>24.30865306122449</v>
      </c>
      <c r="K115" s="6">
        <f t="shared" si="703"/>
        <v>33.530460317460317</v>
      </c>
      <c r="L115" s="6">
        <f t="shared" si="703"/>
        <v>29.761333333333333</v>
      </c>
      <c r="M115" s="6">
        <f t="shared" si="703"/>
        <v>29.996208333333332</v>
      </c>
      <c r="N115" s="100">
        <f t="shared" si="703"/>
        <v>29.433895999999919</v>
      </c>
      <c r="O115" s="6">
        <f t="shared" si="703"/>
        <v>26.115378378378352</v>
      </c>
      <c r="P115" s="6">
        <f t="shared" si="703"/>
        <v>21.805928571428574</v>
      </c>
      <c r="Q115" s="6">
        <f t="shared" si="703"/>
        <v>45.088999999999999</v>
      </c>
      <c r="R115" s="6">
        <f t="shared" si="703"/>
        <v>28.209689655172411</v>
      </c>
      <c r="S115" s="6">
        <f t="shared" si="703"/>
        <v>33.063355932203393</v>
      </c>
      <c r="T115" s="6">
        <f t="shared" si="703"/>
        <v>32.315014705882348</v>
      </c>
      <c r="U115" s="6">
        <f t="shared" si="703"/>
        <v>22.458458823529412</v>
      </c>
      <c r="V115" s="6">
        <f t="shared" si="703"/>
        <v>17.160142857142858</v>
      </c>
      <c r="W115" s="168">
        <f t="shared" si="703"/>
        <v>33.770197183098595</v>
      </c>
      <c r="X115" s="168">
        <f t="shared" si="703"/>
        <v>40.498171717171715</v>
      </c>
      <c r="Y115" s="168">
        <f t="shared" si="703"/>
        <v>42.908707547169911</v>
      </c>
      <c r="Z115" s="169">
        <f t="shared" si="703"/>
        <v>30.727320754716885</v>
      </c>
      <c r="AA115" s="4">
        <f t="shared" si="703"/>
        <v>23.021054545454543</v>
      </c>
      <c r="AB115" s="4">
        <f t="shared" si="703"/>
        <v>23.136195652173914</v>
      </c>
      <c r="AC115" s="4">
        <f t="shared" si="703"/>
        <v>34.730315789473686</v>
      </c>
      <c r="AD115" s="4">
        <f t="shared" si="703"/>
        <v>21.443378378378377</v>
      </c>
      <c r="AE115" s="4">
        <f t="shared" si="703"/>
        <v>42.742105263157896</v>
      </c>
      <c r="AF115" s="4">
        <f t="shared" si="703"/>
        <v>24.501590909090908</v>
      </c>
      <c r="AG115" s="4">
        <f t="shared" si="703"/>
        <v>34.555079365079365</v>
      </c>
      <c r="AH115" s="4">
        <f t="shared" si="703"/>
        <v>36.303566380952404</v>
      </c>
      <c r="AI115" s="4">
        <f t="shared" ref="AI115:BN115" si="704">IFERROR(AI24/AI55,"")</f>
        <v>40.021051578361927</v>
      </c>
      <c r="AJ115" s="4">
        <f t="shared" si="704"/>
        <v>44.119207259986183</v>
      </c>
      <c r="AK115" s="4">
        <f t="shared" si="704"/>
        <v>47.701686889497068</v>
      </c>
      <c r="AL115" s="106">
        <f t="shared" si="704"/>
        <v>52.586339626981562</v>
      </c>
      <c r="AM115" s="4">
        <f t="shared" si="704"/>
        <v>27.753081907785148</v>
      </c>
      <c r="AN115" s="4">
        <f t="shared" si="704"/>
        <v>27.318070447305185</v>
      </c>
      <c r="AO115" s="4">
        <f t="shared" si="704"/>
        <v>38.532857262514668</v>
      </c>
      <c r="AP115" s="4">
        <f t="shared" si="704"/>
        <v>25.103091762388583</v>
      </c>
      <c r="AQ115" s="4">
        <f t="shared" si="704"/>
        <v>37.86188711117731</v>
      </c>
      <c r="AR115" s="4">
        <f t="shared" si="704"/>
        <v>30.836306792791493</v>
      </c>
      <c r="AS115" s="4">
        <f t="shared" si="704"/>
        <v>35.664550109854581</v>
      </c>
      <c r="AT115" s="4">
        <f t="shared" si="704"/>
        <v>37.087702830584369</v>
      </c>
      <c r="AU115" s="4">
        <f t="shared" si="704"/>
        <v>39.312965000419425</v>
      </c>
      <c r="AV115" s="4">
        <f t="shared" si="704"/>
        <v>41.671742900444585</v>
      </c>
      <c r="AW115" s="4">
        <f t="shared" si="704"/>
        <v>44.172047474471263</v>
      </c>
      <c r="AX115" s="106">
        <f t="shared" si="704"/>
        <v>46.822370322939541</v>
      </c>
      <c r="AY115" s="4">
        <f t="shared" si="704"/>
        <v>30.597772803333125</v>
      </c>
      <c r="AZ115" s="4">
        <f t="shared" si="704"/>
        <v>30.118172668153971</v>
      </c>
      <c r="BA115" s="4">
        <f t="shared" si="704"/>
        <v>42.482475131922428</v>
      </c>
      <c r="BB115" s="4">
        <f t="shared" si="704"/>
        <v>27.676158668033416</v>
      </c>
      <c r="BC115" s="4">
        <f t="shared" si="704"/>
        <v>41.742730540072991</v>
      </c>
      <c r="BD115" s="4">
        <f t="shared" si="704"/>
        <v>33.997028239052625</v>
      </c>
      <c r="BE115" s="4">
        <f t="shared" si="704"/>
        <v>39.320166496114688</v>
      </c>
      <c r="BF115" s="4">
        <f t="shared" si="704"/>
        <v>40.889192370719272</v>
      </c>
      <c r="BG115" s="4">
        <f t="shared" si="704"/>
        <v>43.342543912962412</v>
      </c>
      <c r="BH115" s="4">
        <f t="shared" si="704"/>
        <v>45.943096547740161</v>
      </c>
      <c r="BI115" s="4">
        <f t="shared" si="704"/>
        <v>48.699682340604575</v>
      </c>
      <c r="BJ115" s="106">
        <f t="shared" si="704"/>
        <v>51.621663281040846</v>
      </c>
      <c r="BK115" s="4">
        <f t="shared" si="704"/>
        <v>33.406648346679113</v>
      </c>
      <c r="BL115" s="4">
        <f t="shared" si="704"/>
        <v>32.883020919090512</v>
      </c>
      <c r="BM115" s="4">
        <f t="shared" si="704"/>
        <v>46.382366349032914</v>
      </c>
      <c r="BN115" s="4">
        <f t="shared" si="704"/>
        <v>30.216830033758889</v>
      </c>
      <c r="BO115" s="4">
        <f t="shared" ref="BO115:CT115" si="705">IFERROR(BO24/BO55,"")</f>
        <v>45.574713203651697</v>
      </c>
      <c r="BP115" s="4">
        <f t="shared" si="705"/>
        <v>37.117955431397654</v>
      </c>
      <c r="BQ115" s="4">
        <f t="shared" si="705"/>
        <v>42.929757780458019</v>
      </c>
      <c r="BR115" s="4">
        <f t="shared" si="705"/>
        <v>44.642820230351298</v>
      </c>
      <c r="BS115" s="4">
        <f t="shared" si="705"/>
        <v>47.321389444172368</v>
      </c>
      <c r="BT115" s="4">
        <f t="shared" si="705"/>
        <v>50.16067281082271</v>
      </c>
      <c r="BU115" s="4">
        <f t="shared" si="705"/>
        <v>53.170313179472075</v>
      </c>
      <c r="BV115" s="106">
        <f t="shared" si="705"/>
        <v>56.360531970240409</v>
      </c>
      <c r="BW115" s="4">
        <f t="shared" si="705"/>
        <v>37.522347422989988</v>
      </c>
      <c r="BX115" s="4">
        <f t="shared" si="705"/>
        <v>36.934209096322469</v>
      </c>
      <c r="BY115" s="4">
        <f t="shared" si="705"/>
        <v>52.096673883233777</v>
      </c>
      <c r="BZ115" s="4">
        <f t="shared" si="705"/>
        <v>33.939543493917988</v>
      </c>
      <c r="CA115" s="4">
        <f t="shared" si="705"/>
        <v>51.189517870341604</v>
      </c>
      <c r="CB115" s="4">
        <f t="shared" si="705"/>
        <v>41.690887540545859</v>
      </c>
      <c r="CC115" s="4">
        <f t="shared" si="705"/>
        <v>48.218703939010467</v>
      </c>
      <c r="CD115" s="4">
        <f t="shared" si="705"/>
        <v>50.142815682730586</v>
      </c>
      <c r="CE115" s="4">
        <f t="shared" si="705"/>
        <v>53.151384623694412</v>
      </c>
      <c r="CF115" s="4">
        <f t="shared" si="705"/>
        <v>56.34046770111609</v>
      </c>
      <c r="CG115" s="4">
        <f t="shared" si="705"/>
        <v>59.720895763183044</v>
      </c>
      <c r="CH115" s="106">
        <f t="shared" si="705"/>
        <v>62.086762018416842</v>
      </c>
      <c r="CI115" s="4">
        <f t="shared" si="705"/>
        <v>39.398464794139493</v>
      </c>
      <c r="CJ115" s="4">
        <f t="shared" si="705"/>
        <v>38.780919551138595</v>
      </c>
      <c r="CK115" s="4">
        <f t="shared" si="705"/>
        <v>54.701507577395468</v>
      </c>
      <c r="CL115" s="4">
        <f t="shared" si="705"/>
        <v>35.63652066861389</v>
      </c>
      <c r="CM115" s="4">
        <f t="shared" si="705"/>
        <v>53.748993763858699</v>
      </c>
      <c r="CN115" s="4">
        <f t="shared" si="705"/>
        <v>43.775431917573158</v>
      </c>
      <c r="CO115" s="4">
        <f t="shared" si="705"/>
        <v>50.629639135961</v>
      </c>
      <c r="CP115" s="4">
        <f t="shared" si="705"/>
        <v>52.649956466867138</v>
      </c>
      <c r="CQ115" s="4">
        <f t="shared" si="705"/>
        <v>55.808953854879142</v>
      </c>
      <c r="CR115" s="4">
        <f t="shared" si="705"/>
        <v>59.157491086171902</v>
      </c>
      <c r="CS115" s="4">
        <f t="shared" si="705"/>
        <v>62.706940551342214</v>
      </c>
      <c r="CT115" s="106">
        <f t="shared" si="705"/>
        <v>65.19110011933769</v>
      </c>
    </row>
    <row r="116" spans="1:98" s="4" customFormat="1" x14ac:dyDescent="0.25">
      <c r="B116" t="s">
        <v>7</v>
      </c>
      <c r="C116" s="6">
        <f t="shared" ref="C116:AH116" si="706">IFERROR(C25/C56,"")</f>
        <v>16.925566666666665</v>
      </c>
      <c r="D116" s="6">
        <f t="shared" si="706"/>
        <v>18.07425806451613</v>
      </c>
      <c r="E116" s="6">
        <f t="shared" si="706"/>
        <v>25.95154347826087</v>
      </c>
      <c r="F116" s="6">
        <f t="shared" si="706"/>
        <v>24.334230769230771</v>
      </c>
      <c r="G116" s="6">
        <f t="shared" si="706"/>
        <v>21.308958333333333</v>
      </c>
      <c r="H116" s="6">
        <f t="shared" si="706"/>
        <v>25.538536231883988</v>
      </c>
      <c r="I116" s="6">
        <f t="shared" si="706"/>
        <v>20.376869918699189</v>
      </c>
      <c r="J116" s="6">
        <f t="shared" si="706"/>
        <v>18.639094594594592</v>
      </c>
      <c r="K116" s="6">
        <f t="shared" si="706"/>
        <v>20.380563636363636</v>
      </c>
      <c r="L116" s="6">
        <f t="shared" si="706"/>
        <v>28.149526315789473</v>
      </c>
      <c r="M116" s="6">
        <f t="shared" si="706"/>
        <v>29.604532710280374</v>
      </c>
      <c r="N116" s="100">
        <f t="shared" si="706"/>
        <v>29.252541322314048</v>
      </c>
      <c r="O116" s="6">
        <f t="shared" si="706"/>
        <v>21.185940000000002</v>
      </c>
      <c r="P116" s="6">
        <f t="shared" si="706"/>
        <v>27.618232142857146</v>
      </c>
      <c r="Q116" s="6">
        <f t="shared" si="706"/>
        <v>43.367648148148149</v>
      </c>
      <c r="R116" s="6">
        <f t="shared" si="706"/>
        <v>34.737639999999963</v>
      </c>
      <c r="S116" s="6">
        <f t="shared" si="706"/>
        <v>34.202725000000001</v>
      </c>
      <c r="T116" s="6">
        <f t="shared" si="706"/>
        <v>35.099080808080807</v>
      </c>
      <c r="U116" s="6">
        <f t="shared" si="706"/>
        <v>38.022767123287672</v>
      </c>
      <c r="V116" s="6">
        <f t="shared" si="706"/>
        <v>29.855605263157894</v>
      </c>
      <c r="W116" s="168">
        <f t="shared" si="706"/>
        <v>28.128124999999997</v>
      </c>
      <c r="X116" s="168">
        <f t="shared" si="706"/>
        <v>23.546671875000001</v>
      </c>
      <c r="Y116" s="168">
        <f t="shared" si="706"/>
        <v>65.707528037383369</v>
      </c>
      <c r="Z116" s="169">
        <f t="shared" si="706"/>
        <v>91.121740963856027</v>
      </c>
      <c r="AA116" s="4">
        <f t="shared" si="706"/>
        <v>35.860005952380952</v>
      </c>
      <c r="AB116" s="4">
        <f t="shared" si="706"/>
        <v>36.565193548387093</v>
      </c>
      <c r="AC116" s="4">
        <f t="shared" si="706"/>
        <v>26.823218390804595</v>
      </c>
      <c r="AD116" s="4">
        <f t="shared" si="706"/>
        <v>23.334925373134329</v>
      </c>
      <c r="AE116" s="4">
        <f t="shared" si="706"/>
        <v>23.026666666666667</v>
      </c>
      <c r="AF116" s="4">
        <f t="shared" si="706"/>
        <v>39.136627906976742</v>
      </c>
      <c r="AG116" s="4">
        <f t="shared" si="706"/>
        <v>37.353417721518987</v>
      </c>
      <c r="AH116" s="4">
        <f t="shared" si="706"/>
        <v>39.243500658227873</v>
      </c>
      <c r="AI116" s="4">
        <f t="shared" ref="AI116:BN116" si="707">IFERROR(AI25/AI56,"")</f>
        <v>43.262035125630419</v>
      </c>
      <c r="AJ116" s="4">
        <f t="shared" si="707"/>
        <v>47.69206752249498</v>
      </c>
      <c r="AK116" s="4">
        <f t="shared" si="707"/>
        <v>51.564663405321582</v>
      </c>
      <c r="AL116" s="106">
        <f t="shared" si="707"/>
        <v>56.844884938026517</v>
      </c>
      <c r="AM116" s="4">
        <f t="shared" si="707"/>
        <v>41.128798459555966</v>
      </c>
      <c r="AN116" s="4">
        <f t="shared" si="707"/>
        <v>33.172927684071787</v>
      </c>
      <c r="AO116" s="4">
        <f t="shared" si="707"/>
        <v>33.869529834820426</v>
      </c>
      <c r="AP116" s="4">
        <f t="shared" si="707"/>
        <v>29.811835987034573</v>
      </c>
      <c r="AQ116" s="4">
        <f t="shared" si="707"/>
        <v>30.762928664288872</v>
      </c>
      <c r="AR116" s="4">
        <f t="shared" si="707"/>
        <v>40.357180917976763</v>
      </c>
      <c r="AS116" s="4">
        <f t="shared" si="707"/>
        <v>38.03071555540523</v>
      </c>
      <c r="AT116" s="4">
        <f t="shared" si="707"/>
        <v>39.548287378048798</v>
      </c>
      <c r="AU116" s="4">
        <f t="shared" si="707"/>
        <v>41.921184620731744</v>
      </c>
      <c r="AV116" s="4">
        <f t="shared" si="707"/>
        <v>44.436455697975646</v>
      </c>
      <c r="AW116" s="4">
        <f t="shared" si="707"/>
        <v>47.102643039854193</v>
      </c>
      <c r="AX116" s="106">
        <f t="shared" si="707"/>
        <v>49.453289225843108</v>
      </c>
      <c r="AY116" s="4">
        <f t="shared" si="707"/>
        <v>45.344500301660446</v>
      </c>
      <c r="AZ116" s="4">
        <f t="shared" si="707"/>
        <v>36.573152771689138</v>
      </c>
      <c r="BA116" s="4">
        <f t="shared" si="707"/>
        <v>37.341156642889509</v>
      </c>
      <c r="BB116" s="4">
        <f t="shared" si="707"/>
        <v>32.867549175705612</v>
      </c>
      <c r="BC116" s="4">
        <f t="shared" si="707"/>
        <v>33.916128852378478</v>
      </c>
      <c r="BD116" s="4">
        <f t="shared" si="707"/>
        <v>44.493791962069373</v>
      </c>
      <c r="BE116" s="4">
        <f t="shared" si="707"/>
        <v>41.928863899834255</v>
      </c>
      <c r="BF116" s="4">
        <f t="shared" si="707"/>
        <v>43.601986834298799</v>
      </c>
      <c r="BG116" s="4">
        <f t="shared" si="707"/>
        <v>46.218106044356738</v>
      </c>
      <c r="BH116" s="4">
        <f t="shared" si="707"/>
        <v>48.991192407018147</v>
      </c>
      <c r="BI116" s="4">
        <f t="shared" si="707"/>
        <v>51.930663951439236</v>
      </c>
      <c r="BJ116" s="106">
        <f t="shared" si="707"/>
        <v>54.522251371492018</v>
      </c>
      <c r="BK116" s="4">
        <f t="shared" si="707"/>
        <v>49.50712542935289</v>
      </c>
      <c r="BL116" s="4">
        <f t="shared" si="707"/>
        <v>39.93056819613021</v>
      </c>
      <c r="BM116" s="4">
        <f t="shared" si="707"/>
        <v>40.76907482270677</v>
      </c>
      <c r="BN116" s="4">
        <f t="shared" si="707"/>
        <v>35.884790190035396</v>
      </c>
      <c r="BO116" s="4">
        <f t="shared" ref="BO116:CT116" si="708">IFERROR(BO25/BO56,"")</f>
        <v>37.029629481026831</v>
      </c>
      <c r="BP116" s="4">
        <f t="shared" si="708"/>
        <v>48.578322064187361</v>
      </c>
      <c r="BQ116" s="4">
        <f t="shared" si="708"/>
        <v>45.777933605839053</v>
      </c>
      <c r="BR116" s="4">
        <f t="shared" si="708"/>
        <v>47.604649225687439</v>
      </c>
      <c r="BS116" s="4">
        <f t="shared" si="708"/>
        <v>50.460928179228681</v>
      </c>
      <c r="BT116" s="4">
        <f t="shared" si="708"/>
        <v>53.488583869982413</v>
      </c>
      <c r="BU116" s="4">
        <f t="shared" si="708"/>
        <v>56.697898902181372</v>
      </c>
      <c r="BV116" s="106">
        <f t="shared" si="708"/>
        <v>59.527394047395006</v>
      </c>
      <c r="BW116" s="4">
        <f t="shared" si="708"/>
        <v>55.606403282249175</v>
      </c>
      <c r="BX116" s="4">
        <f t="shared" si="708"/>
        <v>44.850014197893458</v>
      </c>
      <c r="BY116" s="4">
        <f t="shared" si="708"/>
        <v>45.791824840864251</v>
      </c>
      <c r="BZ116" s="4">
        <f t="shared" si="708"/>
        <v>40.305796341447767</v>
      </c>
      <c r="CA116" s="4">
        <f t="shared" si="708"/>
        <v>41.591679833089344</v>
      </c>
      <c r="CB116" s="4">
        <f t="shared" si="708"/>
        <v>54.563171342495252</v>
      </c>
      <c r="CC116" s="4">
        <f t="shared" si="708"/>
        <v>51.417775026078431</v>
      </c>
      <c r="CD116" s="4">
        <f t="shared" si="708"/>
        <v>53.46954201029213</v>
      </c>
      <c r="CE116" s="4">
        <f t="shared" si="708"/>
        <v>56.677714530909668</v>
      </c>
      <c r="CF116" s="4">
        <f t="shared" si="708"/>
        <v>60.078377402764254</v>
      </c>
      <c r="CG116" s="4">
        <f t="shared" si="708"/>
        <v>63.683080046930122</v>
      </c>
      <c r="CH116" s="106">
        <f t="shared" si="708"/>
        <v>66.861168994034074</v>
      </c>
      <c r="CI116" s="4">
        <f t="shared" si="708"/>
        <v>58.38672344636165</v>
      </c>
      <c r="CJ116" s="4">
        <f t="shared" si="708"/>
        <v>47.092514907788136</v>
      </c>
      <c r="CK116" s="4">
        <f t="shared" si="708"/>
        <v>48.081416082907488</v>
      </c>
      <c r="CL116" s="4">
        <f t="shared" si="708"/>
        <v>42.32108615852016</v>
      </c>
      <c r="CM116" s="4">
        <f t="shared" si="708"/>
        <v>43.671263824743818</v>
      </c>
      <c r="CN116" s="4">
        <f t="shared" si="708"/>
        <v>57.291329909620025</v>
      </c>
      <c r="CO116" s="4">
        <f t="shared" si="708"/>
        <v>53.988663777382371</v>
      </c>
      <c r="CP116" s="4">
        <f t="shared" si="708"/>
        <v>56.143019110806755</v>
      </c>
      <c r="CQ116" s="4">
        <f t="shared" si="708"/>
        <v>59.511600257455171</v>
      </c>
      <c r="CR116" s="4">
        <f t="shared" si="708"/>
        <v>63.082296272902475</v>
      </c>
      <c r="CS116" s="4">
        <f t="shared" si="708"/>
        <v>66.867234049276647</v>
      </c>
      <c r="CT116" s="106">
        <f t="shared" si="708"/>
        <v>70.204227443735803</v>
      </c>
    </row>
    <row r="117" spans="1:98" s="4" customFormat="1" x14ac:dyDescent="0.25">
      <c r="B117" t="s">
        <v>8</v>
      </c>
      <c r="C117" s="6">
        <f t="shared" ref="C117:AH117" si="709">IFERROR(C26/C57,"")</f>
        <v>7.1129607843137261</v>
      </c>
      <c r="D117" s="6">
        <f t="shared" si="709"/>
        <v>19.708257142857143</v>
      </c>
      <c r="E117" s="6">
        <f t="shared" si="709"/>
        <v>28.961275862068963</v>
      </c>
      <c r="F117" s="6">
        <f t="shared" si="709"/>
        <v>19.826956250000002</v>
      </c>
      <c r="G117" s="6">
        <f t="shared" si="709"/>
        <v>17.880907216494847</v>
      </c>
      <c r="H117" s="6">
        <f t="shared" si="709"/>
        <v>24.547142857142855</v>
      </c>
      <c r="I117" s="6">
        <f t="shared" si="709"/>
        <v>30.742528169014086</v>
      </c>
      <c r="J117" s="6">
        <f t="shared" si="709"/>
        <v>24.918710843373496</v>
      </c>
      <c r="K117" s="6">
        <f t="shared" si="709"/>
        <v>19.404507299270001</v>
      </c>
      <c r="L117" s="6">
        <f t="shared" si="709"/>
        <v>24.165050505050505</v>
      </c>
      <c r="M117" s="6">
        <f t="shared" si="709"/>
        <v>31.269186813186813</v>
      </c>
      <c r="N117" s="100">
        <f t="shared" si="709"/>
        <v>40.104064000000001</v>
      </c>
      <c r="O117" s="6">
        <f t="shared" si="709"/>
        <v>18.169944444444447</v>
      </c>
      <c r="P117" s="6">
        <f t="shared" si="709"/>
        <v>15.646171428571428</v>
      </c>
      <c r="Q117" s="6">
        <f t="shared" si="709"/>
        <v>28.205464285714285</v>
      </c>
      <c r="R117" s="6">
        <f t="shared" si="709"/>
        <v>57.34203947368421</v>
      </c>
      <c r="S117" s="6">
        <f t="shared" si="709"/>
        <v>32.086265306122449</v>
      </c>
      <c r="T117" s="6">
        <f t="shared" si="709"/>
        <v>29.874960000000002</v>
      </c>
      <c r="U117" s="6">
        <f t="shared" si="709"/>
        <v>25.169032786885246</v>
      </c>
      <c r="V117" s="6">
        <f t="shared" si="709"/>
        <v>31.743637499999998</v>
      </c>
      <c r="W117" s="168">
        <f t="shared" si="709"/>
        <v>43.826681818181818</v>
      </c>
      <c r="X117" s="168">
        <f t="shared" si="709"/>
        <v>59.961653846153851</v>
      </c>
      <c r="Y117" s="168">
        <f t="shared" si="709"/>
        <v>41.509989583333329</v>
      </c>
      <c r="Z117" s="169">
        <f t="shared" si="709"/>
        <v>29.084005494505494</v>
      </c>
      <c r="AA117" s="4">
        <f t="shared" si="709"/>
        <v>30.266731707317071</v>
      </c>
      <c r="AB117" s="4">
        <f t="shared" si="709"/>
        <v>43.639229885057468</v>
      </c>
      <c r="AC117" s="4">
        <f t="shared" si="709"/>
        <v>36.982770270270272</v>
      </c>
      <c r="AD117" s="4">
        <f t="shared" si="709"/>
        <v>24.0124</v>
      </c>
      <c r="AE117" s="4">
        <f t="shared" si="709"/>
        <v>26.157179487179487</v>
      </c>
      <c r="AF117" s="4">
        <f t="shared" si="709"/>
        <v>27.154054054054054</v>
      </c>
      <c r="AG117" s="4">
        <f t="shared" si="709"/>
        <v>22.742444444444445</v>
      </c>
      <c r="AH117" s="4">
        <f t="shared" si="709"/>
        <v>23.893212133333364</v>
      </c>
      <c r="AI117" s="4">
        <f t="shared" ref="AI117:BN117" si="710">IFERROR(AI26/AI57,"")</f>
        <v>26.339877055786705</v>
      </c>
      <c r="AJ117" s="4">
        <f t="shared" si="710"/>
        <v>29.037080466299269</v>
      </c>
      <c r="AK117" s="4">
        <f t="shared" si="710"/>
        <v>31.394891400162766</v>
      </c>
      <c r="AL117" s="106">
        <f t="shared" si="710"/>
        <v>34.609728279539439</v>
      </c>
      <c r="AM117" s="4">
        <f t="shared" si="710"/>
        <v>28.975834370056969</v>
      </c>
      <c r="AN117" s="4">
        <f t="shared" si="710"/>
        <v>33.152432546425011</v>
      </c>
      <c r="AO117" s="4">
        <f t="shared" si="710"/>
        <v>35.771203556160032</v>
      </c>
      <c r="AP117" s="4">
        <f t="shared" si="710"/>
        <v>30.170894698335335</v>
      </c>
      <c r="AQ117" s="4">
        <f t="shared" si="710"/>
        <v>25.787089485756713</v>
      </c>
      <c r="AR117" s="4">
        <f t="shared" si="710"/>
        <v>29.745230197236985</v>
      </c>
      <c r="AS117" s="4">
        <f t="shared" si="710"/>
        <v>26.656517314762272</v>
      </c>
      <c r="AT117" s="4">
        <f t="shared" si="710"/>
        <v>27.720214880687884</v>
      </c>
      <c r="AU117" s="4">
        <f t="shared" si="710"/>
        <v>29.38342777352916</v>
      </c>
      <c r="AV117" s="4">
        <f t="shared" si="710"/>
        <v>31.146433439940903</v>
      </c>
      <c r="AW117" s="4">
        <f t="shared" si="710"/>
        <v>33.015219446337362</v>
      </c>
      <c r="AX117" s="106">
        <f t="shared" si="710"/>
        <v>34.996132613117609</v>
      </c>
      <c r="AY117" s="4">
        <f t="shared" si="710"/>
        <v>31.945857392987811</v>
      </c>
      <c r="AZ117" s="4">
        <f t="shared" si="710"/>
        <v>36.550556882433575</v>
      </c>
      <c r="BA117" s="4">
        <f t="shared" si="710"/>
        <v>39.437751920666436</v>
      </c>
      <c r="BB117" s="4">
        <f t="shared" si="710"/>
        <v>33.263411404914699</v>
      </c>
      <c r="BC117" s="4">
        <f t="shared" si="710"/>
        <v>28.43026615804677</v>
      </c>
      <c r="BD117" s="4">
        <f t="shared" si="710"/>
        <v>32.794116292453779</v>
      </c>
      <c r="BE117" s="4">
        <f t="shared" si="710"/>
        <v>29.388810339525403</v>
      </c>
      <c r="BF117" s="4">
        <f t="shared" si="710"/>
        <v>30.561536905958388</v>
      </c>
      <c r="BG117" s="4">
        <f t="shared" si="710"/>
        <v>32.395229120315889</v>
      </c>
      <c r="BH117" s="4">
        <f t="shared" si="710"/>
        <v>34.338942867534847</v>
      </c>
      <c r="BI117" s="4">
        <f t="shared" si="710"/>
        <v>36.399279439586934</v>
      </c>
      <c r="BJ117" s="106">
        <f t="shared" si="710"/>
        <v>38.583236205962159</v>
      </c>
      <c r="BK117" s="4">
        <f t="shared" si="710"/>
        <v>34.878487101664092</v>
      </c>
      <c r="BL117" s="4">
        <f t="shared" si="710"/>
        <v>39.905898004240981</v>
      </c>
      <c r="BM117" s="4">
        <f t="shared" si="710"/>
        <v>43.058137546983616</v>
      </c>
      <c r="BN117" s="4">
        <f t="shared" si="710"/>
        <v>36.316992571885876</v>
      </c>
      <c r="BO117" s="4">
        <f t="shared" ref="BO117:CT117" si="711">IFERROR(BO26/BO57,"")</f>
        <v>31.04016459135547</v>
      </c>
      <c r="BP117" s="4">
        <f t="shared" si="711"/>
        <v>35.804616168101028</v>
      </c>
      <c r="BQ117" s="4">
        <f t="shared" si="711"/>
        <v>32.086703128693834</v>
      </c>
      <c r="BR117" s="4">
        <f t="shared" si="711"/>
        <v>33.367085993925365</v>
      </c>
      <c r="BS117" s="4">
        <f t="shared" si="711"/>
        <v>35.36911115356088</v>
      </c>
      <c r="BT117" s="4">
        <f t="shared" si="711"/>
        <v>37.491257822774543</v>
      </c>
      <c r="BU117" s="4">
        <f t="shared" si="711"/>
        <v>39.740733292141016</v>
      </c>
      <c r="BV117" s="106">
        <f t="shared" si="711"/>
        <v>42.12517728966948</v>
      </c>
      <c r="BW117" s="4">
        <f t="shared" si="711"/>
        <v>39.175516712589101</v>
      </c>
      <c r="BX117" s="4">
        <f t="shared" si="711"/>
        <v>44.822304638363462</v>
      </c>
      <c r="BY117" s="4">
        <f t="shared" si="711"/>
        <v>48.362900092771987</v>
      </c>
      <c r="BZ117" s="4">
        <f t="shared" si="711"/>
        <v>40.791246056742217</v>
      </c>
      <c r="CA117" s="4">
        <f t="shared" si="711"/>
        <v>34.864312869010455</v>
      </c>
      <c r="CB117" s="4">
        <f t="shared" si="711"/>
        <v>40.21574488001108</v>
      </c>
      <c r="CC117" s="4">
        <f t="shared" si="711"/>
        <v>36.039784954148914</v>
      </c>
      <c r="CD117" s="4">
        <f t="shared" si="711"/>
        <v>37.477910988376969</v>
      </c>
      <c r="CE117" s="4">
        <f t="shared" si="711"/>
        <v>39.726585647679585</v>
      </c>
      <c r="CF117" s="4">
        <f t="shared" si="711"/>
        <v>42.110180786540361</v>
      </c>
      <c r="CG117" s="4">
        <f t="shared" si="711"/>
        <v>44.636791633732791</v>
      </c>
      <c r="CH117" s="106">
        <f t="shared" si="711"/>
        <v>47.314999131756757</v>
      </c>
      <c r="CI117" s="4">
        <f t="shared" si="711"/>
        <v>41.134292548218561</v>
      </c>
      <c r="CJ117" s="4">
        <f t="shared" si="711"/>
        <v>47.063419870281642</v>
      </c>
      <c r="CK117" s="4">
        <f t="shared" si="711"/>
        <v>50.781045097410583</v>
      </c>
      <c r="CL117" s="4">
        <f t="shared" si="711"/>
        <v>42.830808359579322</v>
      </c>
      <c r="CM117" s="4">
        <f t="shared" si="711"/>
        <v>36.607528512460988</v>
      </c>
      <c r="CN117" s="4">
        <f t="shared" si="711"/>
        <v>42.226532124011634</v>
      </c>
      <c r="CO117" s="4">
        <f t="shared" si="711"/>
        <v>37.84177420185636</v>
      </c>
      <c r="CP117" s="4">
        <f t="shared" si="711"/>
        <v>39.351806537795817</v>
      </c>
      <c r="CQ117" s="4">
        <f t="shared" si="711"/>
        <v>41.712914930063562</v>
      </c>
      <c r="CR117" s="4">
        <f t="shared" si="711"/>
        <v>44.215689825867393</v>
      </c>
      <c r="CS117" s="4">
        <f t="shared" si="711"/>
        <v>46.868631215419427</v>
      </c>
      <c r="CT117" s="106">
        <f t="shared" si="711"/>
        <v>49.680749088344598</v>
      </c>
    </row>
    <row r="118" spans="1:98" s="4" customFormat="1" x14ac:dyDescent="0.25">
      <c r="B118" t="s">
        <v>1</v>
      </c>
      <c r="C118" s="6">
        <f t="shared" ref="C118:AH118" si="712">IFERROR(C27/C58,"")</f>
        <v>10.923290322580646</v>
      </c>
      <c r="D118" s="6">
        <f t="shared" si="712"/>
        <v>17.087875</v>
      </c>
      <c r="E118" s="6">
        <f t="shared" si="712"/>
        <v>15.972089285714286</v>
      </c>
      <c r="F118" s="6">
        <f t="shared" si="712"/>
        <v>23.500549999999997</v>
      </c>
      <c r="G118" s="6">
        <f t="shared" si="712"/>
        <v>21.025986666666668</v>
      </c>
      <c r="H118" s="6">
        <f t="shared" si="712"/>
        <v>48.468060439560439</v>
      </c>
      <c r="I118" s="6">
        <f t="shared" si="712"/>
        <v>32.423174418604653</v>
      </c>
      <c r="J118" s="6">
        <f t="shared" si="712"/>
        <v>18.997293333333335</v>
      </c>
      <c r="K118" s="6">
        <f t="shared" si="712"/>
        <v>37.04485148514852</v>
      </c>
      <c r="L118" s="6">
        <f t="shared" si="712"/>
        <v>32.778739130434779</v>
      </c>
      <c r="M118" s="6">
        <f t="shared" si="712"/>
        <v>40.444022900763436</v>
      </c>
      <c r="N118" s="100">
        <f t="shared" si="712"/>
        <v>40.67950704225359</v>
      </c>
      <c r="O118" s="6">
        <f t="shared" si="712"/>
        <v>19.935333333333332</v>
      </c>
      <c r="P118" s="6">
        <f t="shared" si="712"/>
        <v>18.618590909090909</v>
      </c>
      <c r="Q118" s="6">
        <f t="shared" si="712"/>
        <v>26.759024691358029</v>
      </c>
      <c r="R118" s="6">
        <f t="shared" si="712"/>
        <v>21.320961038961038</v>
      </c>
      <c r="S118" s="6">
        <f t="shared" si="712"/>
        <v>26.222753623188403</v>
      </c>
      <c r="T118" s="6">
        <f t="shared" si="712"/>
        <v>27.462319148936171</v>
      </c>
      <c r="U118" s="6">
        <f t="shared" si="712"/>
        <v>26.557049382716052</v>
      </c>
      <c r="V118" s="6">
        <f t="shared" si="712"/>
        <v>32.687709459459462</v>
      </c>
      <c r="W118" s="168">
        <f t="shared" si="712"/>
        <v>46.950852459016396</v>
      </c>
      <c r="X118" s="168">
        <f t="shared" si="712"/>
        <v>39.565553846153847</v>
      </c>
      <c r="Y118" s="168">
        <f t="shared" si="712"/>
        <v>58.875312499999993</v>
      </c>
      <c r="Z118" s="169">
        <f t="shared" si="712"/>
        <v>63.684964285714379</v>
      </c>
      <c r="AA118" s="4">
        <f t="shared" si="712"/>
        <v>17.353749999999998</v>
      </c>
      <c r="AB118" s="4">
        <f t="shared" si="712"/>
        <v>15.768529411764705</v>
      </c>
      <c r="AC118" s="4">
        <f t="shared" si="712"/>
        <v>23.828181818181818</v>
      </c>
      <c r="AD118" s="4">
        <f t="shared" si="712"/>
        <v>54.811555555555557</v>
      </c>
      <c r="AE118" s="4">
        <f t="shared" si="712"/>
        <v>148.41433962264151</v>
      </c>
      <c r="AF118" s="4">
        <f t="shared" si="712"/>
        <v>47.166000000000004</v>
      </c>
      <c r="AG118" s="4">
        <f t="shared" si="712"/>
        <v>60.585641025641031</v>
      </c>
      <c r="AH118" s="4">
        <f t="shared" si="712"/>
        <v>63.651274461538499</v>
      </c>
      <c r="AI118" s="4">
        <f t="shared" ref="AI118:BN118" si="713">IFERROR(AI27/AI58,"")</f>
        <v>68.183245203200045</v>
      </c>
      <c r="AJ118" s="4">
        <f>IFERROR(AJ27/AJ58,"")</f>
        <v>75.165209512007735</v>
      </c>
      <c r="AK118" s="4">
        <f t="shared" si="713"/>
        <v>78.968569113315326</v>
      </c>
      <c r="AL118" s="106">
        <f t="shared" si="713"/>
        <v>87.054950590518814</v>
      </c>
      <c r="AM118" s="4">
        <f t="shared" si="713"/>
        <v>49.084120710375856</v>
      </c>
      <c r="AN118" s="4">
        <f t="shared" si="713"/>
        <v>49.084120710375856</v>
      </c>
      <c r="AO118" s="4">
        <f t="shared" si="713"/>
        <v>49.574961917479619</v>
      </c>
      <c r="AP118" s="4">
        <f t="shared" si="713"/>
        <v>50.070711536654414</v>
      </c>
      <c r="AQ118" s="4">
        <f t="shared" si="713"/>
        <v>50.571418652020959</v>
      </c>
      <c r="AR118" s="4">
        <f t="shared" si="713"/>
        <v>51.077132838541168</v>
      </c>
      <c r="AS118" s="4">
        <f t="shared" si="713"/>
        <v>51.58790416692657</v>
      </c>
      <c r="AT118" s="4">
        <f t="shared" si="713"/>
        <v>52.103783208595843</v>
      </c>
      <c r="AU118" s="4">
        <f t="shared" si="713"/>
        <v>52.624821040681802</v>
      </c>
      <c r="AV118" s="4">
        <f t="shared" si="713"/>
        <v>53.151069251088622</v>
      </c>
      <c r="AW118" s="4">
        <f t="shared" si="713"/>
        <v>53.151069251088622</v>
      </c>
      <c r="AX118" s="106">
        <f t="shared" si="713"/>
        <v>53.151069251088614</v>
      </c>
      <c r="AY118" s="4">
        <f t="shared" si="713"/>
        <v>54.115243083189377</v>
      </c>
      <c r="AZ118" s="4">
        <f t="shared" si="713"/>
        <v>54.115243083189377</v>
      </c>
      <c r="BA118" s="4">
        <f t="shared" si="713"/>
        <v>54.65639551402127</v>
      </c>
      <c r="BB118" s="4">
        <f t="shared" si="713"/>
        <v>55.202959469161492</v>
      </c>
      <c r="BC118" s="4">
        <f t="shared" si="713"/>
        <v>55.754989063853095</v>
      </c>
      <c r="BD118" s="4">
        <f t="shared" si="713"/>
        <v>56.312538954491636</v>
      </c>
      <c r="BE118" s="4">
        <f t="shared" si="713"/>
        <v>56.875664344036551</v>
      </c>
      <c r="BF118" s="4">
        <f t="shared" si="713"/>
        <v>57.444420987476903</v>
      </c>
      <c r="BG118" s="4">
        <f t="shared" si="713"/>
        <v>58.01886519735168</v>
      </c>
      <c r="BH118" s="4">
        <f t="shared" si="713"/>
        <v>58.599053849325188</v>
      </c>
      <c r="BI118" s="4">
        <f t="shared" si="713"/>
        <v>58.599053849325202</v>
      </c>
      <c r="BJ118" s="106">
        <f t="shared" si="713"/>
        <v>58.599053849325209</v>
      </c>
      <c r="BK118" s="4">
        <f t="shared" si="713"/>
        <v>59.083022398226142</v>
      </c>
      <c r="BL118" s="4">
        <f t="shared" si="713"/>
        <v>59.083022398226149</v>
      </c>
      <c r="BM118" s="4">
        <f t="shared" si="713"/>
        <v>59.673852622208408</v>
      </c>
      <c r="BN118" s="4">
        <f t="shared" si="713"/>
        <v>60.270591148430498</v>
      </c>
      <c r="BO118" s="4">
        <f t="shared" ref="BO118:CT118" si="714">IFERROR(BO27/BO58,"")</f>
        <v>60.873297059914805</v>
      </c>
      <c r="BP118" s="4">
        <f t="shared" si="714"/>
        <v>61.482030030513954</v>
      </c>
      <c r="BQ118" s="4">
        <f t="shared" si="714"/>
        <v>62.096850330819088</v>
      </c>
      <c r="BR118" s="4">
        <f t="shared" si="714"/>
        <v>62.717818834127272</v>
      </c>
      <c r="BS118" s="4">
        <f t="shared" si="714"/>
        <v>63.344997022468547</v>
      </c>
      <c r="BT118" s="4">
        <f t="shared" si="714"/>
        <v>63.978446992693236</v>
      </c>
      <c r="BU118" s="4">
        <f t="shared" si="714"/>
        <v>63.978446992693243</v>
      </c>
      <c r="BV118" s="106">
        <f t="shared" si="714"/>
        <v>63.978446992693243</v>
      </c>
      <c r="BW118" s="4">
        <f t="shared" si="714"/>
        <v>66.362050757687626</v>
      </c>
      <c r="BX118" s="4">
        <f t="shared" si="714"/>
        <v>66.362050757687612</v>
      </c>
      <c r="BY118" s="4">
        <f t="shared" si="714"/>
        <v>67.025671265264492</v>
      </c>
      <c r="BZ118" s="4">
        <f t="shared" si="714"/>
        <v>67.695927977917151</v>
      </c>
      <c r="CA118" s="4">
        <f t="shared" si="714"/>
        <v>68.372887257696306</v>
      </c>
      <c r="CB118" s="4">
        <f t="shared" si="714"/>
        <v>69.05661613027327</v>
      </c>
      <c r="CC118" s="4">
        <f t="shared" si="714"/>
        <v>69.74718229157601</v>
      </c>
      <c r="CD118" s="4">
        <f t="shared" si="714"/>
        <v>70.444654114491755</v>
      </c>
      <c r="CE118" s="4">
        <f t="shared" si="714"/>
        <v>71.149100655636673</v>
      </c>
      <c r="CF118" s="4">
        <f t="shared" si="714"/>
        <v>71.860591662193059</v>
      </c>
      <c r="CG118" s="4">
        <f t="shared" si="714"/>
        <v>71.860591662193059</v>
      </c>
      <c r="CH118" s="106">
        <f t="shared" si="714"/>
        <v>71.860591662193059</v>
      </c>
      <c r="CI118" s="4">
        <f t="shared" si="714"/>
        <v>69.680153295571998</v>
      </c>
      <c r="CJ118" s="4">
        <f t="shared" si="714"/>
        <v>69.680153295571998</v>
      </c>
      <c r="CK118" s="4">
        <f t="shared" si="714"/>
        <v>70.376954828527715</v>
      </c>
      <c r="CL118" s="4">
        <f t="shared" si="714"/>
        <v>71.080724376812995</v>
      </c>
      <c r="CM118" s="4">
        <f t="shared" si="714"/>
        <v>71.791531620581111</v>
      </c>
      <c r="CN118" s="4">
        <f t="shared" si="714"/>
        <v>72.509446936786944</v>
      </c>
      <c r="CO118" s="4">
        <f t="shared" si="714"/>
        <v>73.234541406154804</v>
      </c>
      <c r="CP118" s="4">
        <f t="shared" si="714"/>
        <v>73.966886820216359</v>
      </c>
      <c r="CQ118" s="4">
        <f t="shared" si="714"/>
        <v>74.706555688418518</v>
      </c>
      <c r="CR118" s="4">
        <f t="shared" si="714"/>
        <v>75.453621245302699</v>
      </c>
      <c r="CS118" s="4">
        <f t="shared" si="714"/>
        <v>75.453621245302699</v>
      </c>
      <c r="CT118" s="106">
        <f t="shared" si="714"/>
        <v>75.453621245302699</v>
      </c>
    </row>
    <row r="119" spans="1:98" s="4" customFormat="1" x14ac:dyDescent="0.25">
      <c r="B119" t="s">
        <v>2</v>
      </c>
      <c r="C119" s="6">
        <f t="shared" ref="C119:AH120" si="715">IFERROR(C28/C59,"")</f>
        <v>15.918952380952382</v>
      </c>
      <c r="D119" s="6">
        <f t="shared" si="715"/>
        <v>24.62290909090909</v>
      </c>
      <c r="E119" s="6">
        <f t="shared" si="715"/>
        <v>34.503062499999999</v>
      </c>
      <c r="F119" s="6">
        <f t="shared" si="715"/>
        <v>21.55777777777778</v>
      </c>
      <c r="G119" s="6">
        <f t="shared" si="715"/>
        <v>20.145057692307692</v>
      </c>
      <c r="H119" s="6">
        <f t="shared" si="715"/>
        <v>28.693166666666666</v>
      </c>
      <c r="I119" s="6">
        <f t="shared" si="715"/>
        <v>26.356875000000002</v>
      </c>
      <c r="J119" s="6">
        <f t="shared" si="715"/>
        <v>23.520133333333334</v>
      </c>
      <c r="K119" s="6">
        <f t="shared" si="715"/>
        <v>59.904573770491808</v>
      </c>
      <c r="L119" s="6">
        <f t="shared" si="715"/>
        <v>-23.358000000000001</v>
      </c>
      <c r="M119" s="6">
        <f t="shared" si="715"/>
        <v>33.29506338028169</v>
      </c>
      <c r="N119" s="100">
        <f t="shared" si="715"/>
        <v>49.529266666666558</v>
      </c>
      <c r="O119" s="6">
        <f t="shared" si="715"/>
        <v>22.110629629629628</v>
      </c>
      <c r="P119" s="6">
        <f t="shared" si="715"/>
        <v>49.588928571428575</v>
      </c>
      <c r="Q119" s="6">
        <f t="shared" si="715"/>
        <v>26.924105263157895</v>
      </c>
      <c r="R119" s="6">
        <f t="shared" si="715"/>
        <v>22.351518518518517</v>
      </c>
      <c r="S119" s="6">
        <f t="shared" si="715"/>
        <v>25.571736842105263</v>
      </c>
      <c r="T119" s="6">
        <f t="shared" si="715"/>
        <v>22.912306603773583</v>
      </c>
      <c r="U119" s="6">
        <f t="shared" si="715"/>
        <v>22.986405797101447</v>
      </c>
      <c r="V119" s="6">
        <f t="shared" si="715"/>
        <v>24.260074074074076</v>
      </c>
      <c r="W119" s="168">
        <f t="shared" si="715"/>
        <v>32.158743243243244</v>
      </c>
      <c r="X119" s="168">
        <f t="shared" si="715"/>
        <v>27.92288095238095</v>
      </c>
      <c r="Y119" s="168">
        <f t="shared" si="715"/>
        <v>33.403473333333331</v>
      </c>
      <c r="Z119" s="169">
        <f t="shared" si="715"/>
        <v>47.364844444444444</v>
      </c>
      <c r="AA119" s="4">
        <f t="shared" si="715"/>
        <v>31.328589999999998</v>
      </c>
      <c r="AB119" s="4">
        <f t="shared" si="715"/>
        <v>24.884681818181818</v>
      </c>
      <c r="AC119" s="4">
        <f t="shared" si="715"/>
        <v>32.801911764705885</v>
      </c>
      <c r="AD119" s="4">
        <f t="shared" si="715"/>
        <v>37.892931034482757</v>
      </c>
      <c r="AE119" s="4">
        <f t="shared" si="715"/>
        <v>48.356862745098034</v>
      </c>
      <c r="AF119" s="4">
        <f t="shared" si="715"/>
        <v>46.718085106382979</v>
      </c>
      <c r="AG119" s="4">
        <f t="shared" si="715"/>
        <v>60.448444444444441</v>
      </c>
      <c r="AH119" s="4">
        <f t="shared" si="715"/>
        <v>67.823154666666895</v>
      </c>
      <c r="AI119" s="4">
        <f t="shared" ref="AI119:BN120" si="716">IFERROR(AI28/AI59,"")</f>
        <v>77.589688938666924</v>
      </c>
      <c r="AJ119" s="4">
        <f t="shared" si="716"/>
        <v>88.76260414583497</v>
      </c>
      <c r="AK119" s="4">
        <f t="shared" si="716"/>
        <v>99.591641851626846</v>
      </c>
      <c r="AL119" s="106">
        <f t="shared" si="716"/>
        <v>113.93283827826114</v>
      </c>
      <c r="AM119" s="4">
        <f t="shared" si="716"/>
        <v>58.008881348275608</v>
      </c>
      <c r="AN119" s="4">
        <f t="shared" si="716"/>
        <v>58.008881348275615</v>
      </c>
      <c r="AO119" s="4">
        <f t="shared" si="716"/>
        <v>58.008881348275601</v>
      </c>
      <c r="AP119" s="4">
        <f t="shared" si="716"/>
        <v>58.008881348275615</v>
      </c>
      <c r="AQ119" s="4">
        <f t="shared" si="716"/>
        <v>58.008881348275615</v>
      </c>
      <c r="AR119" s="4">
        <f t="shared" si="716"/>
        <v>58.008881348275608</v>
      </c>
      <c r="AS119" s="4">
        <f t="shared" si="716"/>
        <v>58.008881348275608</v>
      </c>
      <c r="AT119" s="4">
        <f t="shared" si="716"/>
        <v>58.008881348275608</v>
      </c>
      <c r="AU119" s="4">
        <f t="shared" si="716"/>
        <v>58.008881348275615</v>
      </c>
      <c r="AV119" s="4">
        <f t="shared" si="716"/>
        <v>58.008881348275615</v>
      </c>
      <c r="AW119" s="4">
        <f t="shared" si="716"/>
        <v>58.008881348275601</v>
      </c>
      <c r="AX119" s="106">
        <f t="shared" si="716"/>
        <v>58.008881348275615</v>
      </c>
      <c r="AY119" s="4">
        <f t="shared" si="716"/>
        <v>63.954791686473868</v>
      </c>
      <c r="AZ119" s="4">
        <f t="shared" si="716"/>
        <v>63.954791686473861</v>
      </c>
      <c r="BA119" s="4">
        <f t="shared" si="716"/>
        <v>63.954791686473868</v>
      </c>
      <c r="BB119" s="4">
        <f t="shared" si="716"/>
        <v>63.954791686473868</v>
      </c>
      <c r="BC119" s="4">
        <f t="shared" si="716"/>
        <v>63.954791686473868</v>
      </c>
      <c r="BD119" s="4">
        <f t="shared" si="716"/>
        <v>63.954791686473868</v>
      </c>
      <c r="BE119" s="4">
        <f t="shared" si="716"/>
        <v>63.954791686473868</v>
      </c>
      <c r="BF119" s="4">
        <f t="shared" si="716"/>
        <v>63.954791686473875</v>
      </c>
      <c r="BG119" s="4">
        <f t="shared" si="716"/>
        <v>63.954791686473868</v>
      </c>
      <c r="BH119" s="4">
        <f t="shared" si="716"/>
        <v>63.954791686473861</v>
      </c>
      <c r="BI119" s="4">
        <f t="shared" si="716"/>
        <v>63.954791686473868</v>
      </c>
      <c r="BJ119" s="106">
        <f t="shared" si="716"/>
        <v>63.954791686473868</v>
      </c>
      <c r="BK119" s="4">
        <f t="shared" si="716"/>
        <v>69.825841563292173</v>
      </c>
      <c r="BL119" s="4">
        <f t="shared" si="716"/>
        <v>69.825841563292158</v>
      </c>
      <c r="BM119" s="4">
        <f t="shared" si="716"/>
        <v>69.825841563292158</v>
      </c>
      <c r="BN119" s="4">
        <f t="shared" si="716"/>
        <v>69.825841563292158</v>
      </c>
      <c r="BO119" s="4">
        <f t="shared" ref="BO119:CT120" si="717">IFERROR(BO28/BO59,"")</f>
        <v>69.825841563292173</v>
      </c>
      <c r="BP119" s="4">
        <f t="shared" si="717"/>
        <v>69.825841563292158</v>
      </c>
      <c r="BQ119" s="4">
        <f t="shared" si="717"/>
        <v>69.825841563292173</v>
      </c>
      <c r="BR119" s="4">
        <f t="shared" si="717"/>
        <v>69.825841563292158</v>
      </c>
      <c r="BS119" s="4">
        <f t="shared" si="717"/>
        <v>69.825841563292158</v>
      </c>
      <c r="BT119" s="4">
        <f t="shared" si="717"/>
        <v>69.825841563292158</v>
      </c>
      <c r="BU119" s="4">
        <f t="shared" si="717"/>
        <v>69.825841563292173</v>
      </c>
      <c r="BV119" s="106">
        <f t="shared" si="717"/>
        <v>69.825841563292158</v>
      </c>
      <c r="BW119" s="4">
        <f t="shared" si="717"/>
        <v>78.428385243889778</v>
      </c>
      <c r="BX119" s="4">
        <f t="shared" si="717"/>
        <v>78.428385243889778</v>
      </c>
      <c r="BY119" s="4">
        <f t="shared" si="717"/>
        <v>78.428385243889764</v>
      </c>
      <c r="BZ119" s="4">
        <f t="shared" si="717"/>
        <v>78.428385243889764</v>
      </c>
      <c r="CA119" s="4">
        <f t="shared" si="717"/>
        <v>78.428385243889778</v>
      </c>
      <c r="CB119" s="4">
        <f t="shared" si="717"/>
        <v>78.428385243889778</v>
      </c>
      <c r="CC119" s="4">
        <f t="shared" si="717"/>
        <v>78.428385243889778</v>
      </c>
      <c r="CD119" s="4">
        <f t="shared" si="717"/>
        <v>78.428385243889764</v>
      </c>
      <c r="CE119" s="4">
        <f t="shared" si="717"/>
        <v>78.428385243889764</v>
      </c>
      <c r="CF119" s="4">
        <f t="shared" si="717"/>
        <v>78.428385243889778</v>
      </c>
      <c r="CG119" s="4">
        <f t="shared" si="717"/>
        <v>78.428385243889764</v>
      </c>
      <c r="CH119" s="106">
        <f t="shared" si="717"/>
        <v>78.428385243889778</v>
      </c>
      <c r="CI119" s="4">
        <f t="shared" si="717"/>
        <v>82.349804506084268</v>
      </c>
      <c r="CJ119" s="4">
        <f t="shared" si="717"/>
        <v>82.349804506084254</v>
      </c>
      <c r="CK119" s="4">
        <f t="shared" si="717"/>
        <v>82.349804506084254</v>
      </c>
      <c r="CL119" s="4">
        <f t="shared" si="717"/>
        <v>82.349804506084254</v>
      </c>
      <c r="CM119" s="4">
        <f t="shared" si="717"/>
        <v>82.349804506084254</v>
      </c>
      <c r="CN119" s="4">
        <f t="shared" si="717"/>
        <v>82.349804506084268</v>
      </c>
      <c r="CO119" s="4">
        <f t="shared" si="717"/>
        <v>82.349804506084268</v>
      </c>
      <c r="CP119" s="4">
        <f t="shared" si="717"/>
        <v>82.349804506084254</v>
      </c>
      <c r="CQ119" s="4">
        <f t="shared" si="717"/>
        <v>82.349804506084268</v>
      </c>
      <c r="CR119" s="4">
        <f t="shared" si="717"/>
        <v>82.349804506084254</v>
      </c>
      <c r="CS119" s="4">
        <f t="shared" si="717"/>
        <v>82.349804506084254</v>
      </c>
      <c r="CT119" s="106">
        <f t="shared" si="717"/>
        <v>82.349804506084254</v>
      </c>
    </row>
    <row r="120" spans="1:98" s="4" customFormat="1" x14ac:dyDescent="0.25">
      <c r="B120" s="1112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168"/>
      <c r="X120" s="168"/>
      <c r="Y120" s="168"/>
      <c r="Z120" s="169"/>
      <c r="AB120" s="4">
        <f t="shared" si="715"/>
        <v>17.466193548387096</v>
      </c>
      <c r="AC120" s="4">
        <f t="shared" si="715"/>
        <v>19.620967741935484</v>
      </c>
      <c r="AD120" s="4">
        <f t="shared" si="715"/>
        <v>23.715714285714284</v>
      </c>
      <c r="AE120" s="4">
        <f t="shared" si="715"/>
        <v>20.998695652173915</v>
      </c>
      <c r="AF120" s="4">
        <f t="shared" si="715"/>
        <v>16.958000000000002</v>
      </c>
      <c r="AG120" s="4">
        <f t="shared" si="715"/>
        <v>19.384499999999999</v>
      </c>
      <c r="AH120" s="4">
        <f t="shared" si="715"/>
        <v>20.365355700000002</v>
      </c>
      <c r="AI120" s="4">
        <f t="shared" si="716"/>
        <v>19.733849144608694</v>
      </c>
      <c r="AJ120" s="4">
        <f t="shared" si="716"/>
        <v>20.261113275678259</v>
      </c>
      <c r="AK120" s="4">
        <f t="shared" si="716"/>
        <v>21.470256882873784</v>
      </c>
      <c r="AL120" s="4">
        <f t="shared" si="716"/>
        <v>22.23987264103512</v>
      </c>
      <c r="AM120" s="4">
        <f t="shared" si="716"/>
        <v>20.274973042725417</v>
      </c>
      <c r="AN120" s="4">
        <f t="shared" si="716"/>
        <v>20.274973042725417</v>
      </c>
      <c r="AO120" s="4">
        <f t="shared" si="716"/>
        <v>20.274973042725417</v>
      </c>
      <c r="AP120" s="4">
        <f t="shared" si="716"/>
        <v>20.274973042725417</v>
      </c>
      <c r="AQ120" s="4">
        <f t="shared" si="716"/>
        <v>20.274973042725417</v>
      </c>
      <c r="AR120" s="4">
        <f t="shared" si="716"/>
        <v>20.274973042725414</v>
      </c>
      <c r="AS120" s="4">
        <f t="shared" si="716"/>
        <v>20.274973042725417</v>
      </c>
      <c r="AT120" s="4">
        <f t="shared" si="716"/>
        <v>20.274973042725417</v>
      </c>
      <c r="AU120" s="4">
        <f t="shared" si="716"/>
        <v>20.274973042725414</v>
      </c>
      <c r="AV120" s="4">
        <f t="shared" si="716"/>
        <v>20.274973042725417</v>
      </c>
      <c r="AW120" s="4">
        <f t="shared" si="716"/>
        <v>20.274973042725414</v>
      </c>
      <c r="AX120" s="4">
        <f t="shared" si="716"/>
        <v>20.274973042725417</v>
      </c>
      <c r="AY120" s="4" t="str">
        <f t="shared" si="716"/>
        <v/>
      </c>
      <c r="AZ120" s="4" t="str">
        <f t="shared" si="716"/>
        <v/>
      </c>
      <c r="BA120" s="4" t="str">
        <f t="shared" si="716"/>
        <v/>
      </c>
      <c r="BB120" s="4" t="str">
        <f t="shared" si="716"/>
        <v/>
      </c>
      <c r="BC120" s="4" t="str">
        <f t="shared" si="716"/>
        <v/>
      </c>
      <c r="BD120" s="4" t="str">
        <f t="shared" si="716"/>
        <v/>
      </c>
      <c r="BE120" s="4" t="str">
        <f t="shared" si="716"/>
        <v/>
      </c>
      <c r="BF120" s="4" t="str">
        <f t="shared" si="716"/>
        <v/>
      </c>
      <c r="BG120" s="4" t="str">
        <f t="shared" si="716"/>
        <v/>
      </c>
      <c r="BH120" s="4" t="str">
        <f t="shared" si="716"/>
        <v/>
      </c>
      <c r="BI120" s="4" t="str">
        <f t="shared" si="716"/>
        <v/>
      </c>
      <c r="BJ120" s="4" t="str">
        <f t="shared" si="716"/>
        <v/>
      </c>
      <c r="BK120" s="4" t="str">
        <f t="shared" si="716"/>
        <v/>
      </c>
      <c r="BL120" s="4" t="str">
        <f t="shared" si="716"/>
        <v/>
      </c>
      <c r="BM120" s="4" t="str">
        <f t="shared" si="716"/>
        <v/>
      </c>
      <c r="BN120" s="4" t="str">
        <f t="shared" si="716"/>
        <v/>
      </c>
      <c r="BO120" s="4" t="str">
        <f t="shared" si="717"/>
        <v/>
      </c>
      <c r="BP120" s="4" t="str">
        <f t="shared" si="717"/>
        <v/>
      </c>
      <c r="BQ120" s="4" t="str">
        <f t="shared" si="717"/>
        <v/>
      </c>
      <c r="BR120" s="4" t="str">
        <f t="shared" si="717"/>
        <v/>
      </c>
      <c r="BS120" s="4" t="str">
        <f t="shared" si="717"/>
        <v/>
      </c>
      <c r="BT120" s="4" t="str">
        <f t="shared" si="717"/>
        <v/>
      </c>
      <c r="BU120" s="4" t="str">
        <f t="shared" si="717"/>
        <v/>
      </c>
      <c r="BV120" s="4" t="str">
        <f t="shared" si="717"/>
        <v/>
      </c>
      <c r="BW120" s="4" t="str">
        <f t="shared" si="717"/>
        <v/>
      </c>
      <c r="BX120" s="4" t="str">
        <f t="shared" si="717"/>
        <v/>
      </c>
      <c r="BY120" s="4" t="str">
        <f t="shared" si="717"/>
        <v/>
      </c>
      <c r="BZ120" s="4" t="str">
        <f t="shared" si="717"/>
        <v/>
      </c>
      <c r="CA120" s="4" t="str">
        <f t="shared" si="717"/>
        <v/>
      </c>
      <c r="CB120" s="4" t="str">
        <f t="shared" si="717"/>
        <v/>
      </c>
      <c r="CC120" s="4" t="str">
        <f t="shared" si="717"/>
        <v/>
      </c>
      <c r="CD120" s="4" t="str">
        <f t="shared" si="717"/>
        <v/>
      </c>
      <c r="CE120" s="4" t="str">
        <f t="shared" si="717"/>
        <v/>
      </c>
      <c r="CF120" s="4" t="str">
        <f t="shared" si="717"/>
        <v/>
      </c>
      <c r="CG120" s="4" t="str">
        <f t="shared" si="717"/>
        <v/>
      </c>
      <c r="CH120" s="4" t="str">
        <f t="shared" si="717"/>
        <v/>
      </c>
      <c r="CI120" s="4" t="str">
        <f t="shared" si="717"/>
        <v/>
      </c>
      <c r="CJ120" s="4" t="str">
        <f t="shared" si="717"/>
        <v/>
      </c>
      <c r="CK120" s="4" t="str">
        <f t="shared" si="717"/>
        <v/>
      </c>
      <c r="CL120" s="4" t="str">
        <f t="shared" si="717"/>
        <v/>
      </c>
      <c r="CM120" s="4" t="str">
        <f t="shared" si="717"/>
        <v/>
      </c>
      <c r="CN120" s="4" t="str">
        <f t="shared" si="717"/>
        <v/>
      </c>
      <c r="CO120" s="4" t="str">
        <f t="shared" si="717"/>
        <v/>
      </c>
      <c r="CP120" s="4" t="str">
        <f t="shared" si="717"/>
        <v/>
      </c>
      <c r="CQ120" s="4" t="str">
        <f t="shared" si="717"/>
        <v/>
      </c>
      <c r="CR120" s="4" t="str">
        <f t="shared" si="717"/>
        <v/>
      </c>
      <c r="CS120" s="4" t="str">
        <f t="shared" si="717"/>
        <v/>
      </c>
      <c r="CT120" s="4" t="str">
        <f t="shared" si="717"/>
        <v/>
      </c>
    </row>
    <row r="121" spans="1:98" s="5" customFormat="1" x14ac:dyDescent="0.25">
      <c r="B121" s="1" t="s">
        <v>3</v>
      </c>
      <c r="C121" s="7">
        <f t="shared" ref="C121:S121" si="718">IFERROR(C30/C61,"")</f>
        <v>17.726983050847458</v>
      </c>
      <c r="D121" s="7">
        <f t="shared" si="718"/>
        <v>21.821268722466957</v>
      </c>
      <c r="E121" s="7">
        <f t="shared" si="718"/>
        <v>35.515931372549019</v>
      </c>
      <c r="F121" s="7">
        <f t="shared" si="718"/>
        <v>35.042930000000005</v>
      </c>
      <c r="G121" s="7">
        <f t="shared" si="718"/>
        <v>24.37248068669528</v>
      </c>
      <c r="H121" s="7">
        <f t="shared" si="718"/>
        <v>34.591680733944933</v>
      </c>
      <c r="I121" s="7">
        <f t="shared" si="718"/>
        <v>32.135703488372087</v>
      </c>
      <c r="J121" s="7">
        <f t="shared" si="718"/>
        <v>23.889346793349166</v>
      </c>
      <c r="K121" s="7">
        <f t="shared" si="718"/>
        <v>36.658414023372274</v>
      </c>
      <c r="L121" s="7">
        <f t="shared" si="718"/>
        <v>27.986400809716578</v>
      </c>
      <c r="M121" s="7">
        <f t="shared" si="718"/>
        <v>35.4266704918033</v>
      </c>
      <c r="N121" s="101">
        <f t="shared" si="718"/>
        <v>45.135597368421017</v>
      </c>
      <c r="O121" s="7">
        <f t="shared" si="718"/>
        <v>25.155697095435681</v>
      </c>
      <c r="P121" s="7">
        <f t="shared" si="718"/>
        <v>29.182124463519184</v>
      </c>
      <c r="Q121" s="7">
        <f t="shared" si="718"/>
        <v>38.672197396963107</v>
      </c>
      <c r="R121" s="7">
        <f t="shared" si="718"/>
        <v>42.937786384976526</v>
      </c>
      <c r="S121" s="7">
        <f t="shared" si="718"/>
        <v>32.173642352941179</v>
      </c>
      <c r="T121" s="7">
        <f>IFERROR(T42/T97,"")</f>
        <v>1298.1770428015564</v>
      </c>
      <c r="U121" s="170">
        <f t="shared" ref="U121:AZ121" si="719">IFERROR(U30/U61,"")</f>
        <v>29.584045929018789</v>
      </c>
      <c r="V121" s="170">
        <f t="shared" si="719"/>
        <v>30.28509698275862</v>
      </c>
      <c r="W121" s="170">
        <f t="shared" si="719"/>
        <v>38.087173258003759</v>
      </c>
      <c r="X121" s="170">
        <f t="shared" si="719"/>
        <v>38.573359243697475</v>
      </c>
      <c r="Y121" s="170">
        <f t="shared" si="719"/>
        <v>48.142766550522715</v>
      </c>
      <c r="Z121" s="171">
        <f t="shared" si="719"/>
        <v>54.741900243309139</v>
      </c>
      <c r="AA121" s="5">
        <f t="shared" si="719"/>
        <v>35.471263888888892</v>
      </c>
      <c r="AB121" s="5">
        <f t="shared" si="719"/>
        <v>37.919909584086824</v>
      </c>
      <c r="AC121" s="5">
        <f t="shared" si="719"/>
        <v>39.371542857142856</v>
      </c>
      <c r="AD121" s="5">
        <f t="shared" si="719"/>
        <v>39.455870967741937</v>
      </c>
      <c r="AE121" s="5">
        <f t="shared" si="719"/>
        <v>49.821022364217256</v>
      </c>
      <c r="AF121" s="5">
        <f t="shared" si="719"/>
        <v>45.439217134416545</v>
      </c>
      <c r="AG121" s="5">
        <f t="shared" si="719"/>
        <v>41.471357142857144</v>
      </c>
      <c r="AH121" s="5">
        <f t="shared" si="719"/>
        <v>45.860218691904748</v>
      </c>
      <c r="AI121" s="5">
        <f t="shared" si="719"/>
        <v>50.181178314854883</v>
      </c>
      <c r="AJ121" s="5">
        <f t="shared" si="719"/>
        <v>54.847520947203535</v>
      </c>
      <c r="AK121" s="5">
        <f t="shared" si="719"/>
        <v>59.103288312309886</v>
      </c>
      <c r="AL121" s="107">
        <f t="shared" si="719"/>
        <v>64.995007423232948</v>
      </c>
      <c r="AM121" s="5">
        <f t="shared" si="719"/>
        <v>48.517316698830307</v>
      </c>
      <c r="AN121" s="5">
        <f t="shared" si="719"/>
        <v>47.120246568632311</v>
      </c>
      <c r="AO121" s="5">
        <f t="shared" si="719"/>
        <v>48.257686906069544</v>
      </c>
      <c r="AP121" s="5">
        <f t="shared" si="719"/>
        <v>45.734345134417801</v>
      </c>
      <c r="AQ121" s="5">
        <f t="shared" si="719"/>
        <v>46.401736980262029</v>
      </c>
      <c r="AR121" s="5">
        <f t="shared" si="719"/>
        <v>46.60033003125514</v>
      </c>
      <c r="AS121" s="5">
        <f t="shared" si="719"/>
        <v>46.949929435692361</v>
      </c>
      <c r="AT121" s="5">
        <f t="shared" si="719"/>
        <v>47.382133485396714</v>
      </c>
      <c r="AU121" s="5">
        <f t="shared" si="719"/>
        <v>47.899880964460905</v>
      </c>
      <c r="AV121" s="5">
        <f t="shared" si="719"/>
        <v>48.612063923499974</v>
      </c>
      <c r="AW121" s="5">
        <f t="shared" si="719"/>
        <v>49.330130176309794</v>
      </c>
      <c r="AX121" s="107">
        <f t="shared" si="719"/>
        <v>50.095672380718725</v>
      </c>
      <c r="AY121" s="5">
        <f t="shared" si="719"/>
        <v>51.831370686446782</v>
      </c>
      <c r="AZ121" s="5">
        <f t="shared" si="719"/>
        <v>51.097693514594859</v>
      </c>
      <c r="BA121" s="5">
        <f t="shared" ref="BA121:CF121" si="720">IFERROR(BA30/BA61,"")</f>
        <v>53.556097902505542</v>
      </c>
      <c r="BB121" s="5">
        <f t="shared" si="720"/>
        <v>50.106596525020137</v>
      </c>
      <c r="BC121" s="5">
        <f t="shared" si="720"/>
        <v>52.224703082375143</v>
      </c>
      <c r="BD121" s="5">
        <f t="shared" si="720"/>
        <v>52.807502498902608</v>
      </c>
      <c r="BE121" s="5">
        <f t="shared" si="720"/>
        <v>53.175457751444945</v>
      </c>
      <c r="BF121" s="5">
        <f t="shared" si="720"/>
        <v>53.804709579651842</v>
      </c>
      <c r="BG121" s="5">
        <f t="shared" si="720"/>
        <v>54.71613762585703</v>
      </c>
      <c r="BH121" s="5">
        <f t="shared" si="720"/>
        <v>55.677554172415547</v>
      </c>
      <c r="BI121" s="5">
        <f t="shared" si="720"/>
        <v>56.637604409546491</v>
      </c>
      <c r="BJ121" s="107">
        <f t="shared" si="720"/>
        <v>57.591148619389976</v>
      </c>
      <c r="BK121" s="5">
        <f t="shared" si="720"/>
        <v>58.097395020638125</v>
      </c>
      <c r="BL121" s="5">
        <f t="shared" si="720"/>
        <v>58.62488496421328</v>
      </c>
      <c r="BM121" s="5">
        <f t="shared" si="720"/>
        <v>57.593195293789364</v>
      </c>
      <c r="BN121" s="5">
        <f t="shared" si="720"/>
        <v>52.984456739927893</v>
      </c>
      <c r="BO121" s="5">
        <f t="shared" si="720"/>
        <v>55.276525905033616</v>
      </c>
      <c r="BP121" s="5">
        <f t="shared" si="720"/>
        <v>55.374843255330873</v>
      </c>
      <c r="BQ121" s="5">
        <f t="shared" si="720"/>
        <v>55.833815254297669</v>
      </c>
      <c r="BR121" s="5">
        <f t="shared" si="720"/>
        <v>56.256890348976448</v>
      </c>
      <c r="BS121" s="5">
        <f t="shared" si="720"/>
        <v>57.105770114968053</v>
      </c>
      <c r="BT121" s="5">
        <f t="shared" si="720"/>
        <v>58.265345472976563</v>
      </c>
      <c r="BU121" s="5">
        <f t="shared" si="720"/>
        <v>59.434208234492722</v>
      </c>
      <c r="BV121" s="107">
        <f t="shared" si="720"/>
        <v>60.5799592945218</v>
      </c>
      <c r="BW121" s="5">
        <f t="shared" si="720"/>
        <v>58.55985860689136</v>
      </c>
      <c r="BX121" s="5">
        <f t="shared" si="720"/>
        <v>59.401077551878117</v>
      </c>
      <c r="BY121" s="5">
        <f t="shared" si="720"/>
        <v>59.719629693915984</v>
      </c>
      <c r="BZ121" s="5">
        <f t="shared" si="720"/>
        <v>54.594578065176705</v>
      </c>
      <c r="CA121" s="5">
        <f t="shared" si="720"/>
        <v>58.127523723812629</v>
      </c>
      <c r="CB121" s="5">
        <f t="shared" si="720"/>
        <v>58.613899284886827</v>
      </c>
      <c r="CC121" s="5">
        <f t="shared" si="720"/>
        <v>59.13772632476762</v>
      </c>
      <c r="CD121" s="5">
        <f t="shared" si="720"/>
        <v>59.860096325450563</v>
      </c>
      <c r="CE121" s="5">
        <f t="shared" si="720"/>
        <v>61.129044917464626</v>
      </c>
      <c r="CF121" s="5">
        <f t="shared" si="720"/>
        <v>62.572062750448183</v>
      </c>
      <c r="CG121" s="5">
        <f t="shared" ref="CG121:CT121" si="721">IFERROR(CG30/CG61,"")</f>
        <v>64.027395643426829</v>
      </c>
      <c r="CH121" s="107">
        <f t="shared" si="721"/>
        <v>65.240164422927265</v>
      </c>
      <c r="CI121" s="5">
        <f t="shared" si="721"/>
        <v>61.953164766921503</v>
      </c>
      <c r="CJ121" s="5">
        <f t="shared" si="721"/>
        <v>62.724306747640995</v>
      </c>
      <c r="CK121" s="5">
        <f t="shared" si="721"/>
        <v>62.986477164149534</v>
      </c>
      <c r="CL121" s="5">
        <f t="shared" si="721"/>
        <v>57.527930836500161</v>
      </c>
      <c r="CM121" s="5">
        <f t="shared" si="721"/>
        <v>61.048484570581152</v>
      </c>
      <c r="CN121" s="5">
        <f t="shared" si="721"/>
        <v>61.495138109498662</v>
      </c>
      <c r="CO121" s="5">
        <f t="shared" si="721"/>
        <v>61.962514399730864</v>
      </c>
      <c r="CP121" s="5">
        <f t="shared" si="721"/>
        <v>62.701341548738064</v>
      </c>
      <c r="CQ121" s="5">
        <f t="shared" si="721"/>
        <v>64.031772404606016</v>
      </c>
      <c r="CR121" s="5">
        <f t="shared" si="721"/>
        <v>65.584156232489633</v>
      </c>
      <c r="CS121" s="5">
        <f t="shared" si="721"/>
        <v>67.160268904469575</v>
      </c>
      <c r="CT121" s="107">
        <f t="shared" si="721"/>
        <v>68.474661401207101</v>
      </c>
    </row>
    <row r="123" spans="1:98" x14ac:dyDescent="0.25">
      <c r="A123" s="113"/>
    </row>
    <row r="124" spans="1:98" x14ac:dyDescent="0.25">
      <c r="A124" s="10"/>
      <c r="B124" s="2" t="s">
        <v>66</v>
      </c>
      <c r="C124" s="102">
        <f t="shared" ref="C124:N124" si="722">C64</f>
        <v>42005</v>
      </c>
      <c r="D124" s="102">
        <f t="shared" si="722"/>
        <v>42036</v>
      </c>
      <c r="E124" s="102">
        <f t="shared" si="722"/>
        <v>42064</v>
      </c>
      <c r="F124" s="102">
        <f t="shared" si="722"/>
        <v>42095</v>
      </c>
      <c r="G124" s="102">
        <f t="shared" si="722"/>
        <v>42125</v>
      </c>
      <c r="H124" s="102">
        <f t="shared" si="722"/>
        <v>42156</v>
      </c>
      <c r="I124" s="102">
        <f t="shared" si="722"/>
        <v>42186</v>
      </c>
      <c r="J124" s="102">
        <f t="shared" si="722"/>
        <v>42217</v>
      </c>
      <c r="K124" s="102">
        <f t="shared" si="722"/>
        <v>42248</v>
      </c>
      <c r="L124" s="102">
        <f t="shared" si="722"/>
        <v>42278</v>
      </c>
      <c r="M124" s="102">
        <f t="shared" si="722"/>
        <v>42309</v>
      </c>
      <c r="N124" s="103">
        <f t="shared" si="722"/>
        <v>42339</v>
      </c>
      <c r="O124" s="102">
        <f t="shared" ref="O124:BZ124" si="723">O64</f>
        <v>42370</v>
      </c>
      <c r="P124" s="102">
        <f t="shared" si="723"/>
        <v>42401</v>
      </c>
      <c r="Q124" s="102">
        <f t="shared" si="723"/>
        <v>42430</v>
      </c>
      <c r="R124" s="102">
        <f t="shared" si="723"/>
        <v>42461</v>
      </c>
      <c r="S124" s="102">
        <f t="shared" si="723"/>
        <v>42491</v>
      </c>
      <c r="T124" s="102">
        <f t="shared" si="723"/>
        <v>42522</v>
      </c>
      <c r="U124" s="110">
        <f t="shared" si="723"/>
        <v>42552</v>
      </c>
      <c r="V124" s="110">
        <f t="shared" si="723"/>
        <v>42583</v>
      </c>
      <c r="W124" s="110">
        <f t="shared" si="723"/>
        <v>42614</v>
      </c>
      <c r="X124" s="110">
        <f t="shared" si="723"/>
        <v>42644</v>
      </c>
      <c r="Y124" s="110">
        <f t="shared" si="723"/>
        <v>42675</v>
      </c>
      <c r="Z124" s="114">
        <f t="shared" si="723"/>
        <v>42705</v>
      </c>
      <c r="AA124" s="102">
        <f t="shared" si="723"/>
        <v>42752</v>
      </c>
      <c r="AB124" s="102">
        <f t="shared" si="723"/>
        <v>42783</v>
      </c>
      <c r="AC124" s="102">
        <f t="shared" si="723"/>
        <v>42811</v>
      </c>
      <c r="AD124" s="102">
        <f t="shared" si="723"/>
        <v>42842</v>
      </c>
      <c r="AE124" s="102">
        <f t="shared" si="723"/>
        <v>42872</v>
      </c>
      <c r="AF124" s="102">
        <f t="shared" si="723"/>
        <v>42903</v>
      </c>
      <c r="AG124" s="102">
        <f t="shared" si="723"/>
        <v>42933</v>
      </c>
      <c r="AH124" s="102">
        <f t="shared" si="723"/>
        <v>42964</v>
      </c>
      <c r="AI124" s="102">
        <f t="shared" si="723"/>
        <v>42995</v>
      </c>
      <c r="AJ124" s="102">
        <f t="shared" si="723"/>
        <v>43025</v>
      </c>
      <c r="AK124" s="102">
        <f t="shared" si="723"/>
        <v>43056</v>
      </c>
      <c r="AL124" s="103">
        <f t="shared" si="723"/>
        <v>43086</v>
      </c>
      <c r="AM124" s="102">
        <f t="shared" si="723"/>
        <v>43118</v>
      </c>
      <c r="AN124" s="102">
        <f t="shared" si="723"/>
        <v>43149</v>
      </c>
      <c r="AO124" s="102">
        <f t="shared" si="723"/>
        <v>43177</v>
      </c>
      <c r="AP124" s="102">
        <f t="shared" si="723"/>
        <v>43208</v>
      </c>
      <c r="AQ124" s="102">
        <f t="shared" si="723"/>
        <v>43238</v>
      </c>
      <c r="AR124" s="102">
        <f t="shared" si="723"/>
        <v>43269</v>
      </c>
      <c r="AS124" s="102">
        <f t="shared" si="723"/>
        <v>43299</v>
      </c>
      <c r="AT124" s="102">
        <f t="shared" si="723"/>
        <v>43330</v>
      </c>
      <c r="AU124" s="102">
        <f t="shared" si="723"/>
        <v>43361</v>
      </c>
      <c r="AV124" s="102">
        <f t="shared" si="723"/>
        <v>43391</v>
      </c>
      <c r="AW124" s="102">
        <f t="shared" si="723"/>
        <v>43422</v>
      </c>
      <c r="AX124" s="103">
        <f t="shared" si="723"/>
        <v>43452</v>
      </c>
      <c r="AY124" s="102">
        <f t="shared" si="723"/>
        <v>43483</v>
      </c>
      <c r="AZ124" s="102">
        <f t="shared" si="723"/>
        <v>43514</v>
      </c>
      <c r="BA124" s="102">
        <f t="shared" si="723"/>
        <v>43542</v>
      </c>
      <c r="BB124" s="102">
        <f t="shared" si="723"/>
        <v>43573</v>
      </c>
      <c r="BC124" s="102">
        <f t="shared" si="723"/>
        <v>43603</v>
      </c>
      <c r="BD124" s="102">
        <f t="shared" si="723"/>
        <v>43634</v>
      </c>
      <c r="BE124" s="102">
        <f t="shared" si="723"/>
        <v>43664</v>
      </c>
      <c r="BF124" s="102">
        <f t="shared" si="723"/>
        <v>43695</v>
      </c>
      <c r="BG124" s="102">
        <f t="shared" si="723"/>
        <v>43726</v>
      </c>
      <c r="BH124" s="102">
        <f t="shared" si="723"/>
        <v>43756</v>
      </c>
      <c r="BI124" s="102">
        <f t="shared" si="723"/>
        <v>43787</v>
      </c>
      <c r="BJ124" s="103">
        <f t="shared" si="723"/>
        <v>43817</v>
      </c>
      <c r="BK124" s="102">
        <f t="shared" si="723"/>
        <v>43848</v>
      </c>
      <c r="BL124" s="102">
        <f t="shared" si="723"/>
        <v>43879</v>
      </c>
      <c r="BM124" s="102">
        <f t="shared" si="723"/>
        <v>43908</v>
      </c>
      <c r="BN124" s="102">
        <f t="shared" si="723"/>
        <v>43939</v>
      </c>
      <c r="BO124" s="102">
        <f t="shared" si="723"/>
        <v>43969</v>
      </c>
      <c r="BP124" s="102">
        <f t="shared" si="723"/>
        <v>44000</v>
      </c>
      <c r="BQ124" s="102">
        <f t="shared" si="723"/>
        <v>44030</v>
      </c>
      <c r="BR124" s="102">
        <f t="shared" si="723"/>
        <v>44061</v>
      </c>
      <c r="BS124" s="102">
        <f t="shared" si="723"/>
        <v>44092</v>
      </c>
      <c r="BT124" s="102">
        <f t="shared" si="723"/>
        <v>44122</v>
      </c>
      <c r="BU124" s="102">
        <f t="shared" si="723"/>
        <v>44153</v>
      </c>
      <c r="BV124" s="103">
        <f t="shared" si="723"/>
        <v>44183</v>
      </c>
      <c r="BW124" s="102">
        <f t="shared" si="723"/>
        <v>44214</v>
      </c>
      <c r="BX124" s="102">
        <f t="shared" si="723"/>
        <v>44245</v>
      </c>
      <c r="BY124" s="102">
        <f t="shared" si="723"/>
        <v>44273</v>
      </c>
      <c r="BZ124" s="102">
        <f t="shared" si="723"/>
        <v>44304</v>
      </c>
      <c r="CA124" s="102">
        <f t="shared" ref="CA124:CT124" si="724">CA64</f>
        <v>44334</v>
      </c>
      <c r="CB124" s="102">
        <f t="shared" si="724"/>
        <v>44365</v>
      </c>
      <c r="CC124" s="102">
        <f t="shared" si="724"/>
        <v>44395</v>
      </c>
      <c r="CD124" s="102">
        <f t="shared" si="724"/>
        <v>44426</v>
      </c>
      <c r="CE124" s="102">
        <f t="shared" si="724"/>
        <v>44457</v>
      </c>
      <c r="CF124" s="102">
        <f t="shared" si="724"/>
        <v>44487</v>
      </c>
      <c r="CG124" s="102">
        <f t="shared" si="724"/>
        <v>44518</v>
      </c>
      <c r="CH124" s="103">
        <f t="shared" si="724"/>
        <v>44548</v>
      </c>
      <c r="CI124" s="102">
        <f t="shared" si="724"/>
        <v>44579</v>
      </c>
      <c r="CJ124" s="102">
        <f t="shared" si="724"/>
        <v>44610</v>
      </c>
      <c r="CK124" s="102">
        <f t="shared" si="724"/>
        <v>44638</v>
      </c>
      <c r="CL124" s="102">
        <f t="shared" si="724"/>
        <v>44669</v>
      </c>
      <c r="CM124" s="102">
        <f t="shared" si="724"/>
        <v>44699</v>
      </c>
      <c r="CN124" s="102">
        <f t="shared" si="724"/>
        <v>44730</v>
      </c>
      <c r="CO124" s="102">
        <f t="shared" si="724"/>
        <v>44760</v>
      </c>
      <c r="CP124" s="102">
        <f t="shared" si="724"/>
        <v>44791</v>
      </c>
      <c r="CQ124" s="102">
        <f t="shared" si="724"/>
        <v>44822</v>
      </c>
      <c r="CR124" s="102">
        <f t="shared" si="724"/>
        <v>44852</v>
      </c>
      <c r="CS124" s="102">
        <f t="shared" si="724"/>
        <v>44883</v>
      </c>
      <c r="CT124" s="103">
        <f t="shared" si="724"/>
        <v>44913</v>
      </c>
    </row>
    <row r="125" spans="1:98" x14ac:dyDescent="0.25">
      <c r="B125" s="1112" t="s">
        <v>142</v>
      </c>
      <c r="C125" s="6">
        <f t="shared" ref="C125:R133" si="725">IFERROR(C22/C34,"")</f>
        <v>43.350117647058823</v>
      </c>
      <c r="D125" s="6">
        <f t="shared" si="725"/>
        <v>27.649205128205129</v>
      </c>
      <c r="E125" s="6">
        <f t="shared" si="725"/>
        <v>76.212860465116279</v>
      </c>
      <c r="F125" s="6">
        <f t="shared" si="725"/>
        <v>95.975390000000004</v>
      </c>
      <c r="G125" s="6">
        <f t="shared" si="725"/>
        <v>50.813932692307695</v>
      </c>
      <c r="H125" s="6">
        <f t="shared" si="725"/>
        <v>79.939811320754728</v>
      </c>
      <c r="I125" s="6">
        <f t="shared" si="725"/>
        <v>91.733047169811314</v>
      </c>
      <c r="J125" s="6">
        <f t="shared" si="725"/>
        <v>35.790113207547172</v>
      </c>
      <c r="K125" s="6">
        <f t="shared" si="725"/>
        <v>102.99012264150943</v>
      </c>
      <c r="L125" s="6">
        <f t="shared" si="725"/>
        <v>76.255754716980945</v>
      </c>
      <c r="M125" s="6">
        <f t="shared" si="725"/>
        <v>70.48903</v>
      </c>
      <c r="N125" s="6">
        <f t="shared" si="725"/>
        <v>119.30099019607823</v>
      </c>
      <c r="O125" s="6">
        <f t="shared" si="725"/>
        <v>19.7157625</v>
      </c>
      <c r="P125" s="6">
        <f t="shared" si="725"/>
        <v>21.199437499999625</v>
      </c>
      <c r="Q125" s="6">
        <f t="shared" si="725"/>
        <v>45.124012345678892</v>
      </c>
      <c r="R125" s="6">
        <f t="shared" si="725"/>
        <v>68.068530864197541</v>
      </c>
      <c r="S125" s="6">
        <f t="shared" ref="S125:CD128" si="726">IFERROR(S22/S34,"")</f>
        <v>30.955962499999998</v>
      </c>
      <c r="T125" s="6">
        <f t="shared" si="726"/>
        <v>30.918318181818183</v>
      </c>
      <c r="U125" s="6">
        <f t="shared" si="726"/>
        <v>34.183528571428575</v>
      </c>
      <c r="V125" s="6">
        <f t="shared" si="726"/>
        <v>28.657064285714284</v>
      </c>
      <c r="W125" s="6">
        <f t="shared" si="726"/>
        <v>37.869500000000002</v>
      </c>
      <c r="X125" s="6">
        <f t="shared" si="726"/>
        <v>39.381492537313434</v>
      </c>
      <c r="Y125" s="6">
        <f t="shared" si="726"/>
        <v>49.742315384615388</v>
      </c>
      <c r="Z125" s="6">
        <f t="shared" si="726"/>
        <v>82.484327868852461</v>
      </c>
      <c r="AA125" s="6">
        <f t="shared" si="726"/>
        <v>40.551494845360821</v>
      </c>
      <c r="AB125" s="6">
        <f t="shared" si="726"/>
        <v>76.557115789473798</v>
      </c>
      <c r="AC125" s="6">
        <f t="shared" si="726"/>
        <v>83.901052631578949</v>
      </c>
      <c r="AD125" s="6">
        <f t="shared" si="726"/>
        <v>42.971204819277105</v>
      </c>
      <c r="AE125" s="6">
        <f t="shared" si="726"/>
        <v>45.396473029045637</v>
      </c>
      <c r="AF125" s="6">
        <f t="shared" si="726"/>
        <v>60.6332905982906</v>
      </c>
      <c r="AG125" s="6">
        <f t="shared" si="726"/>
        <v>33.355731707317076</v>
      </c>
      <c r="AH125" s="6">
        <f t="shared" si="726"/>
        <v>50.995050930941773</v>
      </c>
      <c r="AI125" s="6">
        <f t="shared" si="726"/>
        <v>55.172157542797088</v>
      </c>
      <c r="AJ125" s="6">
        <f t="shared" si="726"/>
        <v>59.691419311442687</v>
      </c>
      <c r="AK125" s="6">
        <f t="shared" si="726"/>
        <v>63.338923179887701</v>
      </c>
      <c r="AL125" s="6">
        <f t="shared" si="726"/>
        <v>68.527141055398687</v>
      </c>
      <c r="AM125" s="6">
        <f t="shared" si="726"/>
        <v>58.399315026138829</v>
      </c>
      <c r="AN125" s="6">
        <f t="shared" si="726"/>
        <v>58.983308176400222</v>
      </c>
      <c r="AO125" s="6">
        <f t="shared" si="726"/>
        <v>59.573141258164227</v>
      </c>
      <c r="AP125" s="6">
        <f t="shared" si="726"/>
        <v>60.168872670745877</v>
      </c>
      <c r="AQ125" s="6">
        <f t="shared" si="726"/>
        <v>60.770561397453335</v>
      </c>
      <c r="AR125" s="6">
        <f t="shared" si="726"/>
        <v>61.378267011427866</v>
      </c>
      <c r="AS125" s="6">
        <f t="shared" si="726"/>
        <v>61.992049681542127</v>
      </c>
      <c r="AT125" s="6">
        <f t="shared" si="726"/>
        <v>62.611970178357552</v>
      </c>
      <c r="AU125" s="6">
        <f t="shared" si="726"/>
        <v>63.238089880141132</v>
      </c>
      <c r="AV125" s="6">
        <f t="shared" si="726"/>
        <v>63.870470778942554</v>
      </c>
      <c r="AW125" s="6">
        <f t="shared" si="726"/>
        <v>64.509175486731976</v>
      </c>
      <c r="AX125" s="6">
        <f t="shared" si="726"/>
        <v>65.1542672415993</v>
      </c>
      <c r="AY125" s="6">
        <f t="shared" si="726"/>
        <v>68.892211953460333</v>
      </c>
      <c r="AZ125" s="6">
        <f t="shared" si="726"/>
        <v>69.581134072994942</v>
      </c>
      <c r="BA125" s="6">
        <f t="shared" si="726"/>
        <v>72.284858139831329</v>
      </c>
      <c r="BB125" s="6">
        <f t="shared" si="726"/>
        <v>70.303717583406311</v>
      </c>
      <c r="BC125" s="6">
        <f t="shared" si="726"/>
        <v>71.00675475924038</v>
      </c>
      <c r="BD125" s="6">
        <f t="shared" si="726"/>
        <v>71.716822306832768</v>
      </c>
      <c r="BE125" s="6">
        <f t="shared" si="726"/>
        <v>72.433990529901095</v>
      </c>
      <c r="BF125" s="6">
        <f t="shared" si="726"/>
        <v>73.158330435200114</v>
      </c>
      <c r="BG125" s="6">
        <f t="shared" si="726"/>
        <v>73.889913739552114</v>
      </c>
      <c r="BH125" s="6">
        <f t="shared" si="726"/>
        <v>74.62881287694762</v>
      </c>
      <c r="BI125" s="6">
        <f t="shared" si="726"/>
        <v>75.375101005717113</v>
      </c>
      <c r="BJ125" s="6">
        <f t="shared" si="726"/>
        <v>76.128852015774299</v>
      </c>
      <c r="BK125" s="6">
        <f t="shared" si="726"/>
        <v>75.216517010787967</v>
      </c>
      <c r="BL125" s="6">
        <f t="shared" si="726"/>
        <v>75.96868218089584</v>
      </c>
      <c r="BM125" s="6">
        <f t="shared" si="726"/>
        <v>78.9206081170678</v>
      </c>
      <c r="BN125" s="6">
        <f t="shared" si="726"/>
        <v>78.292750834714255</v>
      </c>
      <c r="BO125" s="6">
        <f t="shared" si="726"/>
        <v>79.075678343061384</v>
      </c>
      <c r="BP125" s="6">
        <f t="shared" si="726"/>
        <v>79.866435126492007</v>
      </c>
      <c r="BQ125" s="6">
        <f t="shared" si="726"/>
        <v>81.455933786362365</v>
      </c>
      <c r="BR125" s="6">
        <f t="shared" si="726"/>
        <v>82.270493124226007</v>
      </c>
      <c r="BS125" s="6">
        <f t="shared" si="726"/>
        <v>84.706658211885113</v>
      </c>
      <c r="BT125" s="6">
        <f t="shared" si="726"/>
        <v>85.553724794003983</v>
      </c>
      <c r="BU125" s="6">
        <f t="shared" si="726"/>
        <v>86.409262041944018</v>
      </c>
      <c r="BV125" s="6">
        <f t="shared" si="726"/>
        <v>87.27335466236346</v>
      </c>
      <c r="BW125" s="6">
        <f t="shared" si="726"/>
        <v>83.67085352280057</v>
      </c>
      <c r="BX125" s="6">
        <f t="shared" si="726"/>
        <v>84.507562058028569</v>
      </c>
      <c r="BY125" s="6">
        <f t="shared" si="726"/>
        <v>87.791284469426273</v>
      </c>
      <c r="BZ125" s="6">
        <f t="shared" si="726"/>
        <v>87.092856028536161</v>
      </c>
      <c r="CA125" s="6">
        <f t="shared" si="726"/>
        <v>92.361973818262612</v>
      </c>
      <c r="CB125" s="6">
        <f t="shared" si="726"/>
        <v>93.285593556445221</v>
      </c>
      <c r="CC125" s="6">
        <f t="shared" si="726"/>
        <v>90.611580743949531</v>
      </c>
      <c r="CD125" s="6">
        <f t="shared" si="726"/>
        <v>91.517696551389037</v>
      </c>
      <c r="CE125" s="6">
        <f t="shared" ref="CE125:CT128" si="727">IFERROR(CE22/CE34,"")</f>
        <v>94.22768659490103</v>
      </c>
      <c r="CF125" s="6">
        <f t="shared" si="727"/>
        <v>95.16996346085007</v>
      </c>
      <c r="CG125" s="6">
        <f t="shared" si="727"/>
        <v>96.121663095458587</v>
      </c>
      <c r="CH125" s="6">
        <f t="shared" si="727"/>
        <v>97.082879726413168</v>
      </c>
      <c r="CI125" s="6">
        <f t="shared" si="727"/>
        <v>87.854396198940577</v>
      </c>
      <c r="CJ125" s="6">
        <f t="shared" si="727"/>
        <v>88.732940160929999</v>
      </c>
      <c r="CK125" s="6">
        <f t="shared" si="727"/>
        <v>92.18084869289757</v>
      </c>
      <c r="CL125" s="6">
        <f t="shared" si="727"/>
        <v>91.447498829962953</v>
      </c>
      <c r="CM125" s="6">
        <f t="shared" si="727"/>
        <v>96.980072509175727</v>
      </c>
      <c r="CN125" s="6">
        <f t="shared" si="727"/>
        <v>97.949873234267457</v>
      </c>
      <c r="CO125" s="6">
        <f t="shared" si="727"/>
        <v>95.142159781147001</v>
      </c>
      <c r="CP125" s="6">
        <f t="shared" si="727"/>
        <v>96.093581378958476</v>
      </c>
      <c r="CQ125" s="6">
        <f t="shared" si="727"/>
        <v>98.93907092464606</v>
      </c>
      <c r="CR125" s="6">
        <f t="shared" si="727"/>
        <v>99.928461633892567</v>
      </c>
      <c r="CS125" s="6">
        <f t="shared" si="727"/>
        <v>102.94630117523613</v>
      </c>
      <c r="CT125" s="6">
        <f t="shared" si="727"/>
        <v>103.97576418698847</v>
      </c>
    </row>
    <row r="126" spans="1:98" x14ac:dyDescent="0.25">
      <c r="B126" s="1112" t="s">
        <v>5</v>
      </c>
      <c r="C126" s="6">
        <f t="shared" si="725"/>
        <v>3.5889255813953489</v>
      </c>
      <c r="D126" s="6">
        <f t="shared" ref="D126:BO129" si="728">IFERROR(D23/D35,"")</f>
        <v>5.6986470588235294</v>
      </c>
      <c r="E126" s="6">
        <f t="shared" si="728"/>
        <v>6.6919397321428571</v>
      </c>
      <c r="F126" s="6">
        <f t="shared" si="728"/>
        <v>8.0821794019933559</v>
      </c>
      <c r="G126" s="6">
        <f t="shared" si="728"/>
        <v>6.6552624434389145</v>
      </c>
      <c r="H126" s="6">
        <f t="shared" si="728"/>
        <v>8.4617617187499992</v>
      </c>
      <c r="I126" s="6">
        <f t="shared" si="728"/>
        <v>8.406480349344978</v>
      </c>
      <c r="J126" s="6">
        <f t="shared" si="728"/>
        <v>6.1298149779735684</v>
      </c>
      <c r="K126" s="6">
        <f t="shared" si="728"/>
        <v>9.337080357142856</v>
      </c>
      <c r="L126" s="6">
        <f t="shared" si="728"/>
        <v>8.3928270270270264</v>
      </c>
      <c r="M126" s="6">
        <f t="shared" si="728"/>
        <v>9.552096463022508</v>
      </c>
      <c r="N126" s="6">
        <f t="shared" si="728"/>
        <v>23.196681451612903</v>
      </c>
      <c r="O126" s="6">
        <f t="shared" si="728"/>
        <v>4.3873380281690135</v>
      </c>
      <c r="P126" s="6">
        <f t="shared" si="728"/>
        <v>6.7061081081081086</v>
      </c>
      <c r="Q126" s="6">
        <f t="shared" si="728"/>
        <v>14.616984375000001</v>
      </c>
      <c r="R126" s="6">
        <f t="shared" si="728"/>
        <v>10.915393203883495</v>
      </c>
      <c r="S126" s="6">
        <f t="shared" si="728"/>
        <v>7.8459107981220662</v>
      </c>
      <c r="T126" s="6">
        <f t="shared" si="728"/>
        <v>9.2584412698412706</v>
      </c>
      <c r="U126" s="6">
        <f t="shared" si="728"/>
        <v>7.4015691056910571</v>
      </c>
      <c r="V126" s="6">
        <f t="shared" si="728"/>
        <v>9.6959201680672269</v>
      </c>
      <c r="W126" s="6">
        <f t="shared" si="728"/>
        <v>12.502293939393939</v>
      </c>
      <c r="X126" s="6">
        <f t="shared" si="728"/>
        <v>6.4840754098360653</v>
      </c>
      <c r="Y126" s="6">
        <f t="shared" si="728"/>
        <v>9.58595225464191</v>
      </c>
      <c r="Z126" s="6">
        <f t="shared" si="728"/>
        <v>14.197843832021023</v>
      </c>
      <c r="AA126" s="6">
        <f t="shared" si="728"/>
        <v>6.6904285714285709</v>
      </c>
      <c r="AB126" s="6">
        <f t="shared" si="728"/>
        <v>5.6182427440633242</v>
      </c>
      <c r="AC126" s="6">
        <f t="shared" si="728"/>
        <v>12.52514450867052</v>
      </c>
      <c r="AD126" s="6">
        <f t="shared" si="728"/>
        <v>13.555640138408304</v>
      </c>
      <c r="AE126" s="6">
        <f t="shared" si="728"/>
        <v>9.5060230547550439</v>
      </c>
      <c r="AF126" s="6">
        <f t="shared" si="728"/>
        <v>12.353876543209875</v>
      </c>
      <c r="AG126" s="6">
        <f t="shared" si="728"/>
        <v>10.048639053254439</v>
      </c>
      <c r="AH126" s="6">
        <f t="shared" si="728"/>
        <v>11.512623660049087</v>
      </c>
      <c r="AI126" s="6">
        <f t="shared" si="728"/>
        <v>12.818431486066498</v>
      </c>
      <c r="AJ126" s="6">
        <f t="shared" si="728"/>
        <v>14.272349258942105</v>
      </c>
      <c r="AK126" s="6">
        <f t="shared" si="728"/>
        <v>15.585576658955885</v>
      </c>
      <c r="AL126" s="6">
        <f t="shared" si="728"/>
        <v>17.353355105921299</v>
      </c>
      <c r="AM126" s="6">
        <f t="shared" si="728"/>
        <v>13.489870338383094</v>
      </c>
      <c r="AN126" s="6">
        <f t="shared" si="728"/>
        <v>13.624769041766925</v>
      </c>
      <c r="AO126" s="6">
        <f t="shared" si="728"/>
        <v>13.761016732184594</v>
      </c>
      <c r="AP126" s="6">
        <f t="shared" si="728"/>
        <v>13.898626899506443</v>
      </c>
      <c r="AQ126" s="6">
        <f t="shared" si="728"/>
        <v>14.037613168501506</v>
      </c>
      <c r="AR126" s="6">
        <f t="shared" si="728"/>
        <v>14.177989300186519</v>
      </c>
      <c r="AS126" s="6">
        <f t="shared" si="728"/>
        <v>14.319769193188383</v>
      </c>
      <c r="AT126" s="6">
        <f t="shared" si="728"/>
        <v>14.462966885120268</v>
      </c>
      <c r="AU126" s="6">
        <f t="shared" si="728"/>
        <v>14.60759655397147</v>
      </c>
      <c r="AV126" s="6">
        <f t="shared" si="728"/>
        <v>14.753672519511188</v>
      </c>
      <c r="AW126" s="6">
        <f t="shared" si="728"/>
        <v>14.901209244706296</v>
      </c>
      <c r="AX126" s="6">
        <f t="shared" si="728"/>
        <v>15.05022133715336</v>
      </c>
      <c r="AY126" s="6">
        <f t="shared" si="728"/>
        <v>15.616211150470725</v>
      </c>
      <c r="AZ126" s="6">
        <f t="shared" si="728"/>
        <v>15.772373261975437</v>
      </c>
      <c r="BA126" s="6">
        <f t="shared" si="728"/>
        <v>16.385242623012189</v>
      </c>
      <c r="BB126" s="6">
        <f t="shared" si="728"/>
        <v>15.936165602974079</v>
      </c>
      <c r="BC126" s="6">
        <f t="shared" si="728"/>
        <v>16.09552725900382</v>
      </c>
      <c r="BD126" s="6">
        <f t="shared" si="728"/>
        <v>16.256482531593857</v>
      </c>
      <c r="BE126" s="6">
        <f t="shared" si="728"/>
        <v>16.419047356909797</v>
      </c>
      <c r="BF126" s="6">
        <f t="shared" si="728"/>
        <v>16.583237830478897</v>
      </c>
      <c r="BG126" s="6">
        <f t="shared" si="728"/>
        <v>16.749070208783685</v>
      </c>
      <c r="BH126" s="6">
        <f t="shared" si="728"/>
        <v>16.916560910871521</v>
      </c>
      <c r="BI126" s="6">
        <f t="shared" si="728"/>
        <v>17.085726519980234</v>
      </c>
      <c r="BJ126" s="6">
        <f t="shared" si="728"/>
        <v>17.256583785180037</v>
      </c>
      <c r="BK126" s="6">
        <f t="shared" si="728"/>
        <v>17.04977933408394</v>
      </c>
      <c r="BL126" s="6">
        <f t="shared" si="728"/>
        <v>17.220277127424779</v>
      </c>
      <c r="BM126" s="6">
        <f t="shared" si="728"/>
        <v>17.889407895804712</v>
      </c>
      <c r="BN126" s="6">
        <f t="shared" si="728"/>
        <v>17.747087717433644</v>
      </c>
      <c r="BO126" s="6">
        <f t="shared" si="728"/>
        <v>17.92455859460798</v>
      </c>
      <c r="BP126" s="6">
        <f t="shared" si="726"/>
        <v>18.103804180554057</v>
      </c>
      <c r="BQ126" s="6">
        <f t="shared" si="726"/>
        <v>18.464105381402337</v>
      </c>
      <c r="BR126" s="6">
        <f t="shared" si="726"/>
        <v>18.648746435216367</v>
      </c>
      <c r="BS126" s="6">
        <f t="shared" si="726"/>
        <v>19.200966596647532</v>
      </c>
      <c r="BT126" s="6">
        <f t="shared" si="726"/>
        <v>19.392976262614003</v>
      </c>
      <c r="BU126" s="6">
        <f t="shared" si="726"/>
        <v>19.586906025240143</v>
      </c>
      <c r="BV126" s="6">
        <f t="shared" si="726"/>
        <v>19.782775085492545</v>
      </c>
      <c r="BW126" s="6">
        <f t="shared" si="726"/>
        <v>20.820266148314893</v>
      </c>
      <c r="BX126" s="6">
        <f t="shared" si="726"/>
        <v>20.820266148314889</v>
      </c>
      <c r="BY126" s="6">
        <f t="shared" si="726"/>
        <v>20.820266148314886</v>
      </c>
      <c r="BZ126" s="6">
        <f t="shared" si="726"/>
        <v>20.820266148314886</v>
      </c>
      <c r="CA126" s="6">
        <f t="shared" si="726"/>
        <v>20.820266148314889</v>
      </c>
      <c r="CB126" s="6">
        <f t="shared" si="726"/>
        <v>20.820266148314886</v>
      </c>
      <c r="CC126" s="6">
        <f t="shared" si="726"/>
        <v>20.820266148314889</v>
      </c>
      <c r="CD126" s="6">
        <f t="shared" si="726"/>
        <v>20.820266148314889</v>
      </c>
      <c r="CE126" s="6">
        <f t="shared" si="727"/>
        <v>20.820266148314889</v>
      </c>
      <c r="CF126" s="6">
        <f t="shared" si="727"/>
        <v>20.820266148314886</v>
      </c>
      <c r="CG126" s="6">
        <f t="shared" si="727"/>
        <v>20.820266148314889</v>
      </c>
      <c r="CH126" s="6">
        <f t="shared" si="727"/>
        <v>20.820266148314889</v>
      </c>
      <c r="CI126" s="6">
        <f t="shared" si="727"/>
        <v>21.861279455730635</v>
      </c>
      <c r="CJ126" s="6">
        <f t="shared" si="727"/>
        <v>21.861279455730635</v>
      </c>
      <c r="CK126" s="6">
        <f t="shared" si="727"/>
        <v>21.861279455730639</v>
      </c>
      <c r="CL126" s="6">
        <f t="shared" si="727"/>
        <v>21.861279455730635</v>
      </c>
      <c r="CM126" s="6">
        <f t="shared" si="727"/>
        <v>21.861279455730635</v>
      </c>
      <c r="CN126" s="6">
        <f t="shared" si="727"/>
        <v>21.861279455730632</v>
      </c>
      <c r="CO126" s="6">
        <f t="shared" si="727"/>
        <v>21.861279455730639</v>
      </c>
      <c r="CP126" s="6">
        <f t="shared" si="727"/>
        <v>21.861279455730639</v>
      </c>
      <c r="CQ126" s="6">
        <f t="shared" si="727"/>
        <v>21.861279455730632</v>
      </c>
      <c r="CR126" s="6">
        <f t="shared" si="727"/>
        <v>21.861279455730635</v>
      </c>
      <c r="CS126" s="6">
        <f t="shared" si="727"/>
        <v>22.29850504484525</v>
      </c>
      <c r="CT126" s="6">
        <f t="shared" si="727"/>
        <v>22.298505044845246</v>
      </c>
    </row>
    <row r="127" spans="1:98" x14ac:dyDescent="0.25">
      <c r="B127" s="1112" t="s">
        <v>6</v>
      </c>
      <c r="C127" s="6">
        <f t="shared" si="725"/>
        <v>3.935535864978903</v>
      </c>
      <c r="D127" s="6">
        <f t="shared" si="728"/>
        <v>4.0165607476635463</v>
      </c>
      <c r="E127" s="6">
        <f t="shared" si="728"/>
        <v>15.075941176470588</v>
      </c>
      <c r="F127" s="6">
        <f t="shared" si="728"/>
        <v>9.5787309417040341</v>
      </c>
      <c r="G127" s="6">
        <f t="shared" si="728"/>
        <v>6.3132154882154889</v>
      </c>
      <c r="H127" s="6">
        <f t="shared" si="728"/>
        <v>9.4024093023255819</v>
      </c>
      <c r="I127" s="6">
        <f t="shared" si="728"/>
        <v>6.7672891566265063</v>
      </c>
      <c r="J127" s="6">
        <f t="shared" si="728"/>
        <v>5.2242280701754389</v>
      </c>
      <c r="K127" s="6">
        <f t="shared" si="728"/>
        <v>9.8252046511627906</v>
      </c>
      <c r="L127" s="6">
        <f t="shared" si="728"/>
        <v>8.4457837837837832</v>
      </c>
      <c r="M127" s="6">
        <f t="shared" si="728"/>
        <v>7.9547955801104973</v>
      </c>
      <c r="N127" s="6">
        <f t="shared" si="728"/>
        <v>12.063072131147509</v>
      </c>
      <c r="O127" s="6">
        <f t="shared" si="728"/>
        <v>3.9279227642276382</v>
      </c>
      <c r="P127" s="6">
        <f t="shared" si="728"/>
        <v>4.299760563380282</v>
      </c>
      <c r="Q127" s="6">
        <f t="shared" si="728"/>
        <v>15.029666666666666</v>
      </c>
      <c r="R127" s="6">
        <f t="shared" si="728"/>
        <v>7.6935517241379312</v>
      </c>
      <c r="S127" s="6">
        <f t="shared" si="728"/>
        <v>9.4696019417475732</v>
      </c>
      <c r="T127" s="6">
        <f t="shared" si="728"/>
        <v>10.316530516431923</v>
      </c>
      <c r="U127" s="6">
        <f t="shared" si="728"/>
        <v>6.0795191082802553</v>
      </c>
      <c r="V127" s="6">
        <f t="shared" si="728"/>
        <v>4.9028979591836732</v>
      </c>
      <c r="W127" s="6">
        <f t="shared" si="728"/>
        <v>10.246512820512821</v>
      </c>
      <c r="X127" s="6">
        <f t="shared" si="728"/>
        <v>12.186379939209726</v>
      </c>
      <c r="Y127" s="6">
        <f t="shared" si="728"/>
        <v>14.961588815789508</v>
      </c>
      <c r="Z127" s="6">
        <f t="shared" si="728"/>
        <v>8.6395119363394954</v>
      </c>
      <c r="AA127" s="6">
        <f t="shared" si="728"/>
        <v>3.3407862796833769</v>
      </c>
      <c r="AB127" s="6">
        <f t="shared" si="728"/>
        <v>5.6310317460317467</v>
      </c>
      <c r="AC127" s="6">
        <f t="shared" si="728"/>
        <v>8.705488126649076</v>
      </c>
      <c r="AD127" s="6">
        <f t="shared" si="728"/>
        <v>4.9433333333333334</v>
      </c>
      <c r="AE127" s="6">
        <f t="shared" si="728"/>
        <v>11.358041958041959</v>
      </c>
      <c r="AF127" s="6">
        <f t="shared" si="728"/>
        <v>6.6547530864197526</v>
      </c>
      <c r="AG127" s="6">
        <f t="shared" si="728"/>
        <v>5.5534948979591832</v>
      </c>
      <c r="AH127" s="6">
        <f t="shared" si="728"/>
        <v>8.8115183718842349</v>
      </c>
      <c r="AI127" s="6">
        <f t="shared" si="728"/>
        <v>9.8109560316968309</v>
      </c>
      <c r="AJ127" s="6">
        <f t="shared" si="728"/>
        <v>10.92375390863601</v>
      </c>
      <c r="AK127" s="6">
        <f t="shared" si="728"/>
        <v>11.928870353277427</v>
      </c>
      <c r="AL127" s="6">
        <f t="shared" si="728"/>
        <v>13.281890544227565</v>
      </c>
      <c r="AM127" s="6">
        <f t="shared" si="728"/>
        <v>7.0797764736377111</v>
      </c>
      <c r="AN127" s="6">
        <f t="shared" si="728"/>
        <v>7.0384936502418931</v>
      </c>
      <c r="AO127" s="6">
        <f t="shared" si="728"/>
        <v>12.889512112460888</v>
      </c>
      <c r="AP127" s="6">
        <f t="shared" si="728"/>
        <v>8.481132586623886</v>
      </c>
      <c r="AQ127" s="6">
        <f t="shared" si="728"/>
        <v>12.919635735917733</v>
      </c>
      <c r="AR127" s="6">
        <f t="shared" si="728"/>
        <v>10.62751543615277</v>
      </c>
      <c r="AS127" s="6">
        <f t="shared" si="728"/>
        <v>12.414450762747389</v>
      </c>
      <c r="AT127" s="6">
        <f t="shared" si="728"/>
        <v>13.038933447029248</v>
      </c>
      <c r="AU127" s="6">
        <f t="shared" si="728"/>
        <v>13.95948214838951</v>
      </c>
      <c r="AV127" s="6">
        <f t="shared" si="728"/>
        <v>14.945021588065806</v>
      </c>
      <c r="AW127" s="6">
        <f t="shared" si="728"/>
        <v>16.000140112183256</v>
      </c>
      <c r="AX127" s="6">
        <f t="shared" si="728"/>
        <v>17.129750004103393</v>
      </c>
      <c r="AY127" s="6">
        <f t="shared" si="728"/>
        <v>11.305995769550576</v>
      </c>
      <c r="AZ127" s="6">
        <f t="shared" si="728"/>
        <v>11.240069475351008</v>
      </c>
      <c r="BA127" s="6">
        <f t="shared" si="728"/>
        <v>16.012957924147422</v>
      </c>
      <c r="BB127" s="6">
        <f t="shared" si="728"/>
        <v>10.536319611929452</v>
      </c>
      <c r="BC127" s="6">
        <f t="shared" si="728"/>
        <v>16.050381242480082</v>
      </c>
      <c r="BD127" s="6">
        <f t="shared" si="728"/>
        <v>13.202823817731831</v>
      </c>
      <c r="BE127" s="6">
        <f t="shared" si="728"/>
        <v>15.422777524922166</v>
      </c>
      <c r="BF127" s="6">
        <f t="shared" si="728"/>
        <v>16.198587723207076</v>
      </c>
      <c r="BG127" s="6">
        <f t="shared" si="728"/>
        <v>17.342208016465488</v>
      </c>
      <c r="BH127" s="6">
        <f t="shared" si="728"/>
        <v>18.566567902427952</v>
      </c>
      <c r="BI127" s="6">
        <f t="shared" si="728"/>
        <v>19.877367596339369</v>
      </c>
      <c r="BJ127" s="6">
        <f t="shared" si="728"/>
        <v>21.280709748640927</v>
      </c>
      <c r="BK127" s="6">
        <f t="shared" si="728"/>
        <v>13.909399918071024</v>
      </c>
      <c r="BL127" s="6">
        <f t="shared" si="728"/>
        <v>13.828292936445591</v>
      </c>
      <c r="BM127" s="6">
        <f t="shared" si="728"/>
        <v>19.700222800195213</v>
      </c>
      <c r="BN127" s="6">
        <f t="shared" si="728"/>
        <v>12.962492303565343</v>
      </c>
      <c r="BO127" s="6">
        <f t="shared" si="728"/>
        <v>19.746263495023015</v>
      </c>
      <c r="BP127" s="6">
        <f t="shared" si="726"/>
        <v>16.243005947627843</v>
      </c>
      <c r="BQ127" s="6">
        <f t="shared" si="726"/>
        <v>18.974142995819236</v>
      </c>
      <c r="BR127" s="6">
        <f t="shared" si="726"/>
        <v>19.928597121613741</v>
      </c>
      <c r="BS127" s="6">
        <f t="shared" si="726"/>
        <v>21.335556078399666</v>
      </c>
      <c r="BT127" s="6">
        <f t="shared" si="726"/>
        <v>22.841846337534683</v>
      </c>
      <c r="BU127" s="6">
        <f t="shared" si="726"/>
        <v>24.45448068896463</v>
      </c>
      <c r="BV127" s="6">
        <f t="shared" si="726"/>
        <v>26.180967025605536</v>
      </c>
      <c r="BW127" s="6">
        <f t="shared" si="726"/>
        <v>18.385950237265092</v>
      </c>
      <c r="BX127" s="6">
        <f t="shared" si="726"/>
        <v>18.097762457198009</v>
      </c>
      <c r="BY127" s="6">
        <f t="shared" si="726"/>
        <v>25.527370202784549</v>
      </c>
      <c r="BZ127" s="6">
        <f t="shared" si="726"/>
        <v>16.630376312019813</v>
      </c>
      <c r="CA127" s="6">
        <f t="shared" si="726"/>
        <v>25.082863756467383</v>
      </c>
      <c r="CB127" s="6">
        <f t="shared" si="726"/>
        <v>20.428534894867472</v>
      </c>
      <c r="CC127" s="6">
        <f t="shared" si="726"/>
        <v>23.627164930115129</v>
      </c>
      <c r="CD127" s="6">
        <f t="shared" si="726"/>
        <v>24.569979684537987</v>
      </c>
      <c r="CE127" s="6">
        <f t="shared" si="727"/>
        <v>26.044178465610262</v>
      </c>
      <c r="CF127" s="6">
        <f t="shared" si="727"/>
        <v>27.606829173546881</v>
      </c>
      <c r="CG127" s="6">
        <f t="shared" si="727"/>
        <v>29.26323892395969</v>
      </c>
      <c r="CH127" s="6">
        <f t="shared" si="727"/>
        <v>30.422513389024253</v>
      </c>
      <c r="CI127" s="6">
        <f t="shared" si="727"/>
        <v>19.498300226619637</v>
      </c>
      <c r="CJ127" s="6">
        <f t="shared" si="727"/>
        <v>19.384603856717074</v>
      </c>
      <c r="CK127" s="6">
        <f t="shared" si="727"/>
        <v>27.61591879966408</v>
      </c>
      <c r="CL127" s="6">
        <f t="shared" si="727"/>
        <v>18.170918092001674</v>
      </c>
      <c r="CM127" s="6">
        <f t="shared" si="727"/>
        <v>27.680458988003078</v>
      </c>
      <c r="CN127" s="6">
        <f t="shared" si="727"/>
        <v>22.769566510065381</v>
      </c>
      <c r="CO127" s="6">
        <f t="shared" si="727"/>
        <v>26.598094731221359</v>
      </c>
      <c r="CP127" s="6">
        <f t="shared" si="727"/>
        <v>27.936055621475059</v>
      </c>
      <c r="CQ127" s="6">
        <f t="shared" si="727"/>
        <v>29.908341148351184</v>
      </c>
      <c r="CR127" s="6">
        <f t="shared" si="727"/>
        <v>32.019870033424787</v>
      </c>
      <c r="CS127" s="6">
        <f t="shared" si="727"/>
        <v>34.280472857784581</v>
      </c>
      <c r="CT127" s="6">
        <f t="shared" si="727"/>
        <v>35.994892044591403</v>
      </c>
    </row>
    <row r="128" spans="1:98" x14ac:dyDescent="0.25">
      <c r="B128" s="1112" t="s">
        <v>7</v>
      </c>
      <c r="C128" s="6">
        <f t="shared" si="725"/>
        <v>3.430858108108108</v>
      </c>
      <c r="D128" s="6">
        <f t="shared" si="728"/>
        <v>2.6060558139534886</v>
      </c>
      <c r="E128" s="6">
        <f t="shared" si="728"/>
        <v>5.4385922551252843</v>
      </c>
      <c r="F128" s="6">
        <f t="shared" si="728"/>
        <v>4.6865925925925929</v>
      </c>
      <c r="G128" s="6">
        <f t="shared" si="728"/>
        <v>5.9931445312499996</v>
      </c>
      <c r="H128" s="6">
        <f t="shared" si="728"/>
        <v>8.1018804597700917</v>
      </c>
      <c r="I128" s="6">
        <f t="shared" si="728"/>
        <v>5.8287325581395351</v>
      </c>
      <c r="J128" s="6">
        <f t="shared" si="728"/>
        <v>3.2076581395348835</v>
      </c>
      <c r="K128" s="6">
        <f t="shared" si="728"/>
        <v>5.4151256038647348</v>
      </c>
      <c r="L128" s="6">
        <f t="shared" si="728"/>
        <v>5.388826196473552</v>
      </c>
      <c r="M128" s="6">
        <f t="shared" si="728"/>
        <v>7.9590075376884419</v>
      </c>
      <c r="N128" s="6">
        <f t="shared" si="728"/>
        <v>10.113021428571429</v>
      </c>
      <c r="O128" s="6">
        <f t="shared" si="728"/>
        <v>2.2829676724137933</v>
      </c>
      <c r="P128" s="6">
        <f t="shared" si="728"/>
        <v>2.9181528301886792</v>
      </c>
      <c r="Q128" s="6">
        <f t="shared" si="728"/>
        <v>8.0200445205479447</v>
      </c>
      <c r="R128" s="6">
        <f t="shared" si="728"/>
        <v>6.2031499999999928</v>
      </c>
      <c r="S128" s="6">
        <f t="shared" si="728"/>
        <v>7.1255677083333326</v>
      </c>
      <c r="T128" s="6">
        <f t="shared" si="728"/>
        <v>7.0626199186991876</v>
      </c>
      <c r="U128" s="6">
        <f t="shared" si="728"/>
        <v>6.9391549999999995</v>
      </c>
      <c r="V128" s="6">
        <f t="shared" si="728"/>
        <v>4.54714629258517</v>
      </c>
      <c r="W128" s="6">
        <f t="shared" si="728"/>
        <v>3.8575714285714282</v>
      </c>
      <c r="X128" s="6">
        <f t="shared" si="728"/>
        <v>3.2618766233766237</v>
      </c>
      <c r="Y128" s="6">
        <f t="shared" si="728"/>
        <v>13.068225836431264</v>
      </c>
      <c r="Z128" s="6">
        <f t="shared" si="728"/>
        <v>25.084923714759704</v>
      </c>
      <c r="AA128" s="6">
        <f t="shared" si="728"/>
        <v>4.5709264036418817</v>
      </c>
      <c r="AB128" s="6">
        <f t="shared" si="728"/>
        <v>6.0454453333333333</v>
      </c>
      <c r="AC128" s="6">
        <f t="shared" si="728"/>
        <v>4.1597504456327981</v>
      </c>
      <c r="AD128" s="6">
        <f t="shared" si="728"/>
        <v>3.0299224806201552</v>
      </c>
      <c r="AE128" s="6">
        <f t="shared" si="728"/>
        <v>2.7838208955223882</v>
      </c>
      <c r="AF128" s="6">
        <f t="shared" si="728"/>
        <v>5.8130397236614852</v>
      </c>
      <c r="AG128" s="6">
        <f t="shared" si="728"/>
        <v>5.5157383177570098</v>
      </c>
      <c r="AH128" s="6">
        <f t="shared" si="728"/>
        <v>5.5301656522252403</v>
      </c>
      <c r="AI128" s="6">
        <f t="shared" si="728"/>
        <v>6.1574191611632383</v>
      </c>
      <c r="AJ128" s="6">
        <f t="shared" si="728"/>
        <v>6.8558182720990182</v>
      </c>
      <c r="AK128" s="6">
        <f t="shared" si="728"/>
        <v>7.4866358229513938</v>
      </c>
      <c r="AL128" s="6">
        <f t="shared" si="728"/>
        <v>8.3358000045338336</v>
      </c>
      <c r="AM128" s="6">
        <f t="shared" si="728"/>
        <v>6.0914865628983996</v>
      </c>
      <c r="AN128" s="6">
        <f t="shared" si="728"/>
        <v>4.9622934614200807</v>
      </c>
      <c r="AO128" s="6">
        <f t="shared" si="728"/>
        <v>5.1171622089483533</v>
      </c>
      <c r="AP128" s="6">
        <f t="shared" si="728"/>
        <v>4.5491484897655354</v>
      </c>
      <c r="AQ128" s="6">
        <f t="shared" si="728"/>
        <v>4.741223648222328</v>
      </c>
      <c r="AR128" s="6">
        <f t="shared" si="728"/>
        <v>6.2821016444275743</v>
      </c>
      <c r="AS128" s="6">
        <f t="shared" si="728"/>
        <v>5.9791576975381915</v>
      </c>
      <c r="AT128" s="6">
        <f t="shared" si="728"/>
        <v>6.2799265772946438</v>
      </c>
      <c r="AU128" s="6">
        <f t="shared" si="728"/>
        <v>6.7232893936516476</v>
      </c>
      <c r="AV128" s="6">
        <f t="shared" si="728"/>
        <v>7.1979536248434535</v>
      </c>
      <c r="AW128" s="6">
        <f t="shared" si="728"/>
        <v>7.7061291507574037</v>
      </c>
      <c r="AX128" s="6">
        <f t="shared" si="728"/>
        <v>8.1716087081456301</v>
      </c>
      <c r="AY128" s="6">
        <f t="shared" si="728"/>
        <v>7.5676035815895926</v>
      </c>
      <c r="AZ128" s="6">
        <f t="shared" si="728"/>
        <v>6.1647792183051653</v>
      </c>
      <c r="BA128" s="6">
        <f t="shared" si="728"/>
        <v>6.357176472467966</v>
      </c>
      <c r="BB128" s="6">
        <f t="shared" si="728"/>
        <v>5.6515190584204751</v>
      </c>
      <c r="BC128" s="6">
        <f t="shared" si="728"/>
        <v>5.8901387519982613</v>
      </c>
      <c r="BD128" s="6">
        <f t="shared" si="728"/>
        <v>7.8044093856885528</v>
      </c>
      <c r="BE128" s="6">
        <f t="shared" si="728"/>
        <v>7.4280546693432274</v>
      </c>
      <c r="BF128" s="6">
        <f t="shared" si="728"/>
        <v>7.8017072462919694</v>
      </c>
      <c r="BG128" s="6">
        <f t="shared" si="728"/>
        <v>8.3525077778801844</v>
      </c>
      <c r="BH128" s="6">
        <f t="shared" si="728"/>
        <v>8.9421948269985272</v>
      </c>
      <c r="BI128" s="6">
        <f t="shared" si="728"/>
        <v>9.573513781784623</v>
      </c>
      <c r="BJ128" s="6">
        <f t="shared" si="728"/>
        <v>10.151790484733107</v>
      </c>
      <c r="BK128" s="6">
        <f t="shared" si="728"/>
        <v>9.310177253139063</v>
      </c>
      <c r="BL128" s="6">
        <f t="shared" si="728"/>
        <v>7.5843279355329507</v>
      </c>
      <c r="BM128" s="6">
        <f t="shared" si="728"/>
        <v>7.8210280374820877</v>
      </c>
      <c r="BN128" s="6">
        <f t="shared" si="728"/>
        <v>6.9528806069326308</v>
      </c>
      <c r="BO128" s="6">
        <f t="shared" si="728"/>
        <v>7.2464466770031617</v>
      </c>
      <c r="BP128" s="6">
        <f t="shared" si="726"/>
        <v>9.6015117538120442</v>
      </c>
      <c r="BQ128" s="6">
        <f t="shared" si="726"/>
        <v>9.138494752266908</v>
      </c>
      <c r="BR128" s="6">
        <f t="shared" si="726"/>
        <v>9.5981873993484879</v>
      </c>
      <c r="BS128" s="6">
        <f t="shared" si="726"/>
        <v>10.275819429742493</v>
      </c>
      <c r="BT128" s="6">
        <f t="shared" si="726"/>
        <v>11.001292281482312</v>
      </c>
      <c r="BU128" s="6">
        <f t="shared" si="726"/>
        <v>11.777983516554967</v>
      </c>
      <c r="BV128" s="6">
        <f t="shared" si="726"/>
        <v>12.489418589463524</v>
      </c>
      <c r="BW128" s="6">
        <f t="shared" si="726"/>
        <v>11.783424665902865</v>
      </c>
      <c r="BX128" s="6">
        <f t="shared" si="726"/>
        <v>9.5040630641589523</v>
      </c>
      <c r="BY128" s="6">
        <f t="shared" si="726"/>
        <v>9.7036399852675075</v>
      </c>
      <c r="BZ128" s="6">
        <f t="shared" si="726"/>
        <v>8.5411083392312275</v>
      </c>
      <c r="CA128" s="6">
        <f t="shared" si="726"/>
        <v>8.8135969441132396</v>
      </c>
      <c r="CB128" s="6">
        <f t="shared" si="726"/>
        <v>11.562355791716605</v>
      </c>
      <c r="CC128" s="6">
        <f t="shared" si="726"/>
        <v>10.895822113018175</v>
      </c>
      <c r="CD128" s="6">
        <f t="shared" si="726"/>
        <v>11.330607322335727</v>
      </c>
      <c r="CE128" s="6">
        <f t="shared" si="727"/>
        <v>12.010443761675871</v>
      </c>
      <c r="CF128" s="6">
        <f t="shared" si="727"/>
        <v>12.731070387376425</v>
      </c>
      <c r="CG128" s="6">
        <f t="shared" si="727"/>
        <v>13.494934610619014</v>
      </c>
      <c r="CH128" s="6">
        <f t="shared" si="727"/>
        <v>14.168396109282288</v>
      </c>
      <c r="CI128" s="6">
        <f t="shared" si="727"/>
        <v>12.496321858189994</v>
      </c>
      <c r="CJ128" s="6">
        <f t="shared" si="727"/>
        <v>10.179849468335977</v>
      </c>
      <c r="CK128" s="6">
        <f t="shared" si="727"/>
        <v>10.497553479484159</v>
      </c>
      <c r="CL128" s="6">
        <f t="shared" si="727"/>
        <v>9.3323071670308799</v>
      </c>
      <c r="CM128" s="6">
        <f t="shared" si="727"/>
        <v>9.7263379140833504</v>
      </c>
      <c r="CN128" s="6">
        <f t="shared" si="727"/>
        <v>12.887357344391626</v>
      </c>
      <c r="CO128" s="6">
        <f t="shared" si="727"/>
        <v>12.265885881517896</v>
      </c>
      <c r="CP128" s="6">
        <f t="shared" si="727"/>
        <v>12.882895323721364</v>
      </c>
      <c r="CQ128" s="6">
        <f t="shared" si="727"/>
        <v>13.792427733576096</v>
      </c>
      <c r="CR128" s="6">
        <f t="shared" si="727"/>
        <v>14.766173131566566</v>
      </c>
      <c r="CS128" s="6">
        <f t="shared" si="727"/>
        <v>15.808664954655171</v>
      </c>
      <c r="CT128" s="6">
        <f t="shared" si="727"/>
        <v>16.763568541401888</v>
      </c>
    </row>
    <row r="129" spans="1:98" x14ac:dyDescent="0.25">
      <c r="B129" s="1112" t="s">
        <v>8</v>
      </c>
      <c r="C129" s="6">
        <f t="shared" si="725"/>
        <v>1.2595868055555557</v>
      </c>
      <c r="D129" s="6">
        <f t="shared" si="728"/>
        <v>2.3868131487889275</v>
      </c>
      <c r="E129" s="6">
        <f t="shared" si="728"/>
        <v>5.3666261980830665</v>
      </c>
      <c r="F129" s="6">
        <f t="shared" si="728"/>
        <v>4.4430154061624654</v>
      </c>
      <c r="G129" s="6">
        <f t="shared" si="728"/>
        <v>4.9840459770114949</v>
      </c>
      <c r="H129" s="6">
        <f t="shared" si="728"/>
        <v>6.9566801619433196</v>
      </c>
      <c r="I129" s="6">
        <f t="shared" si="728"/>
        <v>8.8369210526315793</v>
      </c>
      <c r="J129" s="6">
        <f t="shared" si="728"/>
        <v>5.8924586894586897</v>
      </c>
      <c r="K129" s="6">
        <f t="shared" si="728"/>
        <v>6.8164551282051029</v>
      </c>
      <c r="L129" s="6">
        <f t="shared" si="728"/>
        <v>5.7096420047732703</v>
      </c>
      <c r="M129" s="6">
        <f t="shared" si="728"/>
        <v>8.2002766570605186</v>
      </c>
      <c r="N129" s="6">
        <f t="shared" si="728"/>
        <v>14.700903225806451</v>
      </c>
      <c r="O129" s="6">
        <f t="shared" si="728"/>
        <v>1.7631212938005392</v>
      </c>
      <c r="P129" s="6">
        <f t="shared" si="728"/>
        <v>1.4150284237726098</v>
      </c>
      <c r="Q129" s="6">
        <f t="shared" si="728"/>
        <v>4.9462609603340288</v>
      </c>
      <c r="R129" s="6">
        <f t="shared" si="728"/>
        <v>8.8938673469387748</v>
      </c>
      <c r="S129" s="6">
        <f t="shared" si="728"/>
        <v>3.8440757946210273</v>
      </c>
      <c r="T129" s="6">
        <f t="shared" si="728"/>
        <v>6.2762521008403365</v>
      </c>
      <c r="U129" s="6">
        <f t="shared" si="728"/>
        <v>4.3370367231638411</v>
      </c>
      <c r="V129" s="6">
        <f t="shared" si="728"/>
        <v>5.5086572668112801</v>
      </c>
      <c r="W129" s="6">
        <f t="shared" si="728"/>
        <v>7.5771080550098233</v>
      </c>
      <c r="X129" s="6">
        <f t="shared" si="728"/>
        <v>6.8257574430823116</v>
      </c>
      <c r="Y129" s="6">
        <f t="shared" si="728"/>
        <v>3.3263430717863103</v>
      </c>
      <c r="Z129" s="6">
        <f t="shared" si="728"/>
        <v>4.901193518518518</v>
      </c>
      <c r="AA129" s="6">
        <f t="shared" si="728"/>
        <v>2.1321924398625427</v>
      </c>
      <c r="AB129" s="6">
        <f t="shared" si="728"/>
        <v>8.1823556034482756</v>
      </c>
      <c r="AC129" s="6">
        <f t="shared" si="728"/>
        <v>10.9688376753507</v>
      </c>
      <c r="AD129" s="6">
        <f t="shared" si="728"/>
        <v>3.1023772609819118</v>
      </c>
      <c r="AE129" s="6">
        <f t="shared" si="728"/>
        <v>3.4816723549488056</v>
      </c>
      <c r="AF129" s="6">
        <f t="shared" si="728"/>
        <v>3.452577319587629</v>
      </c>
      <c r="AG129" s="6">
        <f t="shared" si="728"/>
        <v>4.4303463203463203</v>
      </c>
      <c r="AH129" s="6">
        <f t="shared" si="728"/>
        <v>3.2593478276872823</v>
      </c>
      <c r="AI129" s="6">
        <f t="shared" si="728"/>
        <v>3.6290360956948851</v>
      </c>
      <c r="AJ129" s="6">
        <f t="shared" si="728"/>
        <v>4.0406558858129831</v>
      </c>
      <c r="AK129" s="6">
        <f t="shared" si="728"/>
        <v>4.4124447151784061</v>
      </c>
      <c r="AL129" s="6">
        <f t="shared" si="728"/>
        <v>4.9129218445528036</v>
      </c>
      <c r="AM129" s="6">
        <f t="shared" si="728"/>
        <v>4.1543108508657172</v>
      </c>
      <c r="AN129" s="6">
        <f t="shared" si="728"/>
        <v>4.8006474493985651</v>
      </c>
      <c r="AO129" s="6">
        <f t="shared" si="728"/>
        <v>5.2316579256154041</v>
      </c>
      <c r="AP129" s="6">
        <f t="shared" si="728"/>
        <v>4.4567200017432693</v>
      </c>
      <c r="AQ129" s="6">
        <f t="shared" si="728"/>
        <v>3.847254018598893</v>
      </c>
      <c r="AR129" s="6">
        <f t="shared" si="728"/>
        <v>4.4821588352735393</v>
      </c>
      <c r="AS129" s="6">
        <f t="shared" si="728"/>
        <v>4.0569036193639167</v>
      </c>
      <c r="AT129" s="6">
        <f t="shared" si="728"/>
        <v>4.2609775740245173</v>
      </c>
      <c r="AU129" s="6">
        <f t="shared" si="728"/>
        <v>4.5618025907506485</v>
      </c>
      <c r="AV129" s="6">
        <f t="shared" si="728"/>
        <v>4.8838658536576443</v>
      </c>
      <c r="AW129" s="6">
        <f t="shared" si="728"/>
        <v>5.2286667829258748</v>
      </c>
      <c r="AX129" s="6">
        <f t="shared" si="728"/>
        <v>5.5978106578004425</v>
      </c>
      <c r="AY129" s="6">
        <f t="shared" si="728"/>
        <v>5.1610025482990265</v>
      </c>
      <c r="AZ129" s="6">
        <f t="shared" si="728"/>
        <v>5.9639624017707069</v>
      </c>
      <c r="BA129" s="6">
        <f t="shared" si="728"/>
        <v>6.4994173173880903</v>
      </c>
      <c r="BB129" s="6">
        <f t="shared" si="728"/>
        <v>5.5366928744051584</v>
      </c>
      <c r="BC129" s="6">
        <f t="shared" si="728"/>
        <v>4.7795382932899262</v>
      </c>
      <c r="BD129" s="6">
        <f t="shared" si="728"/>
        <v>5.5682961629862531</v>
      </c>
      <c r="BE129" s="6">
        <f t="shared" si="728"/>
        <v>5.0399911488032991</v>
      </c>
      <c r="BF129" s="6">
        <f t="shared" si="728"/>
        <v>5.2935172420241114</v>
      </c>
      <c r="BG129" s="6">
        <f t="shared" si="728"/>
        <v>5.667239559311013</v>
      </c>
      <c r="BH129" s="6">
        <f t="shared" si="728"/>
        <v>6.0673466721983713</v>
      </c>
      <c r="BI129" s="6">
        <f t="shared" si="728"/>
        <v>6.4957013472555758</v>
      </c>
      <c r="BJ129" s="6">
        <f t="shared" si="728"/>
        <v>6.9542978623718197</v>
      </c>
      <c r="BK129" s="6">
        <f t="shared" si="728"/>
        <v>6.3494140530116594</v>
      </c>
      <c r="BL129" s="6">
        <f t="shared" si="728"/>
        <v>7.3372695190620663</v>
      </c>
      <c r="BM129" s="6">
        <f t="shared" si="728"/>
        <v>7.9960223358177389</v>
      </c>
      <c r="BN129" s="6">
        <f t="shared" si="728"/>
        <v>6.8116136767930886</v>
      </c>
      <c r="BO129" s="6">
        <f t="shared" ref="BO129:CT132" si="729">IFERROR(BO26/BO38,"")</f>
        <v>5.8801109517615595</v>
      </c>
      <c r="BP129" s="6">
        <f t="shared" si="729"/>
        <v>6.8504941777733315</v>
      </c>
      <c r="BQ129" s="6">
        <f t="shared" si="729"/>
        <v>6.2005376528661076</v>
      </c>
      <c r="BR129" s="6">
        <f t="shared" si="729"/>
        <v>6.5124425829715786</v>
      </c>
      <c r="BS129" s="6">
        <f t="shared" si="729"/>
        <v>6.9722210293293703</v>
      </c>
      <c r="BT129" s="6">
        <f t="shared" si="729"/>
        <v>7.4644598340000261</v>
      </c>
      <c r="BU129" s="6">
        <f t="shared" si="729"/>
        <v>7.9914506982804294</v>
      </c>
      <c r="BV129" s="6">
        <f t="shared" si="729"/>
        <v>8.5556471175790261</v>
      </c>
      <c r="BW129" s="6">
        <f t="shared" si="729"/>
        <v>8.0361350951789756</v>
      </c>
      <c r="BX129" s="6">
        <f t="shared" si="729"/>
        <v>9.286414241162003</v>
      </c>
      <c r="BY129" s="6">
        <f t="shared" si="729"/>
        <v>10.120164660583352</v>
      </c>
      <c r="BZ129" s="6">
        <f t="shared" si="729"/>
        <v>8.6211179907087949</v>
      </c>
      <c r="CA129" s="6">
        <f t="shared" si="729"/>
        <v>7.4421616842870826</v>
      </c>
      <c r="CB129" s="6">
        <f t="shared" si="729"/>
        <v>8.6703270918694386</v>
      </c>
      <c r="CC129" s="6">
        <f t="shared" si="729"/>
        <v>7.8477096981163772</v>
      </c>
      <c r="CD129" s="6">
        <f t="shared" si="729"/>
        <v>8.2424721335557614</v>
      </c>
      <c r="CE129" s="6">
        <f t="shared" si="729"/>
        <v>8.8243906661847973</v>
      </c>
      <c r="CF129" s="6">
        <f t="shared" si="729"/>
        <v>9.4473926472174448</v>
      </c>
      <c r="CG129" s="6">
        <f t="shared" si="729"/>
        <v>10.114378568110999</v>
      </c>
      <c r="CH129" s="6">
        <f t="shared" si="729"/>
        <v>10.828453695019633</v>
      </c>
      <c r="CI129" s="6">
        <f t="shared" si="729"/>
        <v>9.5080840793081141</v>
      </c>
      <c r="CJ129" s="6">
        <f t="shared" si="729"/>
        <v>10.9873722074711</v>
      </c>
      <c r="CK129" s="6">
        <f t="shared" si="729"/>
        <v>11.973837591032451</v>
      </c>
      <c r="CL129" s="6">
        <f t="shared" si="729"/>
        <v>10.200216116634291</v>
      </c>
      <c r="CM129" s="6">
        <f t="shared" si="729"/>
        <v>8.8053147673509766</v>
      </c>
      <c r="CN129" s="6">
        <f t="shared" si="729"/>
        <v>10.258438665877311</v>
      </c>
      <c r="CO129" s="6">
        <f t="shared" si="729"/>
        <v>9.2851455028992884</v>
      </c>
      <c r="CP129" s="6">
        <f t="shared" si="729"/>
        <v>9.7522151057686877</v>
      </c>
      <c r="CQ129" s="6">
        <f t="shared" si="729"/>
        <v>10.440721492235957</v>
      </c>
      <c r="CR129" s="6">
        <f t="shared" si="729"/>
        <v>11.177836429587819</v>
      </c>
      <c r="CS129" s="6">
        <f t="shared" si="729"/>
        <v>11.966991681516717</v>
      </c>
      <c r="CT129" s="6">
        <f t="shared" si="729"/>
        <v>12.811861294231798</v>
      </c>
    </row>
    <row r="130" spans="1:98" x14ac:dyDescent="0.25">
      <c r="B130" s="1112" t="s">
        <v>1</v>
      </c>
      <c r="C130" s="6">
        <f t="shared" si="725"/>
        <v>1.7102121212121213</v>
      </c>
      <c r="D130" s="6">
        <f t="shared" ref="D130:BO133" si="730">IFERROR(D27/D39,"")</f>
        <v>2.1613122529644269</v>
      </c>
      <c r="E130" s="6">
        <f t="shared" si="730"/>
        <v>1.4957140468227426</v>
      </c>
      <c r="F130" s="6">
        <f t="shared" si="730"/>
        <v>4.1349941348973607</v>
      </c>
      <c r="G130" s="6">
        <f t="shared" si="730"/>
        <v>4.9279656250000006</v>
      </c>
      <c r="H130" s="6">
        <f t="shared" si="730"/>
        <v>14.951164406779661</v>
      </c>
      <c r="I130" s="6">
        <f t="shared" si="730"/>
        <v>9.1123954248366008</v>
      </c>
      <c r="J130" s="6">
        <f t="shared" si="730"/>
        <v>4.6259642857142858</v>
      </c>
      <c r="K130" s="6">
        <f t="shared" si="730"/>
        <v>13.909033457249071</v>
      </c>
      <c r="L130" s="6">
        <f t="shared" si="730"/>
        <v>8.8957050147492627</v>
      </c>
      <c r="M130" s="6">
        <f t="shared" si="730"/>
        <v>12.890917274939198</v>
      </c>
      <c r="N130" s="6">
        <f t="shared" si="730"/>
        <v>13.98665859564167</v>
      </c>
      <c r="O130" s="6">
        <f t="shared" si="730"/>
        <v>2.0765972222222224</v>
      </c>
      <c r="P130" s="6">
        <f t="shared" si="730"/>
        <v>1.7067041666666667</v>
      </c>
      <c r="Q130" s="6">
        <f t="shared" si="730"/>
        <v>4.30055753968254</v>
      </c>
      <c r="R130" s="6">
        <f t="shared" si="730"/>
        <v>3.1754622823984526</v>
      </c>
      <c r="S130" s="6">
        <f t="shared" si="730"/>
        <v>3.8827682403433474</v>
      </c>
      <c r="T130" s="6">
        <f t="shared" si="730"/>
        <v>5.071626719056975</v>
      </c>
      <c r="U130" s="6">
        <f t="shared" si="730"/>
        <v>4.2014082031250002</v>
      </c>
      <c r="V130" s="6">
        <f t="shared" si="730"/>
        <v>5.1356486199575375</v>
      </c>
      <c r="W130" s="6">
        <f t="shared" si="730"/>
        <v>6.8681103117505993</v>
      </c>
      <c r="X130" s="6">
        <f t="shared" si="730"/>
        <v>5.1850020161290322</v>
      </c>
      <c r="Y130" s="6">
        <f t="shared" si="730"/>
        <v>8.5481397459165152</v>
      </c>
      <c r="Z130" s="6">
        <f t="shared" si="730"/>
        <v>13.382206378986886</v>
      </c>
      <c r="AA130" s="6">
        <f t="shared" si="730"/>
        <v>0.76400157232704402</v>
      </c>
      <c r="AB130" s="6">
        <f t="shared" si="730"/>
        <v>1.523096590909091</v>
      </c>
      <c r="AC130" s="6">
        <f t="shared" si="730"/>
        <v>3.9120895522388057</v>
      </c>
      <c r="AD130" s="6">
        <f t="shared" si="730"/>
        <v>10.150288065843622</v>
      </c>
      <c r="AE130" s="6">
        <f t="shared" si="730"/>
        <v>27.992740213523131</v>
      </c>
      <c r="AF130" s="6">
        <f t="shared" si="730"/>
        <v>7.6523008849557526</v>
      </c>
      <c r="AG130" s="6">
        <f t="shared" si="730"/>
        <v>7.2479754601227002</v>
      </c>
      <c r="AH130" s="6">
        <f t="shared" si="730"/>
        <v>11.077950770566265</v>
      </c>
      <c r="AI130" s="6">
        <f t="shared" si="730"/>
        <v>11.985367874084888</v>
      </c>
      <c r="AJ130" s="6">
        <f t="shared" si="730"/>
        <v>13.344796239835095</v>
      </c>
      <c r="AK130" s="6">
        <f t="shared" si="730"/>
        <v>14.160243358866456</v>
      </c>
      <c r="AL130" s="6">
        <f t="shared" si="730"/>
        <v>15.766354801602526</v>
      </c>
      <c r="AM130" s="6">
        <f t="shared" si="730"/>
        <v>8.9784260810555576</v>
      </c>
      <c r="AN130" s="6">
        <f t="shared" si="730"/>
        <v>9.0682103418661146</v>
      </c>
      <c r="AO130" s="6">
        <f t="shared" si="730"/>
        <v>9.2504813697376242</v>
      </c>
      <c r="AP130" s="6">
        <f t="shared" si="730"/>
        <v>9.4364160452693486</v>
      </c>
      <c r="AQ130" s="6">
        <f t="shared" si="730"/>
        <v>9.6260880077792645</v>
      </c>
      <c r="AR130" s="6">
        <f t="shared" si="730"/>
        <v>9.8195723767356249</v>
      </c>
      <c r="AS130" s="6">
        <f t="shared" si="730"/>
        <v>10.01694578150801</v>
      </c>
      <c r="AT130" s="6">
        <f t="shared" si="730"/>
        <v>10.218286391716322</v>
      </c>
      <c r="AU130" s="6">
        <f t="shared" si="730"/>
        <v>10.423673948189821</v>
      </c>
      <c r="AV130" s="6">
        <f t="shared" si="730"/>
        <v>10.633189794548436</v>
      </c>
      <c r="AW130" s="6">
        <f t="shared" si="730"/>
        <v>10.73952169249392</v>
      </c>
      <c r="AX130" s="6">
        <f t="shared" si="730"/>
        <v>10.846916909418859</v>
      </c>
      <c r="AY130" s="6">
        <f t="shared" si="730"/>
        <v>11.154119551353705</v>
      </c>
      <c r="AZ130" s="6">
        <f t="shared" si="730"/>
        <v>11.265660746867242</v>
      </c>
      <c r="BA130" s="6">
        <f t="shared" si="730"/>
        <v>11.492100527879273</v>
      </c>
      <c r="BB130" s="6">
        <f t="shared" si="730"/>
        <v>11.723091748489649</v>
      </c>
      <c r="BC130" s="6">
        <f t="shared" si="730"/>
        <v>11.958725892634289</v>
      </c>
      <c r="BD130" s="6">
        <f t="shared" si="730"/>
        <v>12.199096283076241</v>
      </c>
      <c r="BE130" s="6">
        <f t="shared" si="730"/>
        <v>12.444298118366072</v>
      </c>
      <c r="BF130" s="6">
        <f t="shared" si="730"/>
        <v>12.694428510545228</v>
      </c>
      <c r="BG130" s="6">
        <f t="shared" si="730"/>
        <v>12.94958652360719</v>
      </c>
      <c r="BH130" s="6">
        <f t="shared" si="730"/>
        <v>13.209873212731694</v>
      </c>
      <c r="BI130" s="6">
        <f t="shared" si="730"/>
        <v>13.341971944859012</v>
      </c>
      <c r="BJ130" s="6">
        <f t="shared" si="730"/>
        <v>13.475391664307603</v>
      </c>
      <c r="BK130" s="6">
        <f t="shared" si="730"/>
        <v>13.722551532488394</v>
      </c>
      <c r="BL130" s="6">
        <f t="shared" si="730"/>
        <v>13.859777047813278</v>
      </c>
      <c r="BM130" s="6">
        <f t="shared" si="730"/>
        <v>14.138358566474324</v>
      </c>
      <c r="BN130" s="6">
        <f t="shared" si="730"/>
        <v>14.422539573660462</v>
      </c>
      <c r="BO130" s="6">
        <f t="shared" si="730"/>
        <v>14.712432619091036</v>
      </c>
      <c r="BP130" s="6">
        <f t="shared" si="729"/>
        <v>15.008152514734766</v>
      </c>
      <c r="BQ130" s="6">
        <f t="shared" si="729"/>
        <v>15.309816380280932</v>
      </c>
      <c r="BR130" s="6">
        <f t="shared" si="729"/>
        <v>15.617543689524579</v>
      </c>
      <c r="BS130" s="6">
        <f t="shared" si="729"/>
        <v>15.931456317684024</v>
      </c>
      <c r="BT130" s="6">
        <f t="shared" si="729"/>
        <v>16.251678589669474</v>
      </c>
      <c r="BU130" s="6">
        <f t="shared" si="729"/>
        <v>16.41419537556617</v>
      </c>
      <c r="BV130" s="6">
        <f t="shared" si="729"/>
        <v>16.578337329321833</v>
      </c>
      <c r="BW130" s="6">
        <f t="shared" si="729"/>
        <v>17.367945615914863</v>
      </c>
      <c r="BX130" s="6">
        <f t="shared" si="729"/>
        <v>17.541625072074009</v>
      </c>
      <c r="BY130" s="6">
        <f t="shared" si="729"/>
        <v>17.894211736022701</v>
      </c>
      <c r="BZ130" s="6">
        <f t="shared" si="729"/>
        <v>18.253885391916761</v>
      </c>
      <c r="CA130" s="6">
        <f t="shared" si="729"/>
        <v>18.620788488294284</v>
      </c>
      <c r="CB130" s="6">
        <f t="shared" si="729"/>
        <v>18.995066336909002</v>
      </c>
      <c r="CC130" s="6">
        <f t="shared" si="729"/>
        <v>19.376867170280867</v>
      </c>
      <c r="CD130" s="6">
        <f t="shared" si="729"/>
        <v>19.766342200403514</v>
      </c>
      <c r="CE130" s="6">
        <f t="shared" si="729"/>
        <v>20.163645678631628</v>
      </c>
      <c r="CF130" s="6">
        <f t="shared" si="729"/>
        <v>20.568934956772129</v>
      </c>
      <c r="CG130" s="6">
        <f t="shared" si="729"/>
        <v>20.774624306339849</v>
      </c>
      <c r="CH130" s="6">
        <f t="shared" si="729"/>
        <v>20.98237054940325</v>
      </c>
      <c r="CI130" s="6">
        <f t="shared" si="729"/>
        <v>20.549167634082863</v>
      </c>
      <c r="CJ130" s="6">
        <f t="shared" si="729"/>
        <v>20.754659310423694</v>
      </c>
      <c r="CK130" s="6">
        <f t="shared" si="729"/>
        <v>21.171827962563206</v>
      </c>
      <c r="CL130" s="6">
        <f t="shared" si="729"/>
        <v>21.597381704610726</v>
      </c>
      <c r="CM130" s="6">
        <f t="shared" si="729"/>
        <v>22.031489076873402</v>
      </c>
      <c r="CN130" s="6">
        <f t="shared" si="729"/>
        <v>22.474322007318559</v>
      </c>
      <c r="CO130" s="6">
        <f t="shared" si="729"/>
        <v>22.926055879665657</v>
      </c>
      <c r="CP130" s="6">
        <f t="shared" si="729"/>
        <v>23.386869602846943</v>
      </c>
      <c r="CQ130" s="6">
        <f t="shared" si="729"/>
        <v>23.856945681864165</v>
      </c>
      <c r="CR130" s="6">
        <f t="shared" si="729"/>
        <v>24.336470290069638</v>
      </c>
      <c r="CS130" s="6">
        <f t="shared" si="729"/>
        <v>24.57983499297033</v>
      </c>
      <c r="CT130" s="6">
        <f t="shared" si="729"/>
        <v>24.825633342900041</v>
      </c>
    </row>
    <row r="131" spans="1:98" x14ac:dyDescent="0.25">
      <c r="B131" s="1112" t="s">
        <v>2</v>
      </c>
      <c r="C131" s="6">
        <f t="shared" si="725"/>
        <v>3.8871860465116281</v>
      </c>
      <c r="D131" s="6">
        <f t="shared" si="730"/>
        <v>3.0094666666666665</v>
      </c>
      <c r="E131" s="6">
        <f t="shared" si="730"/>
        <v>6.2732840909090903</v>
      </c>
      <c r="F131" s="6">
        <f t="shared" si="730"/>
        <v>4.4095454545454551</v>
      </c>
      <c r="G131" s="6">
        <f t="shared" si="730"/>
        <v>5.631951612903225</v>
      </c>
      <c r="H131" s="6">
        <f t="shared" si="730"/>
        <v>6.736656521739131</v>
      </c>
      <c r="I131" s="6">
        <f t="shared" si="730"/>
        <v>4.9419140625000004</v>
      </c>
      <c r="J131" s="6">
        <f t="shared" si="730"/>
        <v>4.832904109589041</v>
      </c>
      <c r="K131" s="6">
        <f t="shared" si="730"/>
        <v>22.281579268292685</v>
      </c>
      <c r="L131" s="6">
        <f t="shared" si="730"/>
        <v>-6.5096065573770492</v>
      </c>
      <c r="M131" s="6">
        <f t="shared" si="730"/>
        <v>12.185306701030928</v>
      </c>
      <c r="N131" s="6">
        <f t="shared" si="730"/>
        <v>20.54209216589857</v>
      </c>
      <c r="O131" s="6">
        <f t="shared" si="730"/>
        <v>2.1867655677655677</v>
      </c>
      <c r="P131" s="6">
        <f t="shared" si="730"/>
        <v>4.4079047619047618</v>
      </c>
      <c r="Q131" s="6">
        <f t="shared" si="730"/>
        <v>4.8108902821316617</v>
      </c>
      <c r="R131" s="6">
        <f t="shared" si="730"/>
        <v>3.2887792915531335</v>
      </c>
      <c r="S131" s="6">
        <f t="shared" si="730"/>
        <v>3.3202482915717537</v>
      </c>
      <c r="T131" s="6">
        <f t="shared" si="730"/>
        <v>5.4091414253897545</v>
      </c>
      <c r="U131" s="6">
        <f t="shared" si="730"/>
        <v>3.2905850622406638</v>
      </c>
      <c r="V131" s="6">
        <f t="shared" si="730"/>
        <v>2.5388449612403101</v>
      </c>
      <c r="W131" s="6">
        <f t="shared" si="730"/>
        <v>4.3987929759704247</v>
      </c>
      <c r="X131" s="6">
        <f t="shared" si="730"/>
        <v>3.0225798969072164</v>
      </c>
      <c r="Y131" s="6">
        <f t="shared" si="730"/>
        <v>4.1964162479061971</v>
      </c>
      <c r="Z131" s="6">
        <f t="shared" si="730"/>
        <v>9.8524714946070873</v>
      </c>
      <c r="AA131" s="6">
        <f t="shared" si="730"/>
        <v>2.0211993548387097</v>
      </c>
      <c r="AB131" s="6">
        <f t="shared" si="730"/>
        <v>2.5463395348837206</v>
      </c>
      <c r="AC131" s="6">
        <f t="shared" si="730"/>
        <v>5.3877536231884067</v>
      </c>
      <c r="AD131" s="6">
        <f t="shared" si="730"/>
        <v>6.8254347826086956</v>
      </c>
      <c r="AE131" s="6">
        <f t="shared" si="730"/>
        <v>7.7553459119496848</v>
      </c>
      <c r="AF131" s="6">
        <f t="shared" si="730"/>
        <v>6.8832288401253923</v>
      </c>
      <c r="AG131" s="6">
        <f t="shared" si="730"/>
        <v>7.9537426900584789</v>
      </c>
      <c r="AH131" s="6">
        <f t="shared" si="730"/>
        <v>10.979809834461507</v>
      </c>
      <c r="AI131" s="6">
        <f t="shared" si="730"/>
        <v>12.686511475130203</v>
      </c>
      <c r="AJ131" s="6">
        <f t="shared" si="730"/>
        <v>14.658502818824442</v>
      </c>
      <c r="AK131" s="6">
        <f t="shared" si="730"/>
        <v>16.611308564348235</v>
      </c>
      <c r="AL131" s="6">
        <f t="shared" si="730"/>
        <v>19.193370367590532</v>
      </c>
      <c r="AM131" s="6">
        <f t="shared" si="730"/>
        <v>9.8700236100841678</v>
      </c>
      <c r="AN131" s="6">
        <f t="shared" si="730"/>
        <v>9.9687238461850107</v>
      </c>
      <c r="AO131" s="6">
        <f t="shared" si="730"/>
        <v>10.06841108464686</v>
      </c>
      <c r="AP131" s="6">
        <f t="shared" si="730"/>
        <v>10.169095195493329</v>
      </c>
      <c r="AQ131" s="6">
        <f t="shared" si="730"/>
        <v>10.270786147448263</v>
      </c>
      <c r="AR131" s="6">
        <f t="shared" si="730"/>
        <v>10.373494008922746</v>
      </c>
      <c r="AS131" s="6">
        <f t="shared" si="730"/>
        <v>10.477228949011973</v>
      </c>
      <c r="AT131" s="6">
        <f t="shared" si="730"/>
        <v>10.582001238502095</v>
      </c>
      <c r="AU131" s="6">
        <f t="shared" si="730"/>
        <v>10.687821250887117</v>
      </c>
      <c r="AV131" s="6">
        <f t="shared" si="730"/>
        <v>10.794699463395988</v>
      </c>
      <c r="AW131" s="6">
        <f t="shared" si="730"/>
        <v>10.902646458029945</v>
      </c>
      <c r="AX131" s="6">
        <f t="shared" si="730"/>
        <v>11.011672922610247</v>
      </c>
      <c r="AY131" s="6">
        <f t="shared" si="730"/>
        <v>12.261773091149577</v>
      </c>
      <c r="AZ131" s="6">
        <f t="shared" si="730"/>
        <v>12.38439082206107</v>
      </c>
      <c r="BA131" s="6">
        <f t="shared" si="730"/>
        <v>12.50823473028168</v>
      </c>
      <c r="BB131" s="6">
        <f t="shared" si="730"/>
        <v>12.633317077584497</v>
      </c>
      <c r="BC131" s="6">
        <f t="shared" si="730"/>
        <v>12.759650248360341</v>
      </c>
      <c r="BD131" s="6">
        <f t="shared" si="730"/>
        <v>12.887246750843948</v>
      </c>
      <c r="BE131" s="6">
        <f t="shared" si="730"/>
        <v>13.016119218352385</v>
      </c>
      <c r="BF131" s="6">
        <f t="shared" si="730"/>
        <v>13.14628041053591</v>
      </c>
      <c r="BG131" s="6">
        <f t="shared" si="730"/>
        <v>13.277743214641269</v>
      </c>
      <c r="BH131" s="6">
        <f t="shared" si="730"/>
        <v>13.410520646787681</v>
      </c>
      <c r="BI131" s="6">
        <f t="shared" si="730"/>
        <v>13.544625853255557</v>
      </c>
      <c r="BJ131" s="6">
        <f t="shared" si="730"/>
        <v>13.680072111788114</v>
      </c>
      <c r="BK131" s="6">
        <f t="shared" si="730"/>
        <v>15.085261758966766</v>
      </c>
      <c r="BL131" s="6">
        <f t="shared" si="730"/>
        <v>15.236114376556431</v>
      </c>
      <c r="BM131" s="6">
        <f t="shared" si="730"/>
        <v>15.388475520321997</v>
      </c>
      <c r="BN131" s="6">
        <f t="shared" si="730"/>
        <v>15.542360275525217</v>
      </c>
      <c r="BO131" s="6">
        <f t="shared" si="730"/>
        <v>15.69778387828047</v>
      </c>
      <c r="BP131" s="6">
        <f t="shared" si="729"/>
        <v>15.854761717063271</v>
      </c>
      <c r="BQ131" s="6">
        <f t="shared" si="729"/>
        <v>16.013309334233906</v>
      </c>
      <c r="BR131" s="6">
        <f t="shared" si="729"/>
        <v>16.173442427576244</v>
      </c>
      <c r="BS131" s="6">
        <f t="shared" si="729"/>
        <v>16.335176851852008</v>
      </c>
      <c r="BT131" s="6">
        <f t="shared" si="729"/>
        <v>16.498528620370529</v>
      </c>
      <c r="BU131" s="6">
        <f t="shared" si="729"/>
        <v>16.663513906574234</v>
      </c>
      <c r="BV131" s="6">
        <f t="shared" si="729"/>
        <v>16.830149045639978</v>
      </c>
      <c r="BW131" s="6">
        <f t="shared" si="729"/>
        <v>19.092659642143456</v>
      </c>
      <c r="BX131" s="6">
        <f t="shared" si="729"/>
        <v>19.28358623856489</v>
      </c>
      <c r="BY131" s="6">
        <f t="shared" si="729"/>
        <v>19.476422100950533</v>
      </c>
      <c r="BZ131" s="6">
        <f t="shared" si="729"/>
        <v>19.671186321960043</v>
      </c>
      <c r="CA131" s="6">
        <f t="shared" si="729"/>
        <v>19.867898185179644</v>
      </c>
      <c r="CB131" s="6">
        <f t="shared" si="729"/>
        <v>20.066577167031443</v>
      </c>
      <c r="CC131" s="6">
        <f t="shared" si="729"/>
        <v>20.267242938701759</v>
      </c>
      <c r="CD131" s="6">
        <f t="shared" si="729"/>
        <v>20.469915368088774</v>
      </c>
      <c r="CE131" s="6">
        <f t="shared" si="729"/>
        <v>20.674614521769662</v>
      </c>
      <c r="CF131" s="6">
        <f t="shared" si="729"/>
        <v>20.881360666987359</v>
      </c>
      <c r="CG131" s="6">
        <f t="shared" si="729"/>
        <v>21.090174273657233</v>
      </c>
      <c r="CH131" s="6">
        <f t="shared" si="729"/>
        <v>21.301076016393804</v>
      </c>
      <c r="CI131" s="6">
        <f t="shared" si="729"/>
        <v>22.58979111538563</v>
      </c>
      <c r="CJ131" s="6">
        <f t="shared" si="729"/>
        <v>22.815689026539488</v>
      </c>
      <c r="CK131" s="6">
        <f t="shared" si="729"/>
        <v>23.043845916804884</v>
      </c>
      <c r="CL131" s="6">
        <f t="shared" si="729"/>
        <v>23.274284375972929</v>
      </c>
      <c r="CM131" s="6">
        <f t="shared" si="729"/>
        <v>23.507027219732656</v>
      </c>
      <c r="CN131" s="6">
        <f t="shared" si="729"/>
        <v>23.742097491929986</v>
      </c>
      <c r="CO131" s="6">
        <f t="shared" si="729"/>
        <v>23.979518466849292</v>
      </c>
      <c r="CP131" s="6">
        <f t="shared" si="729"/>
        <v>24.219313651517776</v>
      </c>
      <c r="CQ131" s="6">
        <f t="shared" si="729"/>
        <v>24.461506788032956</v>
      </c>
      <c r="CR131" s="6">
        <f t="shared" si="729"/>
        <v>24.706121855913288</v>
      </c>
      <c r="CS131" s="6">
        <f t="shared" si="729"/>
        <v>24.953183074472424</v>
      </c>
      <c r="CT131" s="6">
        <f t="shared" si="729"/>
        <v>25.202714905217142</v>
      </c>
    </row>
    <row r="132" spans="1:98" x14ac:dyDescent="0.25">
      <c r="B132" s="1112" t="s">
        <v>150</v>
      </c>
      <c r="C132" s="6" t="str">
        <f t="shared" si="725"/>
        <v/>
      </c>
      <c r="D132" s="6" t="str">
        <f t="shared" si="730"/>
        <v/>
      </c>
      <c r="E132" s="6" t="str">
        <f t="shared" si="730"/>
        <v/>
      </c>
      <c r="F132" s="6" t="str">
        <f t="shared" si="730"/>
        <v/>
      </c>
      <c r="G132" s="6" t="str">
        <f t="shared" si="730"/>
        <v/>
      </c>
      <c r="H132" s="6" t="str">
        <f t="shared" si="730"/>
        <v/>
      </c>
      <c r="I132" s="6" t="str">
        <f t="shared" si="730"/>
        <v/>
      </c>
      <c r="J132" s="6" t="str">
        <f t="shared" si="730"/>
        <v/>
      </c>
      <c r="K132" s="6" t="str">
        <f t="shared" si="730"/>
        <v/>
      </c>
      <c r="L132" s="6" t="str">
        <f t="shared" si="730"/>
        <v/>
      </c>
      <c r="M132" s="6" t="str">
        <f t="shared" si="730"/>
        <v/>
      </c>
      <c r="N132" s="6" t="str">
        <f t="shared" si="730"/>
        <v/>
      </c>
      <c r="O132" s="6" t="str">
        <f t="shared" si="730"/>
        <v/>
      </c>
      <c r="P132" s="6" t="str">
        <f t="shared" si="730"/>
        <v/>
      </c>
      <c r="Q132" s="6" t="str">
        <f t="shared" si="730"/>
        <v/>
      </c>
      <c r="R132" s="6" t="str">
        <f t="shared" si="730"/>
        <v/>
      </c>
      <c r="S132" s="6" t="str">
        <f t="shared" si="730"/>
        <v/>
      </c>
      <c r="T132" s="6" t="str">
        <f t="shared" si="730"/>
        <v/>
      </c>
      <c r="U132" s="6" t="str">
        <f t="shared" si="730"/>
        <v/>
      </c>
      <c r="V132" s="6" t="str">
        <f t="shared" si="730"/>
        <v/>
      </c>
      <c r="W132" s="6" t="str">
        <f t="shared" si="730"/>
        <v/>
      </c>
      <c r="X132" s="6" t="str">
        <f t="shared" si="730"/>
        <v/>
      </c>
      <c r="Y132" s="6" t="str">
        <f t="shared" si="730"/>
        <v/>
      </c>
      <c r="Z132" s="6" t="str">
        <f t="shared" si="730"/>
        <v/>
      </c>
      <c r="AA132" s="6" t="str">
        <f t="shared" si="730"/>
        <v/>
      </c>
      <c r="AB132" s="6">
        <f t="shared" si="730"/>
        <v>0.67766207759699626</v>
      </c>
      <c r="AC132" s="6">
        <f t="shared" si="730"/>
        <v>0.67433481152993346</v>
      </c>
      <c r="AD132" s="6">
        <f t="shared" si="730"/>
        <v>0.7345575221238938</v>
      </c>
      <c r="AE132" s="6">
        <f t="shared" si="730"/>
        <v>0.37122982321291315</v>
      </c>
      <c r="AF132" s="6">
        <f t="shared" si="730"/>
        <v>0.16410967741935484</v>
      </c>
      <c r="AG132" s="6">
        <f t="shared" si="730"/>
        <v>0.22015332197614992</v>
      </c>
      <c r="AH132" s="6">
        <f t="shared" si="730"/>
        <v>0.32984640893416933</v>
      </c>
      <c r="AI132" s="6">
        <f t="shared" si="730"/>
        <v>0.26513025928060457</v>
      </c>
      <c r="AJ132" s="6">
        <f t="shared" si="730"/>
        <v>0.25434137643085836</v>
      </c>
      <c r="AK132" s="6">
        <f t="shared" si="730"/>
        <v>0.28477624206367325</v>
      </c>
      <c r="AL132" s="6">
        <f t="shared" si="730"/>
        <v>0.307265026748828</v>
      </c>
      <c r="AM132" s="6">
        <f t="shared" si="730"/>
        <v>0.26887941425830264</v>
      </c>
      <c r="AN132" s="6">
        <f t="shared" si="730"/>
        <v>0.27028290503903435</v>
      </c>
      <c r="AO132" s="6">
        <f t="shared" si="730"/>
        <v>0.27369598471423801</v>
      </c>
      <c r="AP132" s="6">
        <f t="shared" si="730"/>
        <v>0.27749931500900799</v>
      </c>
      <c r="AQ132" s="6">
        <f t="shared" si="730"/>
        <v>0.27943370426005953</v>
      </c>
      <c r="AR132" s="6">
        <f t="shared" si="730"/>
        <v>0.28213645879899435</v>
      </c>
      <c r="AS132" s="6">
        <f t="shared" si="730"/>
        <v>0.2851806345403532</v>
      </c>
      <c r="AT132" s="6">
        <f t="shared" si="730"/>
        <v>0.28812639644650517</v>
      </c>
      <c r="AU132" s="6">
        <f t="shared" si="730"/>
        <v>0.29084638142409602</v>
      </c>
      <c r="AV132" s="6">
        <f t="shared" si="730"/>
        <v>0.29377165347676615</v>
      </c>
      <c r="AW132" s="6">
        <f t="shared" si="730"/>
        <v>0.29675468366533136</v>
      </c>
      <c r="AX132" s="6">
        <f t="shared" si="730"/>
        <v>0.29972085990986774</v>
      </c>
      <c r="AY132" s="6">
        <f t="shared" si="730"/>
        <v>0.28385749806532956</v>
      </c>
      <c r="AZ132" s="6">
        <f t="shared" si="730"/>
        <v>0.28389888897426357</v>
      </c>
      <c r="BA132" s="6">
        <f t="shared" si="730"/>
        <v>0.28390255657523666</v>
      </c>
      <c r="BB132" s="6">
        <f t="shared" si="730"/>
        <v>0.28389630278137767</v>
      </c>
      <c r="BC132" s="6">
        <f t="shared" si="730"/>
        <v>0.28388881043026065</v>
      </c>
      <c r="BD132" s="6">
        <f t="shared" si="730"/>
        <v>0.28389663960092065</v>
      </c>
      <c r="BE132" s="6">
        <f t="shared" si="730"/>
        <v>0.2838960772631543</v>
      </c>
      <c r="BF132" s="6">
        <f t="shared" si="730"/>
        <v>0.28389445748134373</v>
      </c>
      <c r="BG132" s="6">
        <f t="shared" si="730"/>
        <v>0.28389399616008354</v>
      </c>
      <c r="BH132" s="6">
        <f t="shared" si="730"/>
        <v>0.28389529262214136</v>
      </c>
      <c r="BI132" s="6">
        <f t="shared" si="730"/>
        <v>0.28389495587944369</v>
      </c>
      <c r="BJ132" s="6">
        <f t="shared" si="730"/>
        <v>0.28389467553490022</v>
      </c>
      <c r="BK132" s="6">
        <f t="shared" si="730"/>
        <v>0.28389251218844447</v>
      </c>
      <c r="BL132" s="6">
        <f t="shared" si="730"/>
        <v>0.28389251218844447</v>
      </c>
      <c r="BM132" s="6">
        <f t="shared" si="730"/>
        <v>0.28389251218844447</v>
      </c>
      <c r="BN132" s="6">
        <f t="shared" si="730"/>
        <v>0.28389251218844447</v>
      </c>
      <c r="BO132" s="6">
        <f t="shared" si="730"/>
        <v>0.28389251218844447</v>
      </c>
      <c r="BP132" s="6">
        <f t="shared" si="729"/>
        <v>0.28389251218844447</v>
      </c>
      <c r="BQ132" s="6">
        <f t="shared" si="729"/>
        <v>0.28389251218844447</v>
      </c>
      <c r="BR132" s="6">
        <f t="shared" si="729"/>
        <v>0.28389251218844447</v>
      </c>
      <c r="BS132" s="6">
        <f t="shared" si="729"/>
        <v>0.28389251218844447</v>
      </c>
      <c r="BT132" s="6">
        <f t="shared" si="729"/>
        <v>0.28389251218844447</v>
      </c>
      <c r="BU132" s="6">
        <f t="shared" si="729"/>
        <v>0.28389251218844447</v>
      </c>
      <c r="BV132" s="6">
        <f t="shared" si="729"/>
        <v>0.28389251218844447</v>
      </c>
      <c r="BW132" s="6">
        <f t="shared" si="729"/>
        <v>0.28389251218844447</v>
      </c>
      <c r="BX132" s="6">
        <f t="shared" si="729"/>
        <v>0.28389251218844447</v>
      </c>
      <c r="BY132" s="6">
        <f t="shared" si="729"/>
        <v>0.28389251218844447</v>
      </c>
      <c r="BZ132" s="6">
        <f t="shared" si="729"/>
        <v>0.28389251218844447</v>
      </c>
      <c r="CA132" s="6">
        <f t="shared" si="729"/>
        <v>0.28389251218844447</v>
      </c>
      <c r="CB132" s="6">
        <f t="shared" si="729"/>
        <v>0.28389251218844447</v>
      </c>
      <c r="CC132" s="6">
        <f t="shared" si="729"/>
        <v>0.28389251218844447</v>
      </c>
      <c r="CD132" s="6">
        <f t="shared" si="729"/>
        <v>0.28389251218844447</v>
      </c>
      <c r="CE132" s="6">
        <f t="shared" si="729"/>
        <v>0.28389251218844447</v>
      </c>
      <c r="CF132" s="6">
        <f t="shared" si="729"/>
        <v>0.28389251218844447</v>
      </c>
      <c r="CG132" s="6">
        <f t="shared" si="729"/>
        <v>0.28389251218844447</v>
      </c>
      <c r="CH132" s="6">
        <f t="shared" si="729"/>
        <v>0.28389251218844447</v>
      </c>
      <c r="CI132" s="6">
        <f t="shared" si="729"/>
        <v>0.28389251218844447</v>
      </c>
      <c r="CJ132" s="6">
        <f t="shared" si="729"/>
        <v>0.28389251218844447</v>
      </c>
      <c r="CK132" s="6">
        <f t="shared" si="729"/>
        <v>0.28389251218844447</v>
      </c>
      <c r="CL132" s="6">
        <f t="shared" si="729"/>
        <v>0.28389251218844447</v>
      </c>
      <c r="CM132" s="6">
        <f t="shared" si="729"/>
        <v>0.28389251218844447</v>
      </c>
      <c r="CN132" s="6">
        <f t="shared" si="729"/>
        <v>0.28389251218844447</v>
      </c>
      <c r="CO132" s="6">
        <f t="shared" si="729"/>
        <v>0.28389251218844447</v>
      </c>
      <c r="CP132" s="6">
        <f t="shared" si="729"/>
        <v>0.28389251218844447</v>
      </c>
      <c r="CQ132" s="6">
        <f t="shared" si="729"/>
        <v>0.28389251218844447</v>
      </c>
      <c r="CR132" s="6">
        <f t="shared" si="729"/>
        <v>0.28389251218844447</v>
      </c>
      <c r="CS132" s="6">
        <f t="shared" si="729"/>
        <v>0.28389251218844447</v>
      </c>
      <c r="CT132" s="6">
        <f t="shared" si="729"/>
        <v>0.28389251218844447</v>
      </c>
    </row>
    <row r="133" spans="1:98" x14ac:dyDescent="0.25">
      <c r="A133" s="5"/>
      <c r="B133" s="1" t="s">
        <v>3</v>
      </c>
      <c r="C133" s="7">
        <f t="shared" si="725"/>
        <v>3.8622304283604136</v>
      </c>
      <c r="D133" s="7">
        <f t="shared" si="730"/>
        <v>3.5816543745480831</v>
      </c>
      <c r="E133" s="7">
        <f t="shared" si="730"/>
        <v>7.3730495251017638</v>
      </c>
      <c r="F133" s="7">
        <f t="shared" si="730"/>
        <v>8.5994920245398792</v>
      </c>
      <c r="G133" s="7">
        <f t="shared" si="730"/>
        <v>7.1566326402016385</v>
      </c>
      <c r="H133" s="7">
        <f t="shared" si="730"/>
        <v>11.666129950495042</v>
      </c>
      <c r="I133" s="7">
        <f t="shared" si="730"/>
        <v>10.09867417783191</v>
      </c>
      <c r="J133" s="7">
        <f t="shared" si="730"/>
        <v>5.7701749856569124</v>
      </c>
      <c r="K133" s="7">
        <f t="shared" si="730"/>
        <v>12.700052053209943</v>
      </c>
      <c r="L133" s="7">
        <f t="shared" si="730"/>
        <v>7.6892558398220192</v>
      </c>
      <c r="M133" s="7">
        <f t="shared" si="730"/>
        <v>11.421918076109943</v>
      </c>
      <c r="N133" s="7">
        <f t="shared" si="730"/>
        <v>17.8197683116883</v>
      </c>
      <c r="O133" s="7">
        <f t="shared" si="730"/>
        <v>3.1298518327310272</v>
      </c>
      <c r="P133" s="7">
        <f t="shared" si="730"/>
        <v>3.5102916881775785</v>
      </c>
      <c r="Q133" s="7">
        <f t="shared" si="730"/>
        <v>8.6250038703434893</v>
      </c>
      <c r="R133" s="7">
        <f t="shared" si="730"/>
        <v>8.6280646226415083</v>
      </c>
      <c r="S133" s="7">
        <f t="shared" si="730"/>
        <v>6.2238497951752398</v>
      </c>
      <c r="T133" s="7">
        <f t="shared" si="730"/>
        <v>7.6202616659398181</v>
      </c>
      <c r="U133" s="7">
        <f t="shared" si="730"/>
        <v>5.959107653490328</v>
      </c>
      <c r="V133" s="7">
        <f t="shared" si="730"/>
        <v>5.620914</v>
      </c>
      <c r="W133" s="7">
        <f t="shared" si="730"/>
        <v>7.7074272103658528</v>
      </c>
      <c r="X133" s="7">
        <f t="shared" si="730"/>
        <v>6.5294875533428156</v>
      </c>
      <c r="Y133" s="7">
        <f t="shared" si="730"/>
        <v>9.117105905641715</v>
      </c>
      <c r="Z133" s="7">
        <f t="shared" si="730"/>
        <v>14.312290712468229</v>
      </c>
      <c r="AA133" s="7">
        <f t="shared" si="730"/>
        <v>3.8497603255954176</v>
      </c>
      <c r="AB133" s="7">
        <f t="shared" si="730"/>
        <v>6.0641150954308891</v>
      </c>
      <c r="AC133" s="7">
        <f t="shared" si="730"/>
        <v>7.8051770036816759</v>
      </c>
      <c r="AD133" s="7">
        <f t="shared" si="730"/>
        <v>7.0762626554816315</v>
      </c>
      <c r="AE133" s="7">
        <f t="shared" si="730"/>
        <v>8.3457211667112663</v>
      </c>
      <c r="AF133" s="7">
        <f t="shared" si="730"/>
        <v>7.6125587725810444</v>
      </c>
      <c r="AG133" s="7">
        <f t="shared" si="730"/>
        <v>5.5679597218892347</v>
      </c>
      <c r="AH133" s="7">
        <f t="shared" si="730"/>
        <v>7.8330013806597512</v>
      </c>
      <c r="AI133" s="7">
        <f t="shared" si="730"/>
        <v>8.5081985765677075</v>
      </c>
      <c r="AJ133" s="7">
        <f t="shared" si="730"/>
        <v>9.3037630110776686</v>
      </c>
      <c r="AK133" s="7">
        <f t="shared" si="730"/>
        <v>10.074526399180503</v>
      </c>
      <c r="AL133" s="7">
        <f t="shared" si="730"/>
        <v>11.306989816963389</v>
      </c>
      <c r="AM133" s="7">
        <f t="shared" si="730"/>
        <v>7.9273601359768566</v>
      </c>
      <c r="AN133" s="7">
        <f t="shared" si="730"/>
        <v>8.0011213393415215</v>
      </c>
      <c r="AO133" s="7">
        <f t="shared" si="730"/>
        <v>8.6496807260072881</v>
      </c>
      <c r="AP133" s="7">
        <f t="shared" si="730"/>
        <v>8.2543053733549083</v>
      </c>
      <c r="AQ133" s="7">
        <f t="shared" si="730"/>
        <v>8.6999789647068368</v>
      </c>
      <c r="AR133" s="7">
        <f t="shared" si="730"/>
        <v>8.9072994776697314</v>
      </c>
      <c r="AS133" s="7">
        <f t="shared" si="730"/>
        <v>9.0321516684555032</v>
      </c>
      <c r="AT133" s="7">
        <f t="shared" si="730"/>
        <v>9.1599421533838008</v>
      </c>
      <c r="AU133" s="7">
        <f t="shared" si="730"/>
        <v>9.4046506421353318</v>
      </c>
      <c r="AV133" s="7">
        <f t="shared" si="730"/>
        <v>9.6674719986355111</v>
      </c>
      <c r="AW133" s="7">
        <f t="shared" si="730"/>
        <v>9.9173992588310096</v>
      </c>
      <c r="AX133" s="7">
        <f t="shared" si="730"/>
        <v>10.199654821635713</v>
      </c>
      <c r="AY133" s="7">
        <f t="shared" si="730"/>
        <v>9.915375934196426</v>
      </c>
      <c r="AZ133" s="7">
        <f t="shared" si="730"/>
        <v>9.7987596299895205</v>
      </c>
      <c r="BA133" s="7">
        <f t="shared" si="730"/>
        <v>10.519626822876264</v>
      </c>
      <c r="BB133" s="7">
        <f t="shared" si="730"/>
        <v>9.7890424917125642</v>
      </c>
      <c r="BC133" s="7">
        <f t="shared" si="730"/>
        <v>10.317258865656955</v>
      </c>
      <c r="BD133" s="7">
        <f t="shared" si="730"/>
        <v>10.546024864933287</v>
      </c>
      <c r="BE133" s="7">
        <f t="shared" si="730"/>
        <v>10.734014718087089</v>
      </c>
      <c r="BF133" s="7">
        <f t="shared" si="730"/>
        <v>10.974283619056182</v>
      </c>
      <c r="BG133" s="7">
        <f t="shared" si="730"/>
        <v>11.278299713816329</v>
      </c>
      <c r="BH133" s="7">
        <f t="shared" si="730"/>
        <v>11.597672285193047</v>
      </c>
      <c r="BI133" s="7">
        <f t="shared" si="730"/>
        <v>11.922555404136894</v>
      </c>
      <c r="BJ133" s="7">
        <f t="shared" si="730"/>
        <v>12.253723284534017</v>
      </c>
      <c r="BK133" s="7">
        <f t="shared" si="730"/>
        <v>11.279559394129008</v>
      </c>
      <c r="BL133" s="7">
        <f t="shared" si="730"/>
        <v>11.076374144483363</v>
      </c>
      <c r="BM133" s="7">
        <f t="shared" si="730"/>
        <v>12.171428687996292</v>
      </c>
      <c r="BN133" s="7">
        <f t="shared" si="730"/>
        <v>11.781514137383882</v>
      </c>
      <c r="BO133" s="7">
        <f t="shared" ref="BO133:CT133" si="731">IFERROR(BO30/BO42,"")</f>
        <v>12.367634898319041</v>
      </c>
      <c r="BP133" s="7">
        <f t="shared" si="731"/>
        <v>12.464397887546363</v>
      </c>
      <c r="BQ133" s="7">
        <f t="shared" si="731"/>
        <v>12.735172745660522</v>
      </c>
      <c r="BR133" s="7">
        <f t="shared" si="731"/>
        <v>12.933408197813655</v>
      </c>
      <c r="BS133" s="7">
        <f t="shared" si="731"/>
        <v>13.354415955802132</v>
      </c>
      <c r="BT133" s="7">
        <f t="shared" si="731"/>
        <v>13.787439024457592</v>
      </c>
      <c r="BU133" s="7">
        <f t="shared" si="731"/>
        <v>14.230189607668638</v>
      </c>
      <c r="BV133" s="7">
        <f t="shared" si="731"/>
        <v>14.674842615694457</v>
      </c>
      <c r="BW133" s="7">
        <f t="shared" si="731"/>
        <v>12.323066885404845</v>
      </c>
      <c r="BX133" s="7">
        <f t="shared" si="731"/>
        <v>11.770767260465878</v>
      </c>
      <c r="BY133" s="7">
        <f t="shared" si="731"/>
        <v>13.055789420376131</v>
      </c>
      <c r="BZ133" s="7">
        <f t="shared" si="731"/>
        <v>12.670848105940099</v>
      </c>
      <c r="CA133" s="7">
        <f t="shared" si="731"/>
        <v>13.599470386315662</v>
      </c>
      <c r="CB133" s="7">
        <f t="shared" si="731"/>
        <v>13.717318673346954</v>
      </c>
      <c r="CC133" s="7">
        <f t="shared" si="731"/>
        <v>13.813311386066504</v>
      </c>
      <c r="CD133" s="7">
        <f t="shared" si="731"/>
        <v>14.01470589994153</v>
      </c>
      <c r="CE133" s="7">
        <f t="shared" si="731"/>
        <v>14.402167069447772</v>
      </c>
      <c r="CF133" s="7">
        <f t="shared" si="731"/>
        <v>14.827781899234681</v>
      </c>
      <c r="CG133" s="7">
        <f t="shared" si="731"/>
        <v>15.254751933982584</v>
      </c>
      <c r="CH133" s="7">
        <f t="shared" si="731"/>
        <v>15.623123988369205</v>
      </c>
      <c r="CI133" s="7">
        <f t="shared" si="731"/>
        <v>13.657601179351287</v>
      </c>
      <c r="CJ133" s="7">
        <f t="shared" si="731"/>
        <v>13.147422316372959</v>
      </c>
      <c r="CK133" s="7">
        <f t="shared" si="731"/>
        <v>14.533246402654216</v>
      </c>
      <c r="CL133" s="7">
        <f t="shared" si="731"/>
        <v>14.118938621706015</v>
      </c>
      <c r="CM133" s="7">
        <f t="shared" si="731"/>
        <v>15.123626822190635</v>
      </c>
      <c r="CN133" s="7">
        <f t="shared" si="731"/>
        <v>15.27181870280342</v>
      </c>
      <c r="CO133" s="7">
        <f t="shared" si="731"/>
        <v>15.410041758011801</v>
      </c>
      <c r="CP133" s="7">
        <f t="shared" si="731"/>
        <v>15.690847955768696</v>
      </c>
      <c r="CQ133" s="7">
        <f t="shared" si="731"/>
        <v>16.183903612757074</v>
      </c>
      <c r="CR133" s="7">
        <f t="shared" si="731"/>
        <v>16.728176767861523</v>
      </c>
      <c r="CS133" s="7">
        <f t="shared" si="731"/>
        <v>17.395618276106642</v>
      </c>
      <c r="CT133" s="7">
        <f t="shared" si="731"/>
        <v>17.888029597637164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19" t="s">
        <v>16</v>
      </c>
    </row>
    <row r="4" spans="2:13" x14ac:dyDescent="0.25">
      <c r="B4" s="20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</row>
    <row r="5" spans="2:13" s="17" customFormat="1" x14ac:dyDescent="0.25">
      <c r="B5" s="21">
        <v>1</v>
      </c>
      <c r="C5" s="21">
        <v>1</v>
      </c>
      <c r="D5" s="21">
        <v>0.95</v>
      </c>
      <c r="E5" s="21">
        <v>0.8</v>
      </c>
      <c r="F5" s="21">
        <v>0.7</v>
      </c>
      <c r="G5" s="21">
        <v>0.6</v>
      </c>
      <c r="H5" s="21">
        <v>0.55000000000000004</v>
      </c>
      <c r="I5" s="21">
        <v>0.5</v>
      </c>
      <c r="J5" s="21">
        <v>0.45</v>
      </c>
      <c r="K5" s="21">
        <v>0.4</v>
      </c>
      <c r="L5" s="21">
        <v>0.35</v>
      </c>
      <c r="M5" s="21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375" customWidth="1" collapsed="1"/>
    <col min="2" max="2" width="27.375" bestFit="1" customWidth="1" collapsed="1"/>
    <col min="3" max="5" width="10.625" style="20" customWidth="1" collapsed="1"/>
    <col min="6" max="8" width="10.625" style="20" hidden="1" customWidth="1" collapsed="1"/>
    <col min="9" max="9" width="10.625" customWidth="1" collapsed="1"/>
    <col min="10" max="10" width="2.125" style="23" customWidth="1" collapsed="1"/>
    <col min="11" max="11" width="10.625" style="77" customWidth="1" collapsed="1"/>
    <col min="12" max="12" width="27.625" style="77" customWidth="1" collapsed="1"/>
    <col min="13" max="13" width="10.625" style="77" customWidth="1" collapsed="1"/>
    <col min="14" max="14" width="10.625" customWidth="1" collapsed="1"/>
    <col min="16" max="18" width="0" hidden="1" customWidth="1" collapsed="1"/>
  </cols>
  <sheetData>
    <row r="2" spans="2:16" x14ac:dyDescent="0.25">
      <c r="B2" s="47" t="s">
        <v>52</v>
      </c>
      <c r="C2" s="48" t="s">
        <v>29</v>
      </c>
      <c r="D2" s="48" t="s">
        <v>30</v>
      </c>
      <c r="E2" s="48" t="s">
        <v>31</v>
      </c>
      <c r="F2" s="48" t="s">
        <v>32</v>
      </c>
      <c r="G2" s="48" t="s">
        <v>33</v>
      </c>
      <c r="H2" s="48" t="s">
        <v>34</v>
      </c>
      <c r="I2" s="49" t="s">
        <v>37</v>
      </c>
      <c r="J2" s="62"/>
      <c r="K2" s="67"/>
      <c r="L2" s="68"/>
      <c r="M2" s="68"/>
    </row>
    <row r="3" spans="2:16" x14ac:dyDescent="0.25">
      <c r="B3" s="29"/>
      <c r="C3" s="30"/>
      <c r="D3" s="30"/>
      <c r="E3" s="30"/>
      <c r="F3" s="30"/>
      <c r="G3" s="30"/>
      <c r="H3" s="30"/>
      <c r="I3" s="31"/>
      <c r="J3" s="63"/>
      <c r="K3" s="69"/>
      <c r="L3" s="69"/>
      <c r="M3" s="69"/>
    </row>
    <row r="4" spans="2:16" x14ac:dyDescent="0.25">
      <c r="B4" s="29" t="s">
        <v>36</v>
      </c>
      <c r="C4" s="32">
        <f t="shared" ref="C4:H5" si="0">C20+M20</f>
        <v>23431.534</v>
      </c>
      <c r="D4" s="32">
        <f t="shared" si="0"/>
        <v>23874.145000000011</v>
      </c>
      <c r="E4" s="32">
        <f t="shared" si="0"/>
        <v>35439.430500000017</v>
      </c>
      <c r="F4" s="32">
        <f t="shared" si="0"/>
        <v>31620.945</v>
      </c>
      <c r="G4" s="32">
        <f t="shared" si="0"/>
        <v>39791.301000000036</v>
      </c>
      <c r="H4" s="32">
        <f t="shared" si="0"/>
        <v>75761.658000000214</v>
      </c>
      <c r="I4" s="33">
        <f>SUM(C4:E4)</f>
        <v>82745.10950000002</v>
      </c>
      <c r="J4" s="64"/>
      <c r="K4" s="70"/>
      <c r="L4" s="83"/>
      <c r="M4" s="70"/>
    </row>
    <row r="5" spans="2:16" x14ac:dyDescent="0.25">
      <c r="B5" s="29" t="s">
        <v>39</v>
      </c>
      <c r="C5" s="32">
        <f t="shared" si="0"/>
        <v>6581.7240000000102</v>
      </c>
      <c r="D5" s="32">
        <f t="shared" si="0"/>
        <v>7981.6760000000195</v>
      </c>
      <c r="E5" s="32">
        <f t="shared" si="0"/>
        <v>13617.750500000049</v>
      </c>
      <c r="F5" s="32">
        <f t="shared" si="0"/>
        <v>8497.1710000000203</v>
      </c>
      <c r="G5" s="32">
        <f t="shared" si="0"/>
        <v>11235.910000000051</v>
      </c>
      <c r="H5" s="32">
        <f t="shared" si="0"/>
        <v>20535.086000000112</v>
      </c>
      <c r="I5" s="33">
        <f t="shared" ref="I5:I6" si="1">SUM(C5:E5)</f>
        <v>28181.15050000008</v>
      </c>
      <c r="J5" s="64"/>
      <c r="K5" s="70"/>
      <c r="L5" s="83"/>
      <c r="M5" s="70"/>
    </row>
    <row r="6" spans="2:16" x14ac:dyDescent="0.25">
      <c r="B6" s="37" t="s">
        <v>48</v>
      </c>
      <c r="C6" s="45">
        <f>SUM(C4:C5)</f>
        <v>30013.258000000009</v>
      </c>
      <c r="D6" s="45">
        <f t="shared" ref="D6:H6" si="2">SUM(D4:D5)</f>
        <v>31855.821000000033</v>
      </c>
      <c r="E6" s="45">
        <f t="shared" si="2"/>
        <v>49057.18100000007</v>
      </c>
      <c r="F6" s="45">
        <f t="shared" si="2"/>
        <v>40118.116000000024</v>
      </c>
      <c r="G6" s="45">
        <f t="shared" si="2"/>
        <v>51027.211000000083</v>
      </c>
      <c r="H6" s="45">
        <f t="shared" si="2"/>
        <v>96296.744000000326</v>
      </c>
      <c r="I6" s="46">
        <f t="shared" si="1"/>
        <v>110926.26000000011</v>
      </c>
      <c r="J6" s="65"/>
      <c r="K6" s="71"/>
      <c r="L6" s="71"/>
      <c r="M6" s="71"/>
      <c r="O6" s="60"/>
      <c r="P6" s="61"/>
    </row>
    <row r="7" spans="2:16" x14ac:dyDescent="0.25">
      <c r="B7" s="78" t="s">
        <v>53</v>
      </c>
      <c r="C7" s="59"/>
      <c r="D7" s="59"/>
      <c r="E7" s="59"/>
      <c r="F7" s="59"/>
      <c r="G7" s="59"/>
      <c r="H7" s="59"/>
      <c r="I7" s="79">
        <v>143327.04305496998</v>
      </c>
      <c r="J7" s="65"/>
      <c r="K7" s="71"/>
      <c r="L7" s="71"/>
      <c r="M7" s="71"/>
      <c r="O7" s="60"/>
      <c r="P7" s="61"/>
    </row>
    <row r="8" spans="2:16" x14ac:dyDescent="0.25">
      <c r="B8" s="81" t="s">
        <v>47</v>
      </c>
      <c r="C8" s="80">
        <f>C5/C6</f>
        <v>0.21929388672166175</v>
      </c>
      <c r="D8" s="80">
        <f t="shared" ref="D8:E8" si="3">D5/D6</f>
        <v>0.25055627980832801</v>
      </c>
      <c r="E8" s="80">
        <f t="shared" si="3"/>
        <v>0.2775893400805079</v>
      </c>
      <c r="F8" s="59"/>
      <c r="G8" s="59"/>
      <c r="H8" s="59"/>
      <c r="I8" s="79"/>
      <c r="J8" s="65"/>
      <c r="K8" s="71"/>
      <c r="L8" s="71"/>
      <c r="M8" s="71"/>
      <c r="O8" s="60"/>
      <c r="P8" s="61"/>
    </row>
    <row r="9" spans="2:16" x14ac:dyDescent="0.25">
      <c r="B9" s="37"/>
      <c r="C9" s="45"/>
      <c r="D9" s="45"/>
      <c r="E9" s="45"/>
      <c r="F9" s="45"/>
      <c r="G9" s="45"/>
      <c r="H9" s="45"/>
      <c r="I9" s="46"/>
      <c r="J9" s="65"/>
      <c r="K9" s="71"/>
      <c r="L9" s="71"/>
      <c r="M9" s="71"/>
    </row>
    <row r="10" spans="2:16" x14ac:dyDescent="0.25">
      <c r="B10" s="37" t="s">
        <v>51</v>
      </c>
      <c r="C10" s="57">
        <f t="shared" ref="C10:H10" si="4">C36+M36</f>
        <v>1122</v>
      </c>
      <c r="D10" s="57">
        <f t="shared" si="4"/>
        <v>1091.7</v>
      </c>
      <c r="E10" s="57">
        <f t="shared" si="4"/>
        <v>1123.8</v>
      </c>
      <c r="F10" s="57">
        <f t="shared" si="4"/>
        <v>902.64</v>
      </c>
      <c r="G10" s="57">
        <f t="shared" si="4"/>
        <v>928</v>
      </c>
      <c r="H10" s="57">
        <f t="shared" si="4"/>
        <v>702.6</v>
      </c>
      <c r="I10" s="46"/>
      <c r="J10" s="65"/>
      <c r="K10" s="71"/>
      <c r="L10" s="71"/>
      <c r="M10" s="71"/>
    </row>
    <row r="11" spans="2:16" x14ac:dyDescent="0.25">
      <c r="B11" s="37" t="s">
        <v>50</v>
      </c>
      <c r="C11" s="45"/>
      <c r="D11" s="45"/>
      <c r="E11" s="45"/>
      <c r="F11" s="45"/>
      <c r="G11" s="45"/>
      <c r="H11" s="45"/>
      <c r="I11" s="46"/>
      <c r="J11" s="65"/>
      <c r="K11" s="71"/>
      <c r="L11" s="71"/>
      <c r="M11" s="71"/>
    </row>
    <row r="12" spans="2:16" x14ac:dyDescent="0.25">
      <c r="B12" s="50" t="s">
        <v>11</v>
      </c>
      <c r="C12" s="51">
        <f>'Total Agency'!T69</f>
        <v>0.20678768745067089</v>
      </c>
      <c r="D12" s="51">
        <f>'Total Agency'!U69</f>
        <v>0.20373027259684362</v>
      </c>
      <c r="E12" s="51">
        <f>'Total Agency'!V69</f>
        <v>0.22501946535167403</v>
      </c>
      <c r="F12" s="51">
        <f>'Total Agency'!W69</f>
        <v>0.17435775451950522</v>
      </c>
      <c r="G12" s="51">
        <f>'Total Agency'!X69</f>
        <v>0.17003646005966191</v>
      </c>
      <c r="H12" s="51">
        <f>'Total Agency'!Y69</f>
        <v>0.25596749619095988</v>
      </c>
      <c r="I12" s="46"/>
      <c r="J12" s="65"/>
      <c r="K12" s="71"/>
      <c r="L12" s="71"/>
      <c r="M12" s="71"/>
    </row>
    <row r="13" spans="2:16" x14ac:dyDescent="0.25">
      <c r="B13" s="50" t="s">
        <v>35</v>
      </c>
      <c r="C13" s="52">
        <f>'Total Agency'!T93</f>
        <v>1.4343511450381679</v>
      </c>
      <c r="D13" s="52">
        <f>'Total Agency'!U93</f>
        <v>1.4732394366197183</v>
      </c>
      <c r="E13" s="52">
        <f>'Total Agency'!V93</f>
        <v>1.814878892733564</v>
      </c>
      <c r="F13" s="52">
        <f>'Total Agency'!W93</f>
        <v>1.5675306957708048</v>
      </c>
      <c r="G13" s="52">
        <f>'Total Agency'!X93</f>
        <v>1.8960363872644574</v>
      </c>
      <c r="H13" s="52">
        <f>'Total Agency'!Y93</f>
        <v>2.0249999999999999</v>
      </c>
      <c r="I13" s="46"/>
      <c r="J13" s="65"/>
      <c r="K13" s="71"/>
      <c r="L13" s="71"/>
      <c r="M13" s="71"/>
    </row>
    <row r="14" spans="2:16" x14ac:dyDescent="0.25">
      <c r="B14" s="50" t="s">
        <v>14</v>
      </c>
      <c r="C14" s="53">
        <f>'Total Agency'!T105</f>
        <v>15.972995210218208</v>
      </c>
      <c r="D14" s="53">
        <f>'Total Agency'!U105</f>
        <v>15.227447896749537</v>
      </c>
      <c r="E14" s="53">
        <f>'Total Agency'!V105</f>
        <v>15.588554496345745</v>
      </c>
      <c r="F14" s="53">
        <f>'Total Agency'!W105</f>
        <v>17.457839860748486</v>
      </c>
      <c r="G14" s="53">
        <f>'Total Agency'!X105</f>
        <v>17.487049691569595</v>
      </c>
      <c r="H14" s="53">
        <f>'Total Agency'!Y105</f>
        <v>18.870614148540138</v>
      </c>
      <c r="I14" s="46"/>
      <c r="J14" s="65"/>
      <c r="K14" s="71"/>
      <c r="L14" s="71"/>
      <c r="M14" s="71"/>
    </row>
    <row r="15" spans="2:16" x14ac:dyDescent="0.25">
      <c r="B15" s="58"/>
      <c r="C15" s="35"/>
      <c r="D15" s="35"/>
      <c r="E15" s="35"/>
      <c r="F15" s="35"/>
      <c r="G15" s="35"/>
      <c r="H15" s="35"/>
      <c r="I15" s="36"/>
      <c r="J15" s="66"/>
      <c r="K15" s="72"/>
      <c r="L15" s="72"/>
      <c r="M15" s="72"/>
    </row>
    <row r="18" spans="2:19" x14ac:dyDescent="0.25">
      <c r="B18" s="47" t="s">
        <v>38</v>
      </c>
      <c r="C18" s="48" t="s">
        <v>29</v>
      </c>
      <c r="D18" s="48" t="s">
        <v>30</v>
      </c>
      <c r="E18" s="48" t="s">
        <v>31</v>
      </c>
      <c r="F18" s="48" t="s">
        <v>32</v>
      </c>
      <c r="G18" s="48" t="s">
        <v>33</v>
      </c>
      <c r="H18" s="48" t="s">
        <v>34</v>
      </c>
      <c r="I18" s="49" t="s">
        <v>37</v>
      </c>
      <c r="J18" s="62"/>
      <c r="K18" s="67"/>
      <c r="L18" s="47" t="s">
        <v>49</v>
      </c>
      <c r="M18" s="48" t="s">
        <v>29</v>
      </c>
      <c r="N18" s="48" t="s">
        <v>30</v>
      </c>
      <c r="O18" s="48" t="s">
        <v>31</v>
      </c>
      <c r="P18" s="48" t="s">
        <v>32</v>
      </c>
      <c r="Q18" s="48" t="s">
        <v>33</v>
      </c>
      <c r="R18" s="48" t="s">
        <v>34</v>
      </c>
      <c r="S18" s="49" t="s">
        <v>37</v>
      </c>
    </row>
    <row r="19" spans="2:19" x14ac:dyDescent="0.25">
      <c r="B19" s="29"/>
      <c r="C19" s="30"/>
      <c r="D19" s="30"/>
      <c r="E19" s="30"/>
      <c r="F19" s="30"/>
      <c r="G19" s="30"/>
      <c r="H19" s="30"/>
      <c r="I19" s="31"/>
      <c r="J19" s="63"/>
      <c r="K19" s="69"/>
      <c r="L19" s="29"/>
      <c r="M19" s="30"/>
      <c r="N19" s="30"/>
      <c r="O19" s="30"/>
      <c r="P19" s="30"/>
      <c r="Q19" s="30"/>
      <c r="R19" s="30"/>
      <c r="S19" s="31"/>
    </row>
    <row r="20" spans="2:19" x14ac:dyDescent="0.25">
      <c r="B20" s="29" t="s">
        <v>36</v>
      </c>
      <c r="C20" s="32">
        <f>SUM('Agency North'!U22,'Agency North'!U24:U28)</f>
        <v>11081.561999999998</v>
      </c>
      <c r="D20" s="32">
        <f>SUM('Agency North'!V22,'Agency North'!V24:V28)</f>
        <v>12129.48900000001</v>
      </c>
      <c r="E20" s="32">
        <f>SUM('Agency North'!W22,'Agency North'!W24:W28)</f>
        <v>19340.898500000021</v>
      </c>
      <c r="F20" s="32">
        <f>SUM('Agency North'!X22,'Agency North'!X24:X28)</f>
        <v>15237.669</v>
      </c>
      <c r="G20" s="32">
        <f>SUM('Agency North'!Y22,'Agency North'!Y24:Y28)</f>
        <v>15771.256999999998</v>
      </c>
      <c r="H20" s="32">
        <f>SUM('Agency North'!Z22,'Agency North'!Z24:Z28)</f>
        <v>36173.194500000114</v>
      </c>
      <c r="I20" s="33">
        <f t="shared" ref="I20:I22" si="5">SUM(C20:E20)</f>
        <v>42551.949500000032</v>
      </c>
      <c r="J20" s="64"/>
      <c r="K20" s="70"/>
      <c r="L20" s="29" t="s">
        <v>36</v>
      </c>
      <c r="M20" s="32">
        <f>SUM('Agency South'!U22,'Agency South'!U24:U28)</f>
        <v>12349.972</v>
      </c>
      <c r="N20" s="32">
        <f>SUM('Agency South'!V22,'Agency South'!V24:V28)</f>
        <v>11744.655999999999</v>
      </c>
      <c r="O20" s="32">
        <f>SUM('Agency South'!W22,'Agency South'!W24:W28)</f>
        <v>16098.531999999999</v>
      </c>
      <c r="P20" s="32">
        <f>SUM('Agency South'!X22,'Agency South'!X24:X28)</f>
        <v>16383.276</v>
      </c>
      <c r="Q20" s="32">
        <f>SUM('Agency South'!Y22,'Agency South'!Y24:Y28)</f>
        <v>24020.044000000034</v>
      </c>
      <c r="R20" s="32">
        <f>SUM('Agency South'!Z22,'Agency South'!Z24:Z28)</f>
        <v>39588.4635000001</v>
      </c>
      <c r="S20" s="33">
        <f t="shared" ref="S20:S22" si="6">SUM(M20:O20)</f>
        <v>40193.159999999996</v>
      </c>
    </row>
    <row r="21" spans="2:19" x14ac:dyDescent="0.25">
      <c r="B21" s="29" t="s">
        <v>39</v>
      </c>
      <c r="C21" s="32">
        <f>'Agency North'!U23</f>
        <v>4760.9380000000101</v>
      </c>
      <c r="D21" s="32">
        <f>'Agency North'!V23</f>
        <v>5674.0470000000196</v>
      </c>
      <c r="E21" s="32">
        <f>'Agency North'!W23</f>
        <v>9491.9935000000496</v>
      </c>
      <c r="F21" s="32">
        <f>'Agency North'!X23</f>
        <v>6519.5280000000203</v>
      </c>
      <c r="G21" s="32">
        <f>'Agency North'!Y23</f>
        <v>7622.0060000000503</v>
      </c>
      <c r="H21" s="32">
        <f>'Agency North'!Z23</f>
        <v>15125.7075000001</v>
      </c>
      <c r="I21" s="33">
        <f t="shared" si="5"/>
        <v>19926.978500000077</v>
      </c>
      <c r="J21" s="64"/>
      <c r="K21" s="70"/>
      <c r="L21" s="29" t="s">
        <v>39</v>
      </c>
      <c r="M21" s="32">
        <f>'Agency South'!U23</f>
        <v>1820.7860000000001</v>
      </c>
      <c r="N21" s="32">
        <f>'Agency South'!V23</f>
        <v>2307.6289999999999</v>
      </c>
      <c r="O21" s="32">
        <f>'Agency South'!W23</f>
        <v>4125.7569999999996</v>
      </c>
      <c r="P21" s="32">
        <f>'Agency South'!X23</f>
        <v>1977.643</v>
      </c>
      <c r="Q21" s="32">
        <f>'Agency South'!Y23</f>
        <v>3613.904</v>
      </c>
      <c r="R21" s="32">
        <f>'Agency South'!Z23</f>
        <v>5409.3785000000098</v>
      </c>
      <c r="S21" s="33">
        <f t="shared" si="6"/>
        <v>8254.1719999999987</v>
      </c>
    </row>
    <row r="22" spans="2:19" x14ac:dyDescent="0.25">
      <c r="B22" s="37" t="s">
        <v>48</v>
      </c>
      <c r="C22" s="45">
        <f t="shared" ref="C22:H22" si="7">C21+C20</f>
        <v>15842.500000000007</v>
      </c>
      <c r="D22" s="45">
        <f t="shared" si="7"/>
        <v>17803.536000000029</v>
      </c>
      <c r="E22" s="45">
        <f t="shared" si="7"/>
        <v>28832.892000000073</v>
      </c>
      <c r="F22" s="45">
        <f t="shared" si="7"/>
        <v>21757.197000000022</v>
      </c>
      <c r="G22" s="45">
        <f t="shared" si="7"/>
        <v>23393.26300000005</v>
      </c>
      <c r="H22" s="45">
        <f t="shared" si="7"/>
        <v>51298.902000000213</v>
      </c>
      <c r="I22" s="46">
        <f t="shared" si="5"/>
        <v>62478.928000000109</v>
      </c>
      <c r="J22" s="65"/>
      <c r="K22" s="71"/>
      <c r="L22" s="37" t="s">
        <v>48</v>
      </c>
      <c r="M22" s="45">
        <f t="shared" ref="M22:R22" si="8">M21+M20</f>
        <v>14170.758</v>
      </c>
      <c r="N22" s="45">
        <f t="shared" si="8"/>
        <v>14052.285</v>
      </c>
      <c r="O22" s="45">
        <f t="shared" si="8"/>
        <v>20224.288999999997</v>
      </c>
      <c r="P22" s="45">
        <f t="shared" si="8"/>
        <v>18360.919000000002</v>
      </c>
      <c r="Q22" s="45">
        <f t="shared" si="8"/>
        <v>27633.948000000033</v>
      </c>
      <c r="R22" s="45">
        <f t="shared" si="8"/>
        <v>44997.842000000106</v>
      </c>
      <c r="S22" s="46">
        <f t="shared" si="6"/>
        <v>48447.331999999995</v>
      </c>
    </row>
    <row r="23" spans="2:19" x14ac:dyDescent="0.25">
      <c r="B23" s="81" t="s">
        <v>47</v>
      </c>
      <c r="C23" s="80">
        <f>C21/C22</f>
        <v>0.30051683762032555</v>
      </c>
      <c r="D23" s="80">
        <f t="shared" ref="D23:E23" si="9">D21/D22</f>
        <v>0.31870337443078783</v>
      </c>
      <c r="E23" s="80">
        <f t="shared" si="9"/>
        <v>0.32920712566745042</v>
      </c>
      <c r="F23" s="80"/>
      <c r="G23" s="80"/>
      <c r="H23" s="80"/>
      <c r="I23" s="82">
        <f>I21/I22</f>
        <v>0.31893918698477097</v>
      </c>
      <c r="J23" s="65"/>
      <c r="K23" s="71"/>
      <c r="L23" s="81" t="s">
        <v>47</v>
      </c>
      <c r="M23" s="80">
        <f t="shared" ref="M23:O23" si="10">M21/M22</f>
        <v>0.1284889629757279</v>
      </c>
      <c r="N23" s="80">
        <f t="shared" si="10"/>
        <v>0.16421734970504798</v>
      </c>
      <c r="O23" s="80">
        <f t="shared" si="10"/>
        <v>0.20400010106659375</v>
      </c>
      <c r="P23" s="80"/>
      <c r="Q23" s="80"/>
      <c r="R23" s="80"/>
      <c r="S23" s="82">
        <f>S21/S22</f>
        <v>0.17037412916773206</v>
      </c>
    </row>
    <row r="24" spans="2:19" x14ac:dyDescent="0.25">
      <c r="B24" s="37"/>
      <c r="C24" s="45"/>
      <c r="D24" s="45"/>
      <c r="E24" s="45"/>
      <c r="F24" s="45"/>
      <c r="G24" s="45"/>
      <c r="H24" s="45"/>
      <c r="I24" s="46"/>
      <c r="J24" s="65"/>
      <c r="K24" s="71"/>
      <c r="L24" s="29"/>
      <c r="M24" s="30"/>
      <c r="N24" s="30"/>
      <c r="O24" s="30"/>
      <c r="P24" s="30"/>
      <c r="Q24" s="30"/>
      <c r="R24" s="30"/>
      <c r="S24" s="34"/>
    </row>
    <row r="25" spans="2:19" x14ac:dyDescent="0.25">
      <c r="B25" s="37" t="s">
        <v>50</v>
      </c>
      <c r="C25" s="45"/>
      <c r="D25" s="45"/>
      <c r="E25" s="45"/>
      <c r="F25" s="45"/>
      <c r="G25" s="45"/>
      <c r="H25" s="45"/>
      <c r="I25" s="46"/>
      <c r="J25" s="65"/>
      <c r="K25" s="71"/>
      <c r="L25" s="37" t="s">
        <v>50</v>
      </c>
      <c r="M25" s="30"/>
      <c r="N25" s="30"/>
      <c r="O25" s="30"/>
      <c r="P25" s="30"/>
      <c r="Q25" s="30"/>
      <c r="S25" s="34"/>
    </row>
    <row r="26" spans="2:19" x14ac:dyDescent="0.25">
      <c r="B26" s="50" t="s">
        <v>11</v>
      </c>
      <c r="C26" s="51">
        <f>'Agency North'!U73</f>
        <v>0.21000758150113721</v>
      </c>
      <c r="D26" s="51">
        <f>'Agency North'!V73</f>
        <v>0.21387024608501118</v>
      </c>
      <c r="E26" s="51">
        <f>'Agency North'!W73</f>
        <v>0.23671782762691854</v>
      </c>
      <c r="F26" s="51">
        <f>'Agency North'!X73</f>
        <v>0.1769120800571837</v>
      </c>
      <c r="G26" s="51">
        <f>'Agency North'!Y73</f>
        <v>0.16029900332225913</v>
      </c>
      <c r="H26" s="51">
        <f>'Agency North'!Z73</f>
        <v>0.25339501566930311</v>
      </c>
      <c r="I26" s="46"/>
      <c r="J26" s="65"/>
      <c r="K26" s="73"/>
      <c r="L26" s="50" t="s">
        <v>11</v>
      </c>
      <c r="M26" s="54">
        <f>'Agency South'!U73</f>
        <v>0.20142977291841885</v>
      </c>
      <c r="N26" s="54">
        <f>'Agency South'!V73</f>
        <v>0.18559999999999999</v>
      </c>
      <c r="O26" s="54">
        <f>'Agency South'!W73</f>
        <v>0.20236280487804878</v>
      </c>
      <c r="P26" s="54">
        <f>'Agency South'!X73</f>
        <v>0.16927453769559034</v>
      </c>
      <c r="Q26" s="54">
        <f>'Agency South'!Y73</f>
        <v>0.18937644341801385</v>
      </c>
      <c r="R26" s="54">
        <f>'Agency South'!Z73</f>
        <v>0.26145038167938933</v>
      </c>
      <c r="S26" s="34"/>
    </row>
    <row r="27" spans="2:19" x14ac:dyDescent="0.25">
      <c r="B27" s="50" t="s">
        <v>35</v>
      </c>
      <c r="C27" s="52">
        <f>'Agency North'!U97</f>
        <v>1.3068592057761732</v>
      </c>
      <c r="D27" s="52">
        <f>'Agency North'!V97</f>
        <v>1.3817991631799162</v>
      </c>
      <c r="E27" s="52">
        <f>'Agency North'!W97</f>
        <v>1.6891105569409808</v>
      </c>
      <c r="F27" s="52">
        <f>'Agency North'!X97</f>
        <v>1.4686868686868686</v>
      </c>
      <c r="G27" s="52">
        <f>'Agency North'!Y97</f>
        <v>1.6953367875647669</v>
      </c>
      <c r="H27" s="52">
        <f>'Agency North'!Z97</f>
        <v>1.8898704358068317</v>
      </c>
      <c r="I27" s="46"/>
      <c r="J27" s="65"/>
      <c r="K27" s="74"/>
      <c r="L27" s="50" t="s">
        <v>35</v>
      </c>
      <c r="M27" s="55">
        <f>'Agency South'!U97</f>
        <v>1.6555323590814197</v>
      </c>
      <c r="N27" s="55">
        <f>'Agency South'!V97</f>
        <v>1.6616379310344827</v>
      </c>
      <c r="O27" s="55">
        <f>'Agency South'!W97</f>
        <v>2.0998116760828625</v>
      </c>
      <c r="P27" s="55">
        <f>'Agency South'!X97</f>
        <v>1.7731092436974789</v>
      </c>
      <c r="Q27" s="55">
        <f>'Agency South'!Y97</f>
        <v>2.2334494773519165</v>
      </c>
      <c r="R27" s="55">
        <f>'Agency South'!Z97</f>
        <v>2.3041362530413627</v>
      </c>
      <c r="S27" s="34"/>
    </row>
    <row r="28" spans="2:19" x14ac:dyDescent="0.25">
      <c r="B28" s="50" t="s">
        <v>14</v>
      </c>
      <c r="C28" s="53">
        <f>'Agency North'!U109</f>
        <v>14.587937384898721</v>
      </c>
      <c r="D28" s="53">
        <f>'Agency North'!V109</f>
        <v>13.477317183951573</v>
      </c>
      <c r="E28" s="53">
        <f>'Agency North'!W109</f>
        <v>14.189415354330745</v>
      </c>
      <c r="F28" s="53">
        <f>'Agency North'!X109</f>
        <v>14.963684319119682</v>
      </c>
      <c r="G28" s="53">
        <f>'Agency North'!Y109</f>
        <v>14.299060513447465</v>
      </c>
      <c r="H28" s="53">
        <f>'Agency North'!Z109</f>
        <v>15.985946400747963</v>
      </c>
      <c r="I28" s="46"/>
      <c r="J28" s="65"/>
      <c r="K28" s="70"/>
      <c r="L28" s="50" t="s">
        <v>14</v>
      </c>
      <c r="M28" s="56">
        <f>'Agency South'!U109</f>
        <v>17.869808322824717</v>
      </c>
      <c r="N28" s="56">
        <f>'Agency South'!V109</f>
        <v>18.226050583657589</v>
      </c>
      <c r="O28" s="56">
        <f>'Agency South'!W109</f>
        <v>18.138375784753361</v>
      </c>
      <c r="P28" s="56">
        <f>'Agency South'!X109</f>
        <v>21.754643364928906</v>
      </c>
      <c r="Q28" s="56">
        <f>'Agency South'!Y109</f>
        <v>21.555341653666176</v>
      </c>
      <c r="R28" s="56">
        <f>'Agency South'!Z109</f>
        <v>23.758100316789921</v>
      </c>
      <c r="S28" s="34"/>
    </row>
    <row r="29" spans="2:19" x14ac:dyDescent="0.25">
      <c r="B29" s="29"/>
      <c r="C29" s="30"/>
      <c r="D29" s="30"/>
      <c r="E29" s="30"/>
      <c r="F29" s="30"/>
      <c r="G29" s="30"/>
      <c r="H29" s="30"/>
      <c r="I29" s="34"/>
      <c r="J29" s="66"/>
      <c r="K29" s="72"/>
      <c r="L29" s="29"/>
      <c r="M29" s="30"/>
      <c r="N29" s="30"/>
      <c r="O29" s="30"/>
      <c r="P29" s="30"/>
      <c r="Q29" s="30"/>
      <c r="R29" s="30"/>
      <c r="S29" s="34"/>
    </row>
    <row r="30" spans="2:19" x14ac:dyDescent="0.25">
      <c r="B30" s="38" t="s">
        <v>40</v>
      </c>
      <c r="C30" s="30"/>
      <c r="D30" s="30"/>
      <c r="E30" s="30"/>
      <c r="F30" s="30"/>
      <c r="G30" s="30"/>
      <c r="H30" s="30"/>
      <c r="I30" s="34"/>
      <c r="J30" s="66"/>
      <c r="K30" s="72"/>
      <c r="L30" s="38" t="s">
        <v>40</v>
      </c>
      <c r="M30" s="30"/>
      <c r="N30" s="30"/>
      <c r="O30" s="30"/>
      <c r="P30" s="30"/>
      <c r="Q30" s="30"/>
      <c r="R30" s="30"/>
      <c r="S30" s="34"/>
    </row>
    <row r="31" spans="2:19" x14ac:dyDescent="0.25">
      <c r="B31" s="39" t="s">
        <v>41</v>
      </c>
      <c r="C31" s="41">
        <v>700</v>
      </c>
      <c r="D31" s="41">
        <f>C33</f>
        <v>720</v>
      </c>
      <c r="E31" s="41">
        <f t="shared" ref="E31:H31" si="11">D33</f>
        <v>740</v>
      </c>
      <c r="F31" s="41">
        <f t="shared" si="11"/>
        <v>760</v>
      </c>
      <c r="G31" s="41">
        <f t="shared" si="11"/>
        <v>780</v>
      </c>
      <c r="H31" s="41">
        <f t="shared" si="11"/>
        <v>800</v>
      </c>
      <c r="I31" s="34"/>
      <c r="J31" s="66"/>
      <c r="K31" s="72"/>
      <c r="L31" s="39" t="s">
        <v>41</v>
      </c>
      <c r="M31" s="41">
        <v>500</v>
      </c>
      <c r="N31" s="41">
        <f>M33</f>
        <v>520</v>
      </c>
      <c r="O31" s="41">
        <f>N33</f>
        <v>540</v>
      </c>
      <c r="P31" s="41">
        <f t="shared" ref="P31:R31" si="12">O33</f>
        <v>560</v>
      </c>
      <c r="Q31" s="41">
        <f t="shared" si="12"/>
        <v>580</v>
      </c>
      <c r="R31" s="41">
        <f t="shared" si="12"/>
        <v>600</v>
      </c>
      <c r="S31" s="34"/>
    </row>
    <row r="32" spans="2:19" x14ac:dyDescent="0.25">
      <c r="B32" s="39" t="s">
        <v>42</v>
      </c>
      <c r="C32" s="41">
        <v>20</v>
      </c>
      <c r="D32" s="41">
        <v>20</v>
      </c>
      <c r="E32" s="41">
        <v>20</v>
      </c>
      <c r="F32" s="41">
        <v>20</v>
      </c>
      <c r="G32" s="41">
        <v>20</v>
      </c>
      <c r="H32" s="41">
        <v>20</v>
      </c>
      <c r="I32" s="34"/>
      <c r="J32" s="66"/>
      <c r="K32" s="72"/>
      <c r="L32" s="39" t="s">
        <v>42</v>
      </c>
      <c r="M32" s="41">
        <v>20</v>
      </c>
      <c r="N32" s="41">
        <v>20</v>
      </c>
      <c r="O32" s="41">
        <v>20</v>
      </c>
      <c r="P32" s="41">
        <v>20</v>
      </c>
      <c r="Q32" s="41">
        <v>20</v>
      </c>
      <c r="R32" s="41">
        <v>20</v>
      </c>
      <c r="S32" s="34"/>
    </row>
    <row r="33" spans="2:19" x14ac:dyDescent="0.25">
      <c r="B33" s="39" t="s">
        <v>43</v>
      </c>
      <c r="C33" s="41">
        <f>C31+C32</f>
        <v>720</v>
      </c>
      <c r="D33" s="41">
        <f>D31+D32</f>
        <v>740</v>
      </c>
      <c r="E33" s="41">
        <f>E31+E32</f>
        <v>760</v>
      </c>
      <c r="F33" s="41">
        <f t="shared" ref="F33:H33" si="13">F31+F32</f>
        <v>780</v>
      </c>
      <c r="G33" s="41">
        <f t="shared" si="13"/>
        <v>800</v>
      </c>
      <c r="H33" s="41">
        <f t="shared" si="13"/>
        <v>820</v>
      </c>
      <c r="I33" s="34"/>
      <c r="J33" s="66"/>
      <c r="K33" s="72"/>
      <c r="L33" s="39" t="s">
        <v>43</v>
      </c>
      <c r="M33" s="41">
        <f>M31+M32</f>
        <v>520</v>
      </c>
      <c r="N33" s="41">
        <f>N31+N32</f>
        <v>540</v>
      </c>
      <c r="O33" s="41">
        <f>O31+O32</f>
        <v>560</v>
      </c>
      <c r="P33" s="41">
        <f t="shared" ref="P33" si="14">P31+P32</f>
        <v>580</v>
      </c>
      <c r="Q33" s="41">
        <f t="shared" ref="Q33" si="15">Q31+Q32</f>
        <v>600</v>
      </c>
      <c r="R33" s="41">
        <f t="shared" ref="R33" si="16">R31+R32</f>
        <v>620</v>
      </c>
      <c r="S33" s="34"/>
    </row>
    <row r="34" spans="2:19" x14ac:dyDescent="0.25">
      <c r="B34" s="39" t="s">
        <v>44</v>
      </c>
      <c r="C34" s="42">
        <v>0.45</v>
      </c>
      <c r="D34" s="42">
        <v>0.45</v>
      </c>
      <c r="E34" s="42">
        <v>0.45</v>
      </c>
      <c r="F34" s="42">
        <v>0.38</v>
      </c>
      <c r="G34" s="42">
        <v>0.38</v>
      </c>
      <c r="H34" s="42">
        <v>0.35</v>
      </c>
      <c r="I34" s="34"/>
      <c r="J34" s="66"/>
      <c r="K34" s="75"/>
      <c r="L34" s="39" t="s">
        <v>44</v>
      </c>
      <c r="M34" s="42">
        <v>0.3</v>
      </c>
      <c r="N34" s="42">
        <v>0.24</v>
      </c>
      <c r="O34" s="42">
        <v>0.24</v>
      </c>
      <c r="P34" s="42">
        <v>0.24</v>
      </c>
      <c r="Q34" s="42">
        <v>0.24</v>
      </c>
      <c r="R34" s="42">
        <v>0.2</v>
      </c>
      <c r="S34" s="34"/>
    </row>
    <row r="35" spans="2:19" x14ac:dyDescent="0.25">
      <c r="B35" s="39" t="s">
        <v>45</v>
      </c>
      <c r="C35" s="43">
        <v>2.5</v>
      </c>
      <c r="D35" s="43">
        <v>2.5</v>
      </c>
      <c r="E35" s="43">
        <v>2.5</v>
      </c>
      <c r="F35" s="43">
        <v>2.2000000000000002</v>
      </c>
      <c r="G35" s="43">
        <v>2.2000000000000002</v>
      </c>
      <c r="H35" s="43">
        <v>1.8</v>
      </c>
      <c r="I35" s="34"/>
      <c r="J35" s="66"/>
      <c r="K35" s="76"/>
      <c r="L35" s="39" t="s">
        <v>45</v>
      </c>
      <c r="M35" s="43">
        <v>2</v>
      </c>
      <c r="N35" s="43">
        <v>2</v>
      </c>
      <c r="O35" s="43">
        <v>2</v>
      </c>
      <c r="P35" s="43">
        <v>1.8</v>
      </c>
      <c r="Q35" s="43">
        <v>1.8</v>
      </c>
      <c r="R35" s="43">
        <v>1.5</v>
      </c>
      <c r="S35" s="34"/>
    </row>
    <row r="36" spans="2:19" x14ac:dyDescent="0.25">
      <c r="B36" s="40" t="s">
        <v>46</v>
      </c>
      <c r="C36" s="44">
        <f>C33*C34*C35</f>
        <v>810</v>
      </c>
      <c r="D36" s="44">
        <f t="shared" ref="D36:H36" si="17">D33*D34*D35</f>
        <v>832.5</v>
      </c>
      <c r="E36" s="44">
        <f t="shared" si="17"/>
        <v>855</v>
      </c>
      <c r="F36" s="44">
        <f t="shared" si="17"/>
        <v>652.08000000000004</v>
      </c>
      <c r="G36" s="44">
        <f t="shared" si="17"/>
        <v>668.80000000000007</v>
      </c>
      <c r="H36" s="44">
        <f t="shared" si="17"/>
        <v>516.6</v>
      </c>
      <c r="I36" s="36"/>
      <c r="J36" s="66"/>
      <c r="K36" s="72"/>
      <c r="L36" s="40" t="s">
        <v>46</v>
      </c>
      <c r="M36" s="44">
        <f>M33*M34*M35</f>
        <v>312</v>
      </c>
      <c r="N36" s="44">
        <f t="shared" ref="N36:O36" si="18">N33*N34*N35</f>
        <v>259.2</v>
      </c>
      <c r="O36" s="44">
        <f t="shared" si="18"/>
        <v>268.8</v>
      </c>
      <c r="P36" s="44">
        <f t="shared" ref="P36:R36" si="19">P33*P34*P35</f>
        <v>250.55999999999997</v>
      </c>
      <c r="Q36" s="44">
        <f t="shared" si="19"/>
        <v>259.2</v>
      </c>
      <c r="R36" s="44">
        <f t="shared" si="19"/>
        <v>186</v>
      </c>
      <c r="S3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55" t="s">
        <v>101</v>
      </c>
      <c r="D3" s="255">
        <v>2016</v>
      </c>
      <c r="E3" s="255">
        <v>2017</v>
      </c>
      <c r="F3" s="255">
        <v>2018</v>
      </c>
      <c r="G3" s="255">
        <v>2019</v>
      </c>
      <c r="H3" s="255">
        <v>2020</v>
      </c>
      <c r="I3" s="255">
        <v>2021</v>
      </c>
      <c r="J3" s="255">
        <v>2022</v>
      </c>
    </row>
    <row r="4" spans="3:10" x14ac:dyDescent="0.25">
      <c r="C4" s="200" t="s">
        <v>114</v>
      </c>
      <c r="D4" s="200">
        <v>20</v>
      </c>
      <c r="E4" s="200">
        <v>25</v>
      </c>
      <c r="F4" s="200">
        <v>25</v>
      </c>
      <c r="G4" s="200">
        <v>15</v>
      </c>
      <c r="H4" s="200">
        <v>15</v>
      </c>
      <c r="I4" s="200">
        <v>10</v>
      </c>
      <c r="J4" s="200">
        <v>10</v>
      </c>
    </row>
    <row r="5" spans="3:10" x14ac:dyDescent="0.25">
      <c r="C5" s="200" t="s">
        <v>115</v>
      </c>
      <c r="D5" s="200">
        <f>D4</f>
        <v>20</v>
      </c>
      <c r="E5" s="200">
        <f>D5+E4</f>
        <v>45</v>
      </c>
      <c r="F5" s="200">
        <f t="shared" ref="F5:J5" si="0">E5+F4</f>
        <v>70</v>
      </c>
      <c r="G5" s="200">
        <f t="shared" si="0"/>
        <v>85</v>
      </c>
      <c r="H5" s="200">
        <f t="shared" si="0"/>
        <v>100</v>
      </c>
      <c r="I5" s="200">
        <f t="shared" si="0"/>
        <v>110</v>
      </c>
      <c r="J5" s="200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375" bestFit="1" customWidth="1" collapsed="1"/>
  </cols>
  <sheetData>
    <row r="3" spans="2:3" x14ac:dyDescent="0.25">
      <c r="B3" s="282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topLeftCell="A25" zoomScale="80" zoomScaleNormal="80" workbookViewId="0">
      <selection activeCell="S17" sqref="S17"/>
    </sheetView>
  </sheetViews>
  <sheetFormatPr defaultRowHeight="15" x14ac:dyDescent="0.25"/>
  <cols>
    <col min="1" max="1" width="4.375" customWidth="1" collapsed="1"/>
    <col min="5" max="7" width="11.125" bestFit="1" customWidth="1" collapsed="1"/>
    <col min="8" max="9" width="12.625" bestFit="1" customWidth="1" collapsed="1"/>
    <col min="10" max="12" width="12.625" customWidth="1" collapsed="1"/>
  </cols>
  <sheetData>
    <row r="1" spans="2:14" ht="21" x14ac:dyDescent="0.35">
      <c r="B1" s="241" t="s">
        <v>112</v>
      </c>
      <c r="G1" s="17">
        <f>G2/G22</f>
        <v>0.4473985799151049</v>
      </c>
      <c r="H1" s="17">
        <f t="shared" ref="H1:L1" si="0">H2/H22</f>
        <v>0.61350910459207597</v>
      </c>
      <c r="I1" s="17">
        <f t="shared" si="0"/>
        <v>0.65984270244045007</v>
      </c>
      <c r="J1" s="17">
        <f t="shared" si="0"/>
        <v>0.70475154655065575</v>
      </c>
      <c r="K1" s="17">
        <f t="shared" si="0"/>
        <v>0.74220478977652504</v>
      </c>
      <c r="L1" s="17">
        <f t="shared" si="0"/>
        <v>0.83767443288893628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28" t="s">
        <v>101</v>
      </c>
      <c r="C3" s="229"/>
      <c r="D3" s="230"/>
      <c r="E3" s="231">
        <v>2015</v>
      </c>
      <c r="F3" s="231">
        <v>2016</v>
      </c>
      <c r="G3" s="231">
        <v>2017</v>
      </c>
      <c r="H3" s="231">
        <v>2018</v>
      </c>
      <c r="I3" s="231">
        <v>2019</v>
      </c>
      <c r="J3" s="231">
        <v>2020</v>
      </c>
      <c r="K3" s="231">
        <v>2021</v>
      </c>
      <c r="L3" s="231">
        <v>2022</v>
      </c>
    </row>
    <row r="4" spans="2:14" s="23" customFormat="1" ht="18" customHeight="1" x14ac:dyDescent="0.25">
      <c r="B4" s="246" t="s">
        <v>113</v>
      </c>
      <c r="C4" s="232"/>
      <c r="D4" s="232"/>
      <c r="E4" s="344"/>
      <c r="F4" s="344"/>
      <c r="G4" s="346">
        <f>G13/F13-1</f>
        <v>0.6448340789230258</v>
      </c>
      <c r="H4" s="344"/>
      <c r="I4" s="344"/>
      <c r="J4" s="344"/>
      <c r="K4" s="344"/>
      <c r="L4" s="345"/>
    </row>
    <row r="5" spans="2:14" s="153" customFormat="1" ht="18" customHeight="1" x14ac:dyDescent="0.25">
      <c r="B5" s="247" t="s">
        <v>114</v>
      </c>
      <c r="C5" s="248"/>
      <c r="D5" s="248"/>
      <c r="E5" s="249"/>
      <c r="F5" s="249">
        <v>20</v>
      </c>
      <c r="G5" s="249">
        <v>25</v>
      </c>
      <c r="H5" s="249">
        <v>25</v>
      </c>
      <c r="I5" s="249">
        <v>15</v>
      </c>
      <c r="J5" s="249">
        <f>SUM('Total Agency'!BJ3:BU3)</f>
        <v>8</v>
      </c>
      <c r="K5" s="249">
        <f>SUM('Total Agency'!BV3:CG3)</f>
        <v>6</v>
      </c>
      <c r="L5" s="250">
        <f>SUM('Total Agency'!CH3:CS3)</f>
        <v>6</v>
      </c>
    </row>
    <row r="6" spans="2:14" s="153" customFormat="1" ht="18" customHeight="1" x14ac:dyDescent="0.25">
      <c r="B6" s="251" t="s">
        <v>115</v>
      </c>
      <c r="C6" s="248"/>
      <c r="D6" s="248"/>
      <c r="E6" s="249"/>
      <c r="F6" s="249">
        <f>F5</f>
        <v>20</v>
      </c>
      <c r="G6" s="249">
        <f>F6+G5</f>
        <v>45</v>
      </c>
      <c r="H6" s="249">
        <f t="shared" ref="H6:I6" si="1">G6+H5</f>
        <v>70</v>
      </c>
      <c r="I6" s="249">
        <f t="shared" si="1"/>
        <v>85</v>
      </c>
      <c r="J6" s="249">
        <f t="shared" ref="J6:L6" si="2">I6+J5</f>
        <v>93</v>
      </c>
      <c r="K6" s="249">
        <f t="shared" si="2"/>
        <v>99</v>
      </c>
      <c r="L6" s="249">
        <f t="shared" si="2"/>
        <v>105</v>
      </c>
    </row>
    <row r="7" spans="2:14" ht="18" customHeight="1" x14ac:dyDescent="0.25">
      <c r="B7" s="237" t="s">
        <v>107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2:14" ht="18" customHeight="1" x14ac:dyDescent="0.25">
      <c r="B8" s="234" t="s">
        <v>65</v>
      </c>
      <c r="C8" s="225"/>
      <c r="D8" s="226"/>
      <c r="E8" s="222">
        <f>'Data_KPIs Trend'!C3</f>
        <v>994</v>
      </c>
      <c r="F8" s="222">
        <f>'Data_KPIs Trend'!D3</f>
        <v>2016</v>
      </c>
      <c r="G8" s="222">
        <f>'Data_KPIs Trend'!E3</f>
        <v>2103.7840104391562</v>
      </c>
      <c r="H8" s="222">
        <f>'Data_KPIs Trend'!F3</f>
        <v>2467.2973552793942</v>
      </c>
      <c r="I8" s="222">
        <f>'Data_KPIs Trend'!G3</f>
        <v>3001.8504760048668</v>
      </c>
      <c r="J8" s="222">
        <f>'Data_KPIs Trend'!H3</f>
        <v>3484.0280914402033</v>
      </c>
      <c r="K8" s="222">
        <f>'Data_KPIs Trend'!I3</f>
        <v>4254.1253436354846</v>
      </c>
      <c r="L8" s="222">
        <f>'Data_KPIs Trend'!J3</f>
        <v>5085.7099575104485</v>
      </c>
    </row>
    <row r="9" spans="2:14" ht="18" customHeight="1" x14ac:dyDescent="0.25">
      <c r="B9" s="235" t="s">
        <v>71</v>
      </c>
      <c r="C9" s="225"/>
      <c r="D9" s="226"/>
      <c r="E9" s="224">
        <f>'Data_KPIs Trend'!C4</f>
        <v>0.30862733471686926</v>
      </c>
      <c r="F9" s="224">
        <f>'Data_KPIs Trend'!D4</f>
        <v>0.31142215922513583</v>
      </c>
      <c r="G9" s="224">
        <f>'Data_KPIs Trend'!E4</f>
        <v>0.25653119736102564</v>
      </c>
      <c r="H9" s="224">
        <f>'Data_KPIs Trend'!F4</f>
        <v>0.27948179329776124</v>
      </c>
      <c r="I9" s="224">
        <f>'Data_KPIs Trend'!G4</f>
        <v>0.28040707938735659</v>
      </c>
      <c r="J9" s="224">
        <f>'Data_KPIs Trend'!H4</f>
        <v>0.31056012907111252</v>
      </c>
      <c r="K9" s="224">
        <f>'Data_KPIs Trend'!I4</f>
        <v>0.31224796941455618</v>
      </c>
      <c r="L9" s="224">
        <f>'Data_KPIs Trend'!J4</f>
        <v>0.31302186353436545</v>
      </c>
    </row>
    <row r="10" spans="2:14" ht="18" customHeight="1" x14ac:dyDescent="0.25">
      <c r="B10" s="235" t="s">
        <v>103</v>
      </c>
      <c r="C10" s="225"/>
      <c r="D10" s="226"/>
      <c r="E10" s="221">
        <f>'Data_KPIs Trend'!C5</f>
        <v>1.6916426512968299</v>
      </c>
      <c r="F10" s="221">
        <f>'Data_KPIs Trend'!D5</f>
        <v>1.8139578987293761</v>
      </c>
      <c r="G10" s="221">
        <f>'Data_KPIs Trend'!E5</f>
        <v>2.176486312504728</v>
      </c>
      <c r="H10" s="221">
        <f>'Data_KPIs Trend'!F5</f>
        <v>2.2099633110780856</v>
      </c>
      <c r="I10" s="221">
        <f>'Data_KPIs Trend'!G5</f>
        <v>2.1973967367464131</v>
      </c>
      <c r="J10" s="221">
        <f>'Data_KPIs Trend'!H5</f>
        <v>2.2042830432040521</v>
      </c>
      <c r="K10" s="221">
        <f>'Data_KPIs Trend'!I5</f>
        <v>2.2112875038400364</v>
      </c>
      <c r="L10" s="221">
        <f>'Data_KPIs Trend'!J5</f>
        <v>2.2170765463546629</v>
      </c>
    </row>
    <row r="11" spans="2:14" ht="18" customHeight="1" x14ac:dyDescent="0.25">
      <c r="B11" s="235" t="s">
        <v>109</v>
      </c>
      <c r="C11" s="225"/>
      <c r="D11" s="226"/>
      <c r="E11" s="222">
        <v>807</v>
      </c>
      <c r="F11" s="222">
        <f>VLOOKUP(F3,'Yearly Summary'!$B$3:$D$10,3,0)</f>
        <v>1430</v>
      </c>
      <c r="G11" s="222">
        <f>VLOOKUP(G3,'Yearly Summary'!$B$3:$D$10,3,0)</f>
        <v>861.05967873761892</v>
      </c>
      <c r="H11" s="222">
        <f>VLOOKUP(H3,'Yearly Summary'!$B$3:$D$10,3,0)</f>
        <v>872.38932907259459</v>
      </c>
      <c r="I11" s="222">
        <f>VLOOKUP(I3,'Yearly Summary'!$B$3:$D$10,3,0)</f>
        <v>886.6536710844947</v>
      </c>
      <c r="J11" s="222">
        <f>VLOOKUP(J3,'Yearly Summary'!$B$3:$D$10,3,0)</f>
        <v>946</v>
      </c>
      <c r="K11" s="222">
        <f>VLOOKUP(K3,'Yearly Summary'!$B$3:$D$10,3,0)</f>
        <v>912</v>
      </c>
      <c r="L11" s="222">
        <f>VLOOKUP(L3,'Yearly Summary'!$B$3:$D$10,3,0)</f>
        <v>912</v>
      </c>
    </row>
    <row r="12" spans="2:14" ht="18" customHeight="1" x14ac:dyDescent="0.25">
      <c r="B12" s="235" t="s">
        <v>108</v>
      </c>
      <c r="C12" s="225"/>
      <c r="D12" s="226"/>
      <c r="E12" s="223">
        <f>'Data_KPIs Trend'!C6</f>
        <v>7797</v>
      </c>
      <c r="F12" s="223">
        <f>'Data_KPIs Trend'!D6</f>
        <v>10917</v>
      </c>
      <c r="G12" s="223">
        <f>'Data_KPIs Trend'!E6</f>
        <v>14310.390701915432</v>
      </c>
      <c r="H12" s="223">
        <f>'Data_KPIs Trend'!F6</f>
        <v>17833.757313822909</v>
      </c>
      <c r="I12" s="223">
        <f>'Data_KPIs Trend'!G6</f>
        <v>21238.98795449379</v>
      </c>
      <c r="J12" s="223">
        <f>'Data_KPIs Trend'!H6</f>
        <v>27366.319917350949</v>
      </c>
      <c r="K12" s="223">
        <f>'Data_KPIs Trend'!I6</f>
        <v>32912.696997904452</v>
      </c>
      <c r="L12" s="223">
        <f>'Data_KPIs Trend'!J6</f>
        <v>39670.754980291662</v>
      </c>
      <c r="M12" s="27"/>
    </row>
    <row r="13" spans="2:14" ht="18" customHeight="1" x14ac:dyDescent="0.25">
      <c r="B13" s="235" t="s">
        <v>9</v>
      </c>
      <c r="C13" s="225"/>
      <c r="D13" s="226"/>
      <c r="E13" s="223">
        <f>'Data_KPIs Trend'!C7</f>
        <v>4117</v>
      </c>
      <c r="F13" s="223">
        <f>'Data_KPIs Trend'!D7</f>
        <v>9845</v>
      </c>
      <c r="G13" s="223">
        <f>'Data_KPIs Trend'!E7</f>
        <v>16193.391506997188</v>
      </c>
      <c r="H13" s="223">
        <f>'Data_KPIs Trend'!F7</f>
        <v>18645.237662455787</v>
      </c>
      <c r="I13" s="223">
        <f>'Data_KPIs Trend'!G7</f>
        <v>20659.49051449338</v>
      </c>
      <c r="J13" s="223">
        <f>'Data_KPIs Trend'!H7</f>
        <v>25090.744872530639</v>
      </c>
      <c r="K13" s="223">
        <f>'Data_KPIs Trend'!I7</f>
        <v>29811.946537446122</v>
      </c>
      <c r="L13" s="223">
        <f>'Data_KPIs Trend'!J7</f>
        <v>34898.760586870289</v>
      </c>
      <c r="M13" s="26"/>
      <c r="N13" s="27"/>
    </row>
    <row r="14" spans="2:14" ht="18" customHeight="1" x14ac:dyDescent="0.25">
      <c r="B14" s="227"/>
      <c r="C14" s="225"/>
      <c r="D14" s="226"/>
      <c r="E14" s="275">
        <f>E13/E8</f>
        <v>4.1418511066398391</v>
      </c>
      <c r="F14" s="275">
        <f t="shared" ref="F14:I14" si="3">F13/F8</f>
        <v>4.8834325396825395</v>
      </c>
      <c r="G14" s="275">
        <f t="shared" si="3"/>
        <v>7.6972690288756809</v>
      </c>
      <c r="H14" s="275">
        <f t="shared" si="3"/>
        <v>7.5569479384232627</v>
      </c>
      <c r="I14" s="275">
        <f t="shared" si="3"/>
        <v>6.8822516909599347</v>
      </c>
      <c r="J14" s="275">
        <f t="shared" ref="J14" si="4">J13/J8</f>
        <v>7.2016482686162275</v>
      </c>
      <c r="K14" s="275">
        <f t="shared" ref="K14" si="5">K13/K8</f>
        <v>7.007773426809627</v>
      </c>
      <c r="L14" s="275">
        <f t="shared" ref="L14" si="6">L13/L8</f>
        <v>6.8621216857506155</v>
      </c>
    </row>
    <row r="15" spans="2:14" ht="18" customHeight="1" x14ac:dyDescent="0.25">
      <c r="B15" s="236" t="s">
        <v>110</v>
      </c>
      <c r="C15" s="225"/>
      <c r="D15" s="226"/>
      <c r="E15" s="223"/>
      <c r="F15" s="223"/>
      <c r="G15" s="223"/>
      <c r="H15" s="223"/>
      <c r="I15" s="223"/>
      <c r="J15" s="223"/>
      <c r="K15" s="223"/>
      <c r="L15" s="223"/>
    </row>
    <row r="16" spans="2:14" ht="18" customHeight="1" x14ac:dyDescent="0.25">
      <c r="B16" s="235" t="s">
        <v>10</v>
      </c>
      <c r="C16" s="225"/>
      <c r="D16" s="226"/>
      <c r="E16" s="223">
        <f>'Data_KPIs Trend'!C8</f>
        <v>5648</v>
      </c>
      <c r="F16" s="223">
        <f>'Data_KPIs Trend'!D8</f>
        <v>16074</v>
      </c>
      <c r="G16" s="223">
        <f>'Data_KPIs Trend'!E8</f>
        <v>22590.091596570208</v>
      </c>
      <c r="H16" s="223">
        <f>'Data_KPIs Trend'!F8</f>
        <v>31765.986149500382</v>
      </c>
      <c r="I16" s="223">
        <f>'Data_KPIs Trend'!G8</f>
        <v>39542.10184305087</v>
      </c>
      <c r="J16" s="223">
        <f>'Data_KPIs Trend'!H8</f>
        <v>48735.213874845074</v>
      </c>
      <c r="K16" s="223">
        <f>'Data_KPIs Trend'!I8</f>
        <v>57911.362545452059</v>
      </c>
      <c r="L16" s="223">
        <f>'Data_KPIs Trend'!J8</f>
        <v>69513.243691312833</v>
      </c>
    </row>
    <row r="17" spans="2:12" ht="18" customHeight="1" x14ac:dyDescent="0.25">
      <c r="B17" s="235" t="s">
        <v>11</v>
      </c>
      <c r="C17" s="225"/>
      <c r="D17" s="226"/>
      <c r="E17" s="224">
        <f>'Data_KPIs Trend'!C9</f>
        <v>0.29070695112849682</v>
      </c>
      <c r="F17" s="224">
        <f>'Data_KPIs Trend'!D9</f>
        <v>0.21117212748627132</v>
      </c>
      <c r="G17" s="224">
        <f>'Data_KPIs Trend'!E9</f>
        <v>0.14442953142973086</v>
      </c>
      <c r="H17" s="224">
        <f>'Data_KPIs Trend'!F9</f>
        <v>0.15904368133387439</v>
      </c>
      <c r="I17" s="224">
        <f>'Data_KPIs Trend'!G9</f>
        <v>0.17003545017303681</v>
      </c>
      <c r="J17" s="224">
        <f>'Data_KPIs Trend'!H9</f>
        <v>0.18191661497575051</v>
      </c>
      <c r="K17" s="224">
        <f>'Data_KPIs Trend'!I9</f>
        <v>0.18278382360185774</v>
      </c>
      <c r="L17" s="224">
        <f>'Data_KPIs Trend'!J9</f>
        <v>0.18697708547595907</v>
      </c>
    </row>
    <row r="18" spans="2:12" ht="18" customHeight="1" x14ac:dyDescent="0.25">
      <c r="B18" s="235" t="s">
        <v>35</v>
      </c>
      <c r="C18" s="225"/>
      <c r="D18" s="226"/>
      <c r="E18" s="221">
        <f>'Data_KPIs Trend'!C10</f>
        <v>1.6303116147308783</v>
      </c>
      <c r="F18" s="221">
        <f>'Data_KPIs Trend'!D10</f>
        <v>1.6764339927833769</v>
      </c>
      <c r="G18" s="221">
        <f>'Data_KPIs Trend'!E10</f>
        <v>1.8340779750713148</v>
      </c>
      <c r="H18" s="221">
        <f>'Data_KPIs Trend'!F10</f>
        <v>1.8361475638853655</v>
      </c>
      <c r="I18" s="221">
        <f>'Data_KPIs Trend'!G10</f>
        <v>1.9067066991690984</v>
      </c>
      <c r="J18" s="221">
        <f>'Data_KPIs Trend'!H10</f>
        <v>1.9263178932175944</v>
      </c>
      <c r="K18" s="221">
        <f>'Data_KPIs Trend'!I10</f>
        <v>1.9339311321684423</v>
      </c>
      <c r="L18" s="221">
        <f>'Data_KPIs Trend'!J10</f>
        <v>1.9769769527934737</v>
      </c>
    </row>
    <row r="19" spans="2:12" ht="18" customHeight="1" x14ac:dyDescent="0.25">
      <c r="B19" s="235" t="s">
        <v>14</v>
      </c>
      <c r="C19" s="225"/>
      <c r="D19" s="226"/>
      <c r="E19" s="221">
        <f>'Data_KPIs Trend'!C11</f>
        <v>19.940748262380538</v>
      </c>
      <c r="F19" s="221">
        <f>'Data_KPIs Trend'!D11</f>
        <v>17.083031469180266</v>
      </c>
      <c r="G19" s="221">
        <f>'Data_KPIs Trend'!E11</f>
        <v>17.623685636013441</v>
      </c>
      <c r="H19" s="221">
        <f>'Data_KPIs Trend'!F11</f>
        <v>17.525324342089789</v>
      </c>
      <c r="I19" s="221">
        <f>'Data_KPIs Trend'!G11</f>
        <v>18.303532150723608</v>
      </c>
      <c r="J19" s="221">
        <f>'Data_KPIs Trend'!H11</f>
        <v>19.165364281996791</v>
      </c>
      <c r="K19" s="221">
        <f>'Data_KPIs Trend'!I11</f>
        <v>20.220044210980365</v>
      </c>
      <c r="L19" s="221">
        <f>'Data_KPIs Trend'!J11</f>
        <v>20.068471983524482</v>
      </c>
    </row>
    <row r="20" spans="2:12" ht="18" customHeight="1" x14ac:dyDescent="0.25">
      <c r="B20" s="235" t="s">
        <v>104</v>
      </c>
      <c r="C20" s="225"/>
      <c r="D20" s="226"/>
      <c r="E20" s="221">
        <f>'Data_KPIs Trend'!C12</f>
        <v>32.509633498583568</v>
      </c>
      <c r="F20" s="221">
        <f>'Data_KPIs Trend'!D12</f>
        <v>28.63857465472195</v>
      </c>
      <c r="G20" s="221">
        <f>'Data_KPIs Trend'!E12</f>
        <v>32.323213664592949</v>
      </c>
      <c r="H20" s="221">
        <f>'Data_KPIs Trend'!F12</f>
        <v>32.179081597029061</v>
      </c>
      <c r="I20" s="221">
        <f>'Data_KPIs Trend'!G12</f>
        <v>34.89946737024168</v>
      </c>
      <c r="J20" s="221">
        <f>'Data_KPIs Trend'!H12</f>
        <v>36.918584146443791</v>
      </c>
      <c r="K20" s="221">
        <f>'Data_KPIs Trend'!I12</f>
        <v>39.104172993437217</v>
      </c>
      <c r="L20" s="221">
        <f>'Data_KPIs Trend'!J12</f>
        <v>39.674906589209428</v>
      </c>
    </row>
    <row r="21" spans="2:12" ht="18" customHeight="1" x14ac:dyDescent="0.25">
      <c r="B21" s="235" t="s">
        <v>66</v>
      </c>
      <c r="C21" s="225"/>
      <c r="D21" s="226"/>
      <c r="E21" s="221">
        <f>'Data_KPIs Trend'!C13</f>
        <v>9.4507764366780762</v>
      </c>
      <c r="F21" s="221">
        <f>'Data_KPIs Trend'!D13</f>
        <v>6.0476687380120415</v>
      </c>
      <c r="G21" s="221">
        <f>'Data_KPIs Trend'!E13</f>
        <v>4.6684266038802331</v>
      </c>
      <c r="H21" s="221">
        <f>'Data_KPIs Trend'!F13</f>
        <v>5.117879599134632</v>
      </c>
      <c r="I21" s="221">
        <f>'Data_KPIs Trend'!G13</f>
        <v>5.9341466450982532</v>
      </c>
      <c r="J21" s="221">
        <f>'Data_KPIs Trend'!H13</f>
        <v>6.716103857618462</v>
      </c>
      <c r="K21" s="221">
        <f>'Data_KPIs Trend'!I13</f>
        <v>7.1476102585289567</v>
      </c>
      <c r="L21" s="221">
        <f>'Data_KPIs Trend'!J13</f>
        <v>7.4182984005813024</v>
      </c>
    </row>
    <row r="22" spans="2:12" ht="18" customHeight="1" x14ac:dyDescent="0.25">
      <c r="B22" s="238" t="s">
        <v>0</v>
      </c>
      <c r="C22" s="239"/>
      <c r="D22" s="240"/>
      <c r="E22" s="252">
        <v>319929.83399999997</v>
      </c>
      <c r="F22" s="252">
        <f>VLOOKUP(F3,'Yearly Summary'!$B$3:$S$10,18,0)</f>
        <v>460336.4490000006</v>
      </c>
      <c r="G22" s="252">
        <f>VLOOKUP(G3,'Yearly Summary'!$B$3:$S$10,18,0)</f>
        <v>730184.35737866454</v>
      </c>
      <c r="H22" s="252">
        <f>VLOOKUP(H3,'Yearly Summary'!$B$3:$S$10,18,0)</f>
        <v>1022200.2603148678</v>
      </c>
      <c r="I22" s="252">
        <f>VLOOKUP(I3,'Yearly Summary'!$B$3:$S$10,18,0)</f>
        <v>1379998.2930223271</v>
      </c>
      <c r="J22" s="252">
        <f>VLOOKUP(J3,'Yearly Summary'!$B$3:$S$10,18,0)</f>
        <v>1799235.0943334028</v>
      </c>
      <c r="K22" s="252">
        <f>VLOOKUP(K3,'Yearly Summary'!$B$3:$S$10,18,0)</f>
        <v>2264575.9392630178</v>
      </c>
      <c r="L22" s="252">
        <f>VLOOKUP(L3,'Yearly Summary'!$B$3:$S$10,18,0)</f>
        <v>2757931.4501657882</v>
      </c>
    </row>
    <row r="23" spans="2:12" ht="18" customHeight="1" x14ac:dyDescent="0.25">
      <c r="B23" s="238" t="s">
        <v>97</v>
      </c>
      <c r="C23" s="239"/>
      <c r="D23" s="240"/>
      <c r="E23" s="253"/>
      <c r="F23" s="254">
        <f>F22/E22-1</f>
        <v>0.43886690167194797</v>
      </c>
      <c r="G23" s="254">
        <f>G22/F22-1</f>
        <v>0.58619713682212371</v>
      </c>
      <c r="H23" s="254">
        <f t="shared" ref="H23:L23" si="7">H22/G22-1</f>
        <v>0.39992078710714907</v>
      </c>
      <c r="I23" s="254">
        <f t="shared" si="7"/>
        <v>0.35002733475850123</v>
      </c>
      <c r="J23" s="254">
        <f t="shared" si="7"/>
        <v>0.30379515933523904</v>
      </c>
      <c r="K23" s="254">
        <f t="shared" si="7"/>
        <v>0.25863259692698404</v>
      </c>
      <c r="L23" s="254">
        <f t="shared" si="7"/>
        <v>0.21785779065696853</v>
      </c>
    </row>
    <row r="24" spans="2:12" ht="18" customHeight="1" x14ac:dyDescent="0.25">
      <c r="B24" s="235" t="s">
        <v>111</v>
      </c>
      <c r="C24" s="225"/>
      <c r="D24" s="226"/>
      <c r="E24" s="224">
        <f>'Data_KPIs Trend'!C40</f>
        <v>0.16912469626074336</v>
      </c>
      <c r="F24" s="224">
        <f>'Data_KPIs Trend'!D40</f>
        <v>0.23088131676490425</v>
      </c>
      <c r="G24" s="224">
        <f>'Data_KPIs Trend'!E40</f>
        <v>0.21397967385308217</v>
      </c>
      <c r="H24" s="224">
        <f>'Data_KPIs Trend'!F40</f>
        <v>0.21672506568422506</v>
      </c>
      <c r="I24" s="224">
        <f>'Data_KPIs Trend'!G40</f>
        <v>0.22150494220053485</v>
      </c>
      <c r="J24" s="224">
        <f>'Data_KPIs Trend'!H40</f>
        <v>0.23978016364161647</v>
      </c>
      <c r="K24" s="224">
        <f>'Data_KPIs Trend'!I40</f>
        <v>0.24994135487607338</v>
      </c>
      <c r="L24" s="224">
        <f>'Data_KPIs Trend'!J40</f>
        <v>0.25549239144157948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7"/>
      <c r="G26" s="15"/>
      <c r="H26" s="15"/>
      <c r="I26" s="15"/>
      <c r="J26" s="17"/>
      <c r="K2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7"/>
  <sheetViews>
    <sheetView showGridLines="0" zoomScale="90" zoomScaleNormal="90" workbookViewId="0">
      <selection activeCell="E3" sqref="E3"/>
    </sheetView>
  </sheetViews>
  <sheetFormatPr defaultRowHeight="15" x14ac:dyDescent="0.25"/>
  <cols>
    <col min="1" max="1" width="5.375" customWidth="1" collapsed="1"/>
    <col min="2" max="2" width="25.125" bestFit="1" customWidth="1" collapsed="1"/>
    <col min="3" max="3" width="11.125" bestFit="1" customWidth="1" collapsed="1"/>
    <col min="4" max="4" width="12.375" customWidth="1" collapsed="1"/>
    <col min="5" max="5" width="12.125" customWidth="1" collapsed="1"/>
    <col min="6" max="6" width="11.125" bestFit="1" customWidth="1" collapsed="1"/>
    <col min="7" max="10" width="12.625" bestFit="1" customWidth="1" collapsed="1"/>
  </cols>
  <sheetData>
    <row r="2" spans="2:10" x14ac:dyDescent="0.25">
      <c r="B2" s="218" t="s">
        <v>101</v>
      </c>
      <c r="C2" s="218">
        <v>2015</v>
      </c>
      <c r="D2" s="218">
        <v>2016</v>
      </c>
      <c r="E2" s="218">
        <v>2017</v>
      </c>
      <c r="F2" s="218">
        <v>2018</v>
      </c>
      <c r="G2" s="218">
        <v>2019</v>
      </c>
      <c r="H2" s="218">
        <v>2020</v>
      </c>
      <c r="I2" s="218">
        <v>2021</v>
      </c>
      <c r="J2" s="218">
        <v>2022</v>
      </c>
    </row>
    <row r="3" spans="2:10" s="23" customFormat="1" x14ac:dyDescent="0.25">
      <c r="B3" s="220" t="s">
        <v>106</v>
      </c>
      <c r="C3" s="220">
        <v>994</v>
      </c>
      <c r="D3" s="201">
        <f>VLOOKUP(D$2,'Yearly Summary'!$B$3:$U$10,11,0)</f>
        <v>2016</v>
      </c>
      <c r="E3" s="201">
        <f>VLOOKUP(E$2,'Yearly Summary'!$B$3:$U$10,11,0)</f>
        <v>2103.7840104391562</v>
      </c>
      <c r="F3" s="201">
        <f>VLOOKUP(F$2,'Yearly Summary'!$B$3:$U$10,11,0)</f>
        <v>2467.2973552793942</v>
      </c>
      <c r="G3" s="201">
        <f>VLOOKUP(G$2,'Yearly Summary'!$B$3:$U$10,11,0)</f>
        <v>3001.8504760048668</v>
      </c>
      <c r="H3" s="201">
        <f>VLOOKUP(H$2,'Yearly Summary'!$B$3:$U$10,11,0)</f>
        <v>3484.0280914402033</v>
      </c>
      <c r="I3" s="201">
        <f>VLOOKUP(I$2,'Yearly Summary'!$B$3:$U$10,11,0)</f>
        <v>4254.1253436354846</v>
      </c>
      <c r="J3" s="201">
        <f>VLOOKUP(J$2,'Yearly Summary'!$B$3:$U$10,11,0)</f>
        <v>5085.7099575104485</v>
      </c>
    </row>
    <row r="4" spans="2:10" x14ac:dyDescent="0.25">
      <c r="B4" s="200" t="s">
        <v>71</v>
      </c>
      <c r="C4" s="202">
        <v>0.30862733471686926</v>
      </c>
      <c r="D4" s="202">
        <f>VLOOKUP(D$2,'Yearly Summary'!$B$3:$U$10,6,0)</f>
        <v>0.31142215922513583</v>
      </c>
      <c r="E4" s="202">
        <f>VLOOKUP(E$2,'Yearly Summary'!$B$3:$U$10,6,0)</f>
        <v>0.25653119736102564</v>
      </c>
      <c r="F4" s="202">
        <f>VLOOKUP(F$2,'Yearly Summary'!$B$3:$U$10,6,0)</f>
        <v>0.27948179329776124</v>
      </c>
      <c r="G4" s="202">
        <f>VLOOKUP(G$2,'Yearly Summary'!$B$3:$U$10,6,0)</f>
        <v>0.28040707938735659</v>
      </c>
      <c r="H4" s="202">
        <f>VLOOKUP(H$2,'Yearly Summary'!$B$3:$U$10,6,0)</f>
        <v>0.31056012907111252</v>
      </c>
      <c r="I4" s="202">
        <f>VLOOKUP(I$2,'Yearly Summary'!$B$3:$U$10,6,0)</f>
        <v>0.31224796941455618</v>
      </c>
      <c r="J4" s="202">
        <f>VLOOKUP(J$2,'Yearly Summary'!$B$3:$U$10,6,0)</f>
        <v>0.31302186353436545</v>
      </c>
    </row>
    <row r="5" spans="2:10" x14ac:dyDescent="0.25">
      <c r="B5" s="200" t="s">
        <v>103</v>
      </c>
      <c r="C5" s="203">
        <v>1.6916426512968299</v>
      </c>
      <c r="D5" s="204">
        <f>VLOOKUP(D$2,'Yearly Summary'!$B$3:$U$10,7,0)</f>
        <v>1.8139578987293761</v>
      </c>
      <c r="E5" s="204">
        <f>VLOOKUP(E$2,'Yearly Summary'!$B$3:$U$10,7,0)</f>
        <v>2.176486312504728</v>
      </c>
      <c r="F5" s="204">
        <f>VLOOKUP(F$2,'Yearly Summary'!$B$3:$U$10,7,0)</f>
        <v>2.2099633110780856</v>
      </c>
      <c r="G5" s="204">
        <f>VLOOKUP(G$2,'Yearly Summary'!$B$3:$U$10,7,0)</f>
        <v>2.1973967367464131</v>
      </c>
      <c r="H5" s="204">
        <f>VLOOKUP(H$2,'Yearly Summary'!$B$3:$U$10,7,0)</f>
        <v>2.2042830432040521</v>
      </c>
      <c r="I5" s="204">
        <f>VLOOKUP(I$2,'Yearly Summary'!$B$3:$U$10,7,0)</f>
        <v>2.2112875038400364</v>
      </c>
      <c r="J5" s="204">
        <f>VLOOKUP(J$2,'Yearly Summary'!$B$3:$U$10,7,0)</f>
        <v>2.2170765463546629</v>
      </c>
    </row>
    <row r="6" spans="2:10" x14ac:dyDescent="0.25">
      <c r="B6" s="200" t="s">
        <v>102</v>
      </c>
      <c r="C6" s="201">
        <v>7797</v>
      </c>
      <c r="D6" s="201">
        <f>VLOOKUP(D$2,'Yearly Summary'!$B$3:$U$10,8,0)</f>
        <v>10917</v>
      </c>
      <c r="E6" s="201">
        <f>VLOOKUP(E$2,'Yearly Summary'!$B$3:$U$10,8,0)</f>
        <v>14310.390701915432</v>
      </c>
      <c r="F6" s="201">
        <f>VLOOKUP(F$2,'Yearly Summary'!$B$3:$U$10,8,0)</f>
        <v>17833.757313822909</v>
      </c>
      <c r="G6" s="201">
        <f>VLOOKUP(G$2,'Yearly Summary'!$B$3:$U$10,8,0)</f>
        <v>21238.98795449379</v>
      </c>
      <c r="H6" s="201">
        <f>VLOOKUP(H$2,'Yearly Summary'!$B$3:$U$10,8,0)</f>
        <v>27366.319917350949</v>
      </c>
      <c r="I6" s="201">
        <f>VLOOKUP(I$2,'Yearly Summary'!$B$3:$U$10,8,0)</f>
        <v>32912.696997904452</v>
      </c>
      <c r="J6" s="201">
        <f>VLOOKUP(J$2,'Yearly Summary'!$B$3:$U$10,8,0)</f>
        <v>39670.754980291662</v>
      </c>
    </row>
    <row r="7" spans="2:10" x14ac:dyDescent="0.25">
      <c r="B7" s="200" t="s">
        <v>9</v>
      </c>
      <c r="C7" s="201">
        <v>4117</v>
      </c>
      <c r="D7" s="201">
        <f>VLOOKUP(D$2,'Yearly Summary'!$B$3:$U$10,12,0)</f>
        <v>9845</v>
      </c>
      <c r="E7" s="201">
        <f>VLOOKUP(E$2,'Yearly Summary'!$B$3:$U$10,12,0)</f>
        <v>16193.391506997188</v>
      </c>
      <c r="F7" s="201">
        <f>VLOOKUP(F$2,'Yearly Summary'!$B$3:$U$10,12,0)</f>
        <v>18645.237662455787</v>
      </c>
      <c r="G7" s="201">
        <f>VLOOKUP(G$2,'Yearly Summary'!$B$3:$U$10,12,0)</f>
        <v>20659.49051449338</v>
      </c>
      <c r="H7" s="201">
        <f>VLOOKUP(H$2,'Yearly Summary'!$B$3:$U$10,12,0)</f>
        <v>25090.744872530639</v>
      </c>
      <c r="I7" s="201">
        <f>VLOOKUP(I$2,'Yearly Summary'!$B$3:$U$10,12,0)</f>
        <v>29811.946537446122</v>
      </c>
      <c r="J7" s="201">
        <f>VLOOKUP(J$2,'Yearly Summary'!$B$3:$U$10,12,0)</f>
        <v>34898.760586870289</v>
      </c>
    </row>
    <row r="8" spans="2:10" x14ac:dyDescent="0.25">
      <c r="B8" s="200" t="s">
        <v>10</v>
      </c>
      <c r="C8" s="201">
        <v>5648</v>
      </c>
      <c r="D8" s="201">
        <f>VLOOKUP(D$2,'Yearly Summary'!$B$3:$U$10,13,0)</f>
        <v>16074</v>
      </c>
      <c r="E8" s="201">
        <f>VLOOKUP(E$2,'Yearly Summary'!$B$3:$U$10,13,0)</f>
        <v>22590.091596570208</v>
      </c>
      <c r="F8" s="201">
        <f>VLOOKUP(F$2,'Yearly Summary'!$B$3:$U$10,13,0)</f>
        <v>31765.986149500382</v>
      </c>
      <c r="G8" s="201">
        <f>VLOOKUP(G$2,'Yearly Summary'!$B$3:$U$10,13,0)</f>
        <v>39542.10184305087</v>
      </c>
      <c r="H8" s="201">
        <f>VLOOKUP(H$2,'Yearly Summary'!$B$3:$U$10,13,0)</f>
        <v>48735.213874845074</v>
      </c>
      <c r="I8" s="201">
        <f>VLOOKUP(I$2,'Yearly Summary'!$B$3:$U$10,13,0)</f>
        <v>57911.362545452059</v>
      </c>
      <c r="J8" s="201">
        <f>VLOOKUP(J$2,'Yearly Summary'!$B$3:$U$10,13,0)</f>
        <v>69513.243691312833</v>
      </c>
    </row>
    <row r="9" spans="2:10" x14ac:dyDescent="0.25">
      <c r="B9" s="200" t="s">
        <v>11</v>
      </c>
      <c r="C9" s="202">
        <v>0.29070695112849682</v>
      </c>
      <c r="D9" s="202">
        <f>VLOOKUP(D$2,'Yearly Summary'!$B$3:$U$10,14,0)</f>
        <v>0.21117212748627132</v>
      </c>
      <c r="E9" s="202">
        <f>VLOOKUP(E$2,'Yearly Summary'!$B$3:$U$10,14,0)</f>
        <v>0.14442953142973086</v>
      </c>
      <c r="F9" s="202">
        <f>VLOOKUP(F$2,'Yearly Summary'!$B$3:$U$10,14,0)</f>
        <v>0.15904368133387439</v>
      </c>
      <c r="G9" s="202">
        <f>VLOOKUP(G$2,'Yearly Summary'!$B$3:$U$10,14,0)</f>
        <v>0.17003545017303681</v>
      </c>
      <c r="H9" s="202">
        <f>VLOOKUP(H$2,'Yearly Summary'!$B$3:$U$10,14,0)</f>
        <v>0.18191661497575051</v>
      </c>
      <c r="I9" s="202">
        <f>VLOOKUP(I$2,'Yearly Summary'!$B$3:$U$10,14,0)</f>
        <v>0.18278382360185774</v>
      </c>
      <c r="J9" s="202">
        <f>VLOOKUP(J$2,'Yearly Summary'!$B$3:$U$10,14,0)</f>
        <v>0.18697708547595907</v>
      </c>
    </row>
    <row r="10" spans="2:10" x14ac:dyDescent="0.25">
      <c r="B10" s="200" t="s">
        <v>35</v>
      </c>
      <c r="C10" s="203">
        <v>1.6303116147308783</v>
      </c>
      <c r="D10" s="203">
        <f>VLOOKUP(D$2,'Yearly Summary'!$B$3:$U$10,15,0)</f>
        <v>1.6764339927833769</v>
      </c>
      <c r="E10" s="203">
        <f>VLOOKUP(E$2,'Yearly Summary'!$B$3:$U$10,15,0)</f>
        <v>1.8340779750713148</v>
      </c>
      <c r="F10" s="203">
        <f>VLOOKUP(F$2,'Yearly Summary'!$B$3:$U$10,15,0)</f>
        <v>1.8361475638853655</v>
      </c>
      <c r="G10" s="203">
        <f>VLOOKUP(G$2,'Yearly Summary'!$B$3:$U$10,15,0)</f>
        <v>1.9067066991690984</v>
      </c>
      <c r="H10" s="203">
        <f>VLOOKUP(H$2,'Yearly Summary'!$B$3:$U$10,15,0)</f>
        <v>1.9263178932175944</v>
      </c>
      <c r="I10" s="203">
        <f>VLOOKUP(I$2,'Yearly Summary'!$B$3:$U$10,15,0)</f>
        <v>1.9339311321684423</v>
      </c>
      <c r="J10" s="203">
        <f>VLOOKUP(J$2,'Yearly Summary'!$B$3:$U$10,15,0)</f>
        <v>1.9769769527934737</v>
      </c>
    </row>
    <row r="11" spans="2:10" x14ac:dyDescent="0.25">
      <c r="B11" s="200" t="s">
        <v>14</v>
      </c>
      <c r="C11" s="204">
        <v>19.940748262380538</v>
      </c>
      <c r="D11" s="204">
        <f>VLOOKUP(D$2,'Yearly Summary'!$B$3:$U$10,17,0)</f>
        <v>17.083031469180266</v>
      </c>
      <c r="E11" s="204">
        <f>VLOOKUP(E$2,'Yearly Summary'!$B$3:$U$10,17,0)</f>
        <v>17.623685636013441</v>
      </c>
      <c r="F11" s="204">
        <f>VLOOKUP(F$2,'Yearly Summary'!$B$3:$U$10,17,0)</f>
        <v>17.525324342089789</v>
      </c>
      <c r="G11" s="204">
        <f>VLOOKUP(G$2,'Yearly Summary'!$B$3:$U$10,17,0)</f>
        <v>18.303532150723608</v>
      </c>
      <c r="H11" s="204">
        <f>VLOOKUP(H$2,'Yearly Summary'!$B$3:$U$10,17,0)</f>
        <v>19.165364281996791</v>
      </c>
      <c r="I11" s="204">
        <f>VLOOKUP(I$2,'Yearly Summary'!$B$3:$U$10,17,0)</f>
        <v>20.220044210980365</v>
      </c>
      <c r="J11" s="204">
        <f>VLOOKUP(J$2,'Yearly Summary'!$B$3:$U$10,17,0)</f>
        <v>20.068471983524482</v>
      </c>
    </row>
    <row r="12" spans="2:10" x14ac:dyDescent="0.25">
      <c r="B12" s="200" t="s">
        <v>104</v>
      </c>
      <c r="C12" s="204">
        <v>32.509633498583568</v>
      </c>
      <c r="D12" s="204">
        <f>VLOOKUP(D$2,'Yearly Summary'!$B$3:$U$10,19,0)</f>
        <v>28.63857465472195</v>
      </c>
      <c r="E12" s="204">
        <f>VLOOKUP(E$2,'Yearly Summary'!$B$3:$U$10,19,0)</f>
        <v>32.323213664592949</v>
      </c>
      <c r="F12" s="204">
        <f>VLOOKUP(F$2,'Yearly Summary'!$B$3:$U$10,19,0)</f>
        <v>32.179081597029061</v>
      </c>
      <c r="G12" s="204">
        <f>VLOOKUP(G$2,'Yearly Summary'!$B$3:$U$10,19,0)</f>
        <v>34.89946737024168</v>
      </c>
      <c r="H12" s="204">
        <f>VLOOKUP(H$2,'Yearly Summary'!$B$3:$U$10,19,0)</f>
        <v>36.918584146443791</v>
      </c>
      <c r="I12" s="204">
        <f>VLOOKUP(I$2,'Yearly Summary'!$B$3:$U$10,19,0)</f>
        <v>39.104172993437217</v>
      </c>
      <c r="J12" s="204">
        <f>VLOOKUP(J$2,'Yearly Summary'!$B$3:$U$10,19,0)</f>
        <v>39.674906589209428</v>
      </c>
    </row>
    <row r="13" spans="2:10" x14ac:dyDescent="0.25">
      <c r="B13" s="200" t="s">
        <v>66</v>
      </c>
      <c r="C13" s="204">
        <v>9.4507764366780762</v>
      </c>
      <c r="D13" s="204">
        <f>VLOOKUP(D$2,'Yearly Summary'!$B$3:$U$10,20,0)</f>
        <v>6.0476687380120415</v>
      </c>
      <c r="E13" s="204">
        <f>VLOOKUP(E$2,'Yearly Summary'!$B$3:$U$10,20,0)</f>
        <v>4.6684266038802331</v>
      </c>
      <c r="F13" s="204">
        <f>VLOOKUP(F$2,'Yearly Summary'!$B$3:$U$10,20,0)</f>
        <v>5.117879599134632</v>
      </c>
      <c r="G13" s="204">
        <f>VLOOKUP(G$2,'Yearly Summary'!$B$3:$U$10,20,0)</f>
        <v>5.9341466450982532</v>
      </c>
      <c r="H13" s="204">
        <f>VLOOKUP(H$2,'Yearly Summary'!$B$3:$U$10,20,0)</f>
        <v>6.716103857618462</v>
      </c>
      <c r="I13" s="204">
        <f>VLOOKUP(I$2,'Yearly Summary'!$B$3:$U$10,20,0)</f>
        <v>7.1476102585289567</v>
      </c>
      <c r="J13" s="204">
        <f>VLOOKUP(J$2,'Yearly Summary'!$B$3:$U$10,20,0)</f>
        <v>7.4182984005813024</v>
      </c>
    </row>
    <row r="15" spans="2:10" x14ac:dyDescent="0.25">
      <c r="C15" s="27">
        <f>C17*1000</f>
        <v>319929.83399999997</v>
      </c>
    </row>
    <row r="16" spans="2:10" x14ac:dyDescent="0.25">
      <c r="B16" s="218"/>
      <c r="C16" s="218">
        <v>2015</v>
      </c>
      <c r="D16" s="218">
        <v>2016</v>
      </c>
      <c r="E16" s="218">
        <v>2017</v>
      </c>
      <c r="F16" s="218">
        <v>2018</v>
      </c>
      <c r="G16" s="218">
        <v>2019</v>
      </c>
      <c r="H16" s="218">
        <v>2020</v>
      </c>
      <c r="I16" s="218">
        <v>2021</v>
      </c>
      <c r="J16" s="218">
        <v>2022</v>
      </c>
    </row>
    <row r="17" spans="2:10" x14ac:dyDescent="0.25">
      <c r="B17" s="200" t="s">
        <v>93</v>
      </c>
      <c r="C17" s="219">
        <f>C36/1000</f>
        <v>319.92983399999997</v>
      </c>
      <c r="D17" s="201">
        <f>VLOOKUP(D16,'Yearly Summary'!$B$2:$S$10,18,0)/1000</f>
        <v>460.33644900000058</v>
      </c>
      <c r="E17" s="201">
        <f>VLOOKUP(E16,'Yearly Summary'!$B$2:$S$10,18,0)/1000</f>
        <v>730.18435737866457</v>
      </c>
      <c r="F17" s="201">
        <f>VLOOKUP(F16,'Yearly Summary'!$B$2:$S$10,18,0)/1000</f>
        <v>1022.2002603148678</v>
      </c>
      <c r="G17" s="201">
        <f>VLOOKUP(G16,'Yearly Summary'!$B$2:$S$10,18,0)/1000</f>
        <v>1379.9982930223271</v>
      </c>
      <c r="H17" s="201">
        <f>VLOOKUP(H16,'Yearly Summary'!$B$2:$S$10,18,0)/1000</f>
        <v>1799.2350943334029</v>
      </c>
      <c r="I17" s="201">
        <f>VLOOKUP(I16,'Yearly Summary'!$B$2:$S$10,18,0)/1000</f>
        <v>2264.575939263018</v>
      </c>
      <c r="J17" s="201">
        <f>VLOOKUP(J16,'Yearly Summary'!$B$2:$S$10,18,0)/1000</f>
        <v>2757.9314501657882</v>
      </c>
    </row>
    <row r="18" spans="2:10" x14ac:dyDescent="0.25">
      <c r="B18" s="200" t="s">
        <v>105</v>
      </c>
      <c r="C18" s="200"/>
      <c r="D18" s="202">
        <f>D17/C17-1</f>
        <v>0.43886690167194797</v>
      </c>
      <c r="E18" s="202">
        <f t="shared" ref="E18:J18" si="0">E17/D17-1</f>
        <v>0.58619713682212393</v>
      </c>
      <c r="F18" s="202">
        <f>F17/E17-1</f>
        <v>0.39992078710714885</v>
      </c>
      <c r="G18" s="202">
        <f t="shared" si="0"/>
        <v>0.35002733475850123</v>
      </c>
      <c r="H18" s="202">
        <f t="shared" si="0"/>
        <v>0.30379515933523904</v>
      </c>
      <c r="I18" s="202">
        <f t="shared" si="0"/>
        <v>0.25863259692698404</v>
      </c>
      <c r="J18" s="202">
        <f t="shared" si="0"/>
        <v>0.21785779065696853</v>
      </c>
    </row>
    <row r="20" spans="2:10" x14ac:dyDescent="0.25">
      <c r="B20" s="218" t="s">
        <v>96</v>
      </c>
      <c r="C20" s="218">
        <v>2015</v>
      </c>
      <c r="D20" s="218">
        <v>2016</v>
      </c>
      <c r="E20" s="218">
        <v>2017</v>
      </c>
      <c r="F20" s="218">
        <v>2018</v>
      </c>
      <c r="G20" s="218">
        <v>2019</v>
      </c>
      <c r="H20" s="218">
        <v>2020</v>
      </c>
      <c r="I20" s="218">
        <v>2021</v>
      </c>
      <c r="J20" s="218">
        <v>2022</v>
      </c>
    </row>
    <row r="21" spans="2:10" x14ac:dyDescent="0.25">
      <c r="B21" s="200" t="s">
        <v>97</v>
      </c>
      <c r="C21" s="200"/>
      <c r="D21" s="206">
        <f>D18</f>
        <v>0.43886690167194797</v>
      </c>
      <c r="E21" s="206">
        <f t="shared" ref="E21:J21" si="1">E18</f>
        <v>0.58619713682212393</v>
      </c>
      <c r="F21" s="206">
        <f t="shared" si="1"/>
        <v>0.39992078710714885</v>
      </c>
      <c r="G21" s="206">
        <f t="shared" si="1"/>
        <v>0.35002733475850123</v>
      </c>
      <c r="H21" s="206">
        <f t="shared" si="1"/>
        <v>0.30379515933523904</v>
      </c>
      <c r="I21" s="206">
        <f t="shared" si="1"/>
        <v>0.25863259692698404</v>
      </c>
      <c r="J21" s="206">
        <f t="shared" si="1"/>
        <v>0.21785779065696853</v>
      </c>
    </row>
    <row r="22" spans="2:10" x14ac:dyDescent="0.25">
      <c r="B22" s="200" t="s">
        <v>98</v>
      </c>
      <c r="C22" s="200"/>
      <c r="D22" s="202">
        <f>D11/C11-1</f>
        <v>-0.14331040919821114</v>
      </c>
      <c r="E22" s="202">
        <f t="shared" ref="E22:J22" si="2">E11/D11-1</f>
        <v>3.1648608024200886E-2</v>
      </c>
      <c r="F22" s="202">
        <f t="shared" si="2"/>
        <v>-5.5811988454137484E-3</v>
      </c>
      <c r="G22" s="202">
        <f t="shared" si="2"/>
        <v>4.4404759275400885E-2</v>
      </c>
      <c r="H22" s="202">
        <f t="shared" si="2"/>
        <v>4.7085563823215937E-2</v>
      </c>
      <c r="I22" s="202">
        <f t="shared" si="2"/>
        <v>5.5030518254969962E-2</v>
      </c>
      <c r="J22" s="202">
        <f t="shared" si="2"/>
        <v>-7.4961372920031577E-3</v>
      </c>
    </row>
    <row r="23" spans="2:10" x14ac:dyDescent="0.25">
      <c r="B23" s="200" t="s">
        <v>99</v>
      </c>
      <c r="C23" s="200"/>
      <c r="D23" s="202">
        <f>D8/C8-1</f>
        <v>1.8459631728045327</v>
      </c>
      <c r="E23" s="202">
        <f t="shared" ref="E23:J23" si="3">E8/D8-1</f>
        <v>0.4053808384080011</v>
      </c>
      <c r="F23" s="202">
        <f t="shared" si="3"/>
        <v>0.40619111762801907</v>
      </c>
      <c r="G23" s="202">
        <f t="shared" si="3"/>
        <v>0.2447937758630796</v>
      </c>
      <c r="H23" s="202">
        <f t="shared" si="3"/>
        <v>0.2324892103177314</v>
      </c>
      <c r="I23" s="202">
        <f t="shared" si="3"/>
        <v>0.18828579872803841</v>
      </c>
      <c r="J23" s="202">
        <f t="shared" si="3"/>
        <v>0.2003385973996894</v>
      </c>
    </row>
    <row r="24" spans="2:10" x14ac:dyDescent="0.25">
      <c r="B24" s="200" t="s">
        <v>100</v>
      </c>
      <c r="C24" s="200"/>
      <c r="D24" s="202">
        <f>D10/C10-1</f>
        <v>2.8290529022644728E-2</v>
      </c>
      <c r="E24" s="202">
        <f t="shared" ref="E24:J24" si="4">E10/D10-1</f>
        <v>9.4035305276888526E-2</v>
      </c>
      <c r="F24" s="202">
        <f t="shared" si="4"/>
        <v>1.1284083022535807E-3</v>
      </c>
      <c r="G24" s="202">
        <f t="shared" si="4"/>
        <v>3.842781303177345E-2</v>
      </c>
      <c r="H24" s="202">
        <f t="shared" si="4"/>
        <v>1.0285375331739344E-2</v>
      </c>
      <c r="I24" s="202">
        <f t="shared" si="4"/>
        <v>3.9522235544058315E-3</v>
      </c>
      <c r="J24" s="202">
        <f t="shared" si="4"/>
        <v>2.225819725895084E-2</v>
      </c>
    </row>
    <row r="27" spans="2:10" x14ac:dyDescent="0.25">
      <c r="B27" s="218" t="s">
        <v>94</v>
      </c>
      <c r="C27" s="218">
        <v>2015</v>
      </c>
      <c r="D27" s="218">
        <v>2016</v>
      </c>
      <c r="E27" s="218">
        <v>2017</v>
      </c>
      <c r="F27" s="218">
        <v>2018</v>
      </c>
      <c r="G27" s="218">
        <v>2019</v>
      </c>
      <c r="H27" s="218">
        <v>2020</v>
      </c>
      <c r="I27" s="218">
        <v>2021</v>
      </c>
      <c r="J27" s="218">
        <v>2022</v>
      </c>
    </row>
    <row r="28" spans="2:10" x14ac:dyDescent="0.25">
      <c r="B28" s="200" t="s">
        <v>5</v>
      </c>
      <c r="C28" s="201">
        <f>SUM('Total Agency'!B23:M23)</f>
        <v>54108.036000000036</v>
      </c>
      <c r="D28" s="201">
        <f>SUM('Total Agency'!N23:Y23)</f>
        <v>106283.08550000034</v>
      </c>
      <c r="E28" s="201">
        <f>SUM('Total Agency'!Z23:AK23)</f>
        <v>156244.61064450903</v>
      </c>
      <c r="F28" s="201">
        <f>SUM('Total Agency'!AL23:AW23)</f>
        <v>221536.4185591717</v>
      </c>
      <c r="G28" s="201">
        <f>SUM('Total Agency'!AX23:BI23)</f>
        <v>305676.44213274732</v>
      </c>
      <c r="H28" s="201">
        <f>SUM('Total Agency'!BJ23:BU23)</f>
        <v>431420.88534900267</v>
      </c>
      <c r="I28" s="201">
        <f>SUM('Total Agency'!BV23:CG23)</f>
        <v>566011.17847915518</v>
      </c>
      <c r="J28" s="201">
        <f>SUM('Total Agency'!CH23:CS23)</f>
        <v>704630.50163480069</v>
      </c>
    </row>
    <row r="29" spans="2:10" x14ac:dyDescent="0.25">
      <c r="B29" s="200" t="s">
        <v>6</v>
      </c>
      <c r="C29" s="201">
        <f>SUM('Total Agency'!B24:M24)</f>
        <v>43519.103500000005</v>
      </c>
      <c r="D29" s="201">
        <f>SUM('Total Agency'!N24:Y24)</f>
        <v>62423.481000000051</v>
      </c>
      <c r="E29" s="201">
        <f>SUM('Total Agency'!Z24:AK24)</f>
        <v>75389.011628888024</v>
      </c>
      <c r="F29" s="201">
        <f>SUM('Total Agency'!AL24:AW24)</f>
        <v>111093.89219342261</v>
      </c>
      <c r="G29" s="201">
        <f>SUM('Total Agency'!AX24:BI24)</f>
        <v>163136.23118544649</v>
      </c>
      <c r="H29" s="201">
        <f>SUM('Total Agency'!BJ24:BU24)</f>
        <v>227681.28927145732</v>
      </c>
      <c r="I29" s="201">
        <f>SUM('Total Agency'!BV24:CG24)</f>
        <v>307824.24363620917</v>
      </c>
      <c r="J29" s="201">
        <f>SUM('Total Agency'!CH24:CS24)</f>
        <v>379652.27274166932</v>
      </c>
    </row>
    <row r="30" spans="2:10" x14ac:dyDescent="0.25">
      <c r="B30" s="200" t="s">
        <v>7</v>
      </c>
      <c r="C30" s="201">
        <f>SUM('Total Agency'!B25:M25)</f>
        <v>51220.436499999982</v>
      </c>
      <c r="D30" s="201">
        <f>SUM('Total Agency'!N25:Y25)</f>
        <v>82918.859000000157</v>
      </c>
      <c r="E30" s="201">
        <f>SUM('Total Agency'!Z25:AK25)</f>
        <v>92073.139884667602</v>
      </c>
      <c r="F30" s="201">
        <f>SUM('Total Agency'!AL25:AW25)</f>
        <v>111883.28102316859</v>
      </c>
      <c r="G30" s="201">
        <f>SUM('Total Agency'!AX25:BI25)</f>
        <v>162468.78837671992</v>
      </c>
      <c r="H30" s="201">
        <f>SUM('Total Agency'!BJ25:BU25)</f>
        <v>218520.74279558734</v>
      </c>
      <c r="I30" s="201">
        <f>SUM('Total Agency'!BV25:CG25)</f>
        <v>297372.24401565344</v>
      </c>
      <c r="J30" s="201">
        <f>SUM('Total Agency'!CH25:CS25)</f>
        <v>368665.85131490725</v>
      </c>
    </row>
    <row r="31" spans="2:10" x14ac:dyDescent="0.25">
      <c r="B31" s="200" t="s">
        <v>8</v>
      </c>
      <c r="C31" s="201">
        <f>SUM('Total Agency'!B26:M26)</f>
        <v>44020.06299999998</v>
      </c>
      <c r="D31" s="201">
        <f>SUM('Total Agency'!N26:Y26)</f>
        <v>54125.678000000014</v>
      </c>
      <c r="E31" s="201">
        <f>SUM('Total Agency'!Z26:AK26)</f>
        <v>58150.789840789497</v>
      </c>
      <c r="F31" s="201">
        <f>SUM('Total Agency'!AL26:AW26)</f>
        <v>70856.635280456438</v>
      </c>
      <c r="G31" s="201">
        <f>SUM('Total Agency'!AX26:BI26)</f>
        <v>108166.91987993072</v>
      </c>
      <c r="H31" s="201">
        <f>SUM('Total Agency'!BJ26:BU26)</f>
        <v>140510.83296805684</v>
      </c>
      <c r="I31" s="201">
        <f>SUM('Total Agency'!BV26:CG26)</f>
        <v>188146.52425861527</v>
      </c>
      <c r="J31" s="201">
        <f>SUM('Total Agency'!CH26:CS26)</f>
        <v>239939.92384279746</v>
      </c>
    </row>
    <row r="32" spans="2:10" x14ac:dyDescent="0.25">
      <c r="B32" s="200" t="s">
        <v>1</v>
      </c>
      <c r="C32" s="201">
        <f>SUM('Total Agency'!B27:M27)</f>
        <v>48216.125000000015</v>
      </c>
      <c r="D32" s="201">
        <f>SUM('Total Agency'!N27:Y27)</f>
        <v>59409.800500000027</v>
      </c>
      <c r="E32" s="201">
        <f>SUM('Total Agency'!Z27:AK27)</f>
        <v>60267.222752770234</v>
      </c>
      <c r="F32" s="201">
        <f>SUM('Total Agency'!AL27:AW27)</f>
        <v>75311.746175572422</v>
      </c>
      <c r="G32" s="201">
        <f>SUM('Total Agency'!AX27:BI27)</f>
        <v>108233.11134758574</v>
      </c>
      <c r="H32" s="201">
        <f>SUM('Total Agency'!BJ27:BU27)</f>
        <v>131912.67747989731</v>
      </c>
      <c r="I32" s="201">
        <f>SUM('Total Agency'!BV27:CG27)</f>
        <v>196519.95415416014</v>
      </c>
      <c r="J32" s="201">
        <f>SUM('Total Agency'!CH27:CS27)</f>
        <v>244107.77000998115</v>
      </c>
    </row>
    <row r="33" spans="2:10" x14ac:dyDescent="0.25">
      <c r="B33" s="200" t="s">
        <v>2</v>
      </c>
      <c r="C33" s="201">
        <f>SUM('Total Agency'!B28:M28)</f>
        <v>21055.80049999999</v>
      </c>
      <c r="D33" s="201">
        <f>SUM('Total Agency'!N28:Y28)</f>
        <v>48624.033000000025</v>
      </c>
      <c r="E33" s="201">
        <f>SUM('Total Agency'!Z28:AK28)</f>
        <v>83084.148575198225</v>
      </c>
      <c r="F33" s="201">
        <f>SUM('Total Agency'!AL28:AW28)</f>
        <v>121404.65566468537</v>
      </c>
      <c r="G33" s="201">
        <f>SUM('Total Agency'!AX28:BI28)</f>
        <v>166913.74816502625</v>
      </c>
      <c r="H33" s="201">
        <f>SUM('Total Agency'!BJ28:BU28)</f>
        <v>230532.53975278971</v>
      </c>
      <c r="I33" s="201">
        <f>SUM('Total Agency'!BV28:CG28)</f>
        <v>318110.23864360189</v>
      </c>
      <c r="J33" s="201">
        <f>SUM('Total Agency'!CH28:CS28)</f>
        <v>412877.83687354106</v>
      </c>
    </row>
    <row r="34" spans="2:10" x14ac:dyDescent="0.25">
      <c r="B34" s="200" t="s">
        <v>142</v>
      </c>
      <c r="C34" s="201">
        <f>SUM('Total Agency'!B22:M22)</f>
        <v>57790.26949999998</v>
      </c>
      <c r="D34" s="201">
        <f>SUM('Total Agency'!N22:Y22)</f>
        <v>46551.511999999966</v>
      </c>
      <c r="E34" s="201">
        <f>SUM('Total Agency'!Z22:AK22)</f>
        <v>188156.21036453551</v>
      </c>
      <c r="F34" s="201">
        <f>SUM('Total Agency'!AL22:AW22)</f>
        <v>289847.94453641516</v>
      </c>
      <c r="G34" s="201">
        <f>SUM('Total Agency'!AX22:BI22)</f>
        <v>343947.41894077451</v>
      </c>
      <c r="H34" s="201">
        <f>SUM('Total Agency'!BJ22:BU22)</f>
        <v>396107.82699230872</v>
      </c>
      <c r="I34" s="201">
        <f>SUM('Total Agency'!BV22:CG22)</f>
        <v>366876.96491246216</v>
      </c>
      <c r="J34" s="201">
        <f>SUM('Total Agency'!CH22:CS22)</f>
        <v>383292.84053384687</v>
      </c>
    </row>
    <row r="35" spans="2:10" s="1112" customFormat="1" x14ac:dyDescent="0.25">
      <c r="B35" s="200" t="s">
        <v>150</v>
      </c>
      <c r="C35" s="201">
        <f>SUM('Total Agency'!B29:M29)</f>
        <v>0</v>
      </c>
      <c r="D35" s="201">
        <f>SUM('Total Agency'!N29:Y29)</f>
        <v>0</v>
      </c>
      <c r="E35" s="201">
        <f>SUM('Total Agency'!Z29:AK29)</f>
        <v>16819.223687306378</v>
      </c>
      <c r="F35" s="201">
        <f>SUM('Total Agency'!AL29:AW29)</f>
        <v>20265.686881975555</v>
      </c>
      <c r="G35" s="201">
        <f>SUM('Total Agency'!AX29:BI29)</f>
        <v>21455.632994096144</v>
      </c>
      <c r="H35" s="201">
        <f>SUM('Total Agency'!BJ29:BU29)</f>
        <v>22548.299724303171</v>
      </c>
      <c r="I35" s="201">
        <f>SUM('Total Agency'!BV29:CG29)</f>
        <v>23714.591163160731</v>
      </c>
      <c r="J35" s="201">
        <f>SUM('Total Agency'!CH29:CS29)</f>
        <v>24764.453214244681</v>
      </c>
    </row>
    <row r="36" spans="2:10" x14ac:dyDescent="0.25">
      <c r="B36" s="200" t="s">
        <v>95</v>
      </c>
      <c r="C36" s="205">
        <f>SUM(C28:C35)</f>
        <v>319929.83399999997</v>
      </c>
      <c r="D36" s="205">
        <f t="shared" ref="D36:J36" si="5">SUM(D28:D35)</f>
        <v>460336.4490000006</v>
      </c>
      <c r="E36" s="205">
        <f t="shared" si="5"/>
        <v>730184.35737866454</v>
      </c>
      <c r="F36" s="205">
        <f t="shared" si="5"/>
        <v>1022200.2603148678</v>
      </c>
      <c r="G36" s="205">
        <f t="shared" si="5"/>
        <v>1379998.2930223271</v>
      </c>
      <c r="H36" s="205">
        <f t="shared" si="5"/>
        <v>1799235.0943334033</v>
      </c>
      <c r="I36" s="205">
        <f t="shared" si="5"/>
        <v>2264575.9392630178</v>
      </c>
      <c r="J36" s="205">
        <f>SUM(J28:J35)</f>
        <v>2757931.4501657886</v>
      </c>
    </row>
    <row r="38" spans="2:10" x14ac:dyDescent="0.25">
      <c r="C38" s="26"/>
    </row>
    <row r="39" spans="2:10" x14ac:dyDescent="0.25">
      <c r="B39" s="218" t="s">
        <v>94</v>
      </c>
      <c r="C39" s="218">
        <v>2015</v>
      </c>
      <c r="D39" s="218">
        <v>2016</v>
      </c>
      <c r="E39" s="218">
        <v>2017</v>
      </c>
      <c r="F39" s="218">
        <v>2018</v>
      </c>
      <c r="G39" s="218">
        <v>2019</v>
      </c>
      <c r="H39" s="218">
        <v>2020</v>
      </c>
      <c r="I39" s="218">
        <v>2021</v>
      </c>
      <c r="J39" s="218">
        <v>2022</v>
      </c>
    </row>
    <row r="40" spans="2:10" x14ac:dyDescent="0.25">
      <c r="B40" s="200" t="s">
        <v>5</v>
      </c>
      <c r="C40" s="202">
        <f t="shared" ref="C40:J40" si="6">C28/C$36</f>
        <v>0.16912469626074336</v>
      </c>
      <c r="D40" s="202">
        <f t="shared" si="6"/>
        <v>0.23088131676490425</v>
      </c>
      <c r="E40" s="202">
        <f t="shared" si="6"/>
        <v>0.21397967385308217</v>
      </c>
      <c r="F40" s="202">
        <f t="shared" si="6"/>
        <v>0.21672506568422506</v>
      </c>
      <c r="G40" s="202">
        <f t="shared" si="6"/>
        <v>0.22150494220053485</v>
      </c>
      <c r="H40" s="202">
        <f t="shared" si="6"/>
        <v>0.23978016364161647</v>
      </c>
      <c r="I40" s="202">
        <f t="shared" si="6"/>
        <v>0.24994135487607338</v>
      </c>
      <c r="J40" s="202">
        <f t="shared" si="6"/>
        <v>0.25549239144157948</v>
      </c>
    </row>
    <row r="41" spans="2:10" x14ac:dyDescent="0.25">
      <c r="B41" s="200" t="s">
        <v>6</v>
      </c>
      <c r="C41" s="202">
        <f t="shared" ref="C41:J41" si="7">C29/C$36</f>
        <v>0.13602702491321897</v>
      </c>
      <c r="D41" s="202">
        <f t="shared" si="7"/>
        <v>0.13560403729838036</v>
      </c>
      <c r="E41" s="202">
        <f t="shared" si="7"/>
        <v>0.10324654433783251</v>
      </c>
      <c r="F41" s="202">
        <f t="shared" si="7"/>
        <v>0.10868114253776692</v>
      </c>
      <c r="G41" s="202">
        <f t="shared" si="7"/>
        <v>0.11821480650397231</v>
      </c>
      <c r="H41" s="202">
        <f t="shared" si="7"/>
        <v>0.12654337945526276</v>
      </c>
      <c r="I41" s="202">
        <f t="shared" si="7"/>
        <v>0.13593019262422584</v>
      </c>
      <c r="J41" s="202">
        <f t="shared" si="7"/>
        <v>0.13765834271147209</v>
      </c>
    </row>
    <row r="42" spans="2:10" x14ac:dyDescent="0.25">
      <c r="B42" s="200" t="s">
        <v>7</v>
      </c>
      <c r="C42" s="202">
        <f t="shared" ref="C42:J42" si="8">C30/C$36</f>
        <v>0.16009896876325697</v>
      </c>
      <c r="D42" s="202">
        <f t="shared" si="8"/>
        <v>0.18012664254617833</v>
      </c>
      <c r="E42" s="202">
        <f t="shared" si="8"/>
        <v>0.12609574411482444</v>
      </c>
      <c r="F42" s="202">
        <f t="shared" si="8"/>
        <v>0.10945338733205295</v>
      </c>
      <c r="G42" s="202">
        <f t="shared" si="8"/>
        <v>0.11773115169649802</v>
      </c>
      <c r="H42" s="202">
        <f t="shared" si="8"/>
        <v>0.1214520234091737</v>
      </c>
      <c r="I42" s="202">
        <f t="shared" si="8"/>
        <v>0.13131475913871543</v>
      </c>
      <c r="J42" s="202">
        <f t="shared" si="8"/>
        <v>0.13367476965127087</v>
      </c>
    </row>
    <row r="43" spans="2:10" x14ac:dyDescent="0.25">
      <c r="B43" s="200" t="s">
        <v>8</v>
      </c>
      <c r="C43" s="202">
        <f t="shared" ref="C43:J43" si="9">C31/C$36</f>
        <v>0.13759286669088819</v>
      </c>
      <c r="D43" s="202">
        <f t="shared" si="9"/>
        <v>0.11757851918434541</v>
      </c>
      <c r="E43" s="202">
        <f t="shared" si="9"/>
        <v>7.963850396569537E-2</v>
      </c>
      <c r="F43" s="202">
        <f t="shared" si="9"/>
        <v>6.9317762899640145E-2</v>
      </c>
      <c r="G43" s="202">
        <f t="shared" si="9"/>
        <v>7.8381922953712435E-2</v>
      </c>
      <c r="H43" s="202">
        <f t="shared" si="9"/>
        <v>7.8094760051417605E-2</v>
      </c>
      <c r="I43" s="202">
        <f t="shared" si="9"/>
        <v>8.3082453097088699E-2</v>
      </c>
      <c r="J43" s="202">
        <f t="shared" si="9"/>
        <v>8.6999959273234964E-2</v>
      </c>
    </row>
    <row r="44" spans="2:10" x14ac:dyDescent="0.25">
      <c r="B44" s="200" t="s">
        <v>1</v>
      </c>
      <c r="C44" s="202">
        <f t="shared" ref="C44:J44" si="10">C32/C$36</f>
        <v>0.15070843627543662</v>
      </c>
      <c r="D44" s="202">
        <f t="shared" si="10"/>
        <v>0.12905734627153095</v>
      </c>
      <c r="E44" s="202">
        <f t="shared" si="10"/>
        <v>8.2536995135211316E-2</v>
      </c>
      <c r="F44" s="202">
        <f t="shared" si="10"/>
        <v>7.3676117194857865E-2</v>
      </c>
      <c r="G44" s="202">
        <f t="shared" si="10"/>
        <v>7.8429887844676222E-2</v>
      </c>
      <c r="H44" s="202">
        <f t="shared" si="10"/>
        <v>7.3315976269776734E-2</v>
      </c>
      <c r="I44" s="202">
        <f t="shared" si="10"/>
        <v>8.6780023909516349E-2</v>
      </c>
      <c r="J44" s="202">
        <f t="shared" si="10"/>
        <v>8.8511181086573784E-2</v>
      </c>
    </row>
    <row r="45" spans="2:10" x14ac:dyDescent="0.25">
      <c r="B45" s="200" t="s">
        <v>2</v>
      </c>
      <c r="C45" s="202">
        <f t="shared" ref="C45:J45" si="11">C33/C$36</f>
        <v>6.5813807473797489E-2</v>
      </c>
      <c r="D45" s="202">
        <f t="shared" si="11"/>
        <v>0.10562716271028967</v>
      </c>
      <c r="E45" s="202">
        <f t="shared" si="11"/>
        <v>0.1137851663564354</v>
      </c>
      <c r="F45" s="202">
        <f t="shared" si="11"/>
        <v>0.11876797568735617</v>
      </c>
      <c r="G45" s="202">
        <f t="shared" si="11"/>
        <v>0.12095214103451483</v>
      </c>
      <c r="H45" s="202">
        <f t="shared" si="11"/>
        <v>0.12812808091551786</v>
      </c>
      <c r="I45" s="202">
        <f t="shared" si="11"/>
        <v>0.14047232116540437</v>
      </c>
      <c r="J45" s="202">
        <f t="shared" si="11"/>
        <v>0.14970561971318089</v>
      </c>
    </row>
    <row r="46" spans="2:10" x14ac:dyDescent="0.25">
      <c r="B46" s="200" t="s">
        <v>142</v>
      </c>
      <c r="C46" s="202">
        <f>C34/C$36</f>
        <v>0.18063419962265848</v>
      </c>
      <c r="D46" s="202">
        <f t="shared" ref="C46:J47" si="12">D34/D$36</f>
        <v>0.10112497522437096</v>
      </c>
      <c r="E46" s="202">
        <f t="shared" si="12"/>
        <v>0.25768315694958122</v>
      </c>
      <c r="F46" s="202">
        <f t="shared" si="12"/>
        <v>0.28355299425098313</v>
      </c>
      <c r="G46" s="202">
        <f t="shared" si="12"/>
        <v>0.24923756839401376</v>
      </c>
      <c r="H46" s="202">
        <f t="shared" si="12"/>
        <v>0.22015345756640117</v>
      </c>
      <c r="I46" s="202">
        <f t="shared" si="12"/>
        <v>0.16200691641714535</v>
      </c>
      <c r="J46" s="202">
        <f t="shared" si="12"/>
        <v>0.13897837834613541</v>
      </c>
    </row>
    <row r="47" spans="2:10" x14ac:dyDescent="0.25">
      <c r="B47" s="200" t="s">
        <v>150</v>
      </c>
      <c r="C47" s="202">
        <f>C35/C$36</f>
        <v>0</v>
      </c>
      <c r="D47" s="202">
        <f t="shared" si="12"/>
        <v>0</v>
      </c>
      <c r="E47" s="202">
        <f>E35/E$36</f>
        <v>2.3034215287337546E-2</v>
      </c>
      <c r="F47" s="202">
        <f>F35/F$36</f>
        <v>1.9825554413117764E-2</v>
      </c>
      <c r="G47" s="202">
        <f>G35/G$36</f>
        <v>1.5547579372077536E-2</v>
      </c>
      <c r="H47" s="202">
        <f>H35/H$36</f>
        <v>1.25321586908336E-2</v>
      </c>
      <c r="I47" s="202">
        <f>I35/I$36</f>
        <v>1.0471978771830629E-2</v>
      </c>
      <c r="J47" s="202">
        <f>J35/J$36</f>
        <v>8.9793577765524251E-3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8"/>
  <sheetViews>
    <sheetView showGridLines="0" tabSelected="1" zoomScale="75" zoomScaleNormal="75" workbookViewId="0">
      <pane xSplit="2" topLeftCell="F1" activePane="topRight" state="frozen"/>
      <selection pane="topRight" activeCell="A94" sqref="A94:XFD95"/>
    </sheetView>
  </sheetViews>
  <sheetFormatPr defaultRowHeight="15" x14ac:dyDescent="0.25"/>
  <cols>
    <col min="1" max="1" width="8" customWidth="1" collapsed="1"/>
    <col min="2" max="2" width="10.375" style="125" customWidth="1" collapsed="1"/>
    <col min="3" max="6" width="9.625" style="193" customWidth="1" collapsed="1"/>
    <col min="7" max="7" width="9.625" style="195" customWidth="1" collapsed="1"/>
    <col min="8" max="8" width="9.625" style="191" customWidth="1" collapsed="1"/>
    <col min="9" max="9" width="9.625" style="193" customWidth="1" collapsed="1"/>
    <col min="10" max="10" width="12.375" style="193" bestFit="1" customWidth="1" collapsed="1"/>
    <col min="11" max="11" width="9.625" style="195" customWidth="1" collapsed="1"/>
    <col min="12" max="14" width="9.625" style="193" customWidth="1" collapsed="1"/>
    <col min="15" max="15" width="9.625" style="195" customWidth="1" collapsed="1"/>
    <col min="16" max="16" width="9.625" style="199" customWidth="1" collapsed="1"/>
    <col min="17" max="17" width="9.625" style="193" customWidth="1" collapsed="1"/>
    <col min="18" max="18" width="9.625" style="191" customWidth="1" collapsed="1"/>
    <col min="19" max="19" width="11.875" style="193" customWidth="1" collapsed="1"/>
    <col min="20" max="20" width="10.125" style="191" bestFit="1" customWidth="1" collapsed="1"/>
    <col min="21" max="21" width="10.25" style="191" bestFit="1" customWidth="1" collapsed="1"/>
    <col min="22" max="22" width="10.75" style="209" bestFit="1" customWidth="1" collapsed="1"/>
    <col min="23" max="23" width="17.125" style="209" customWidth="1" collapsed="1"/>
    <col min="24" max="24" width="10.25" style="211" customWidth="1" collapsed="1"/>
    <col min="26" max="26" width="13.375" bestFit="1" customWidth="1" collapsed="1"/>
    <col min="27" max="27" width="11" bestFit="1" customWidth="1" collapsed="1"/>
  </cols>
  <sheetData>
    <row r="1" spans="1:28" x14ac:dyDescent="0.25">
      <c r="J1" s="199"/>
      <c r="S1" s="193">
        <f>700000-S5</f>
        <v>-30184.357378664543</v>
      </c>
    </row>
    <row r="2" spans="1:28" x14ac:dyDescent="0.25">
      <c r="B2" s="125">
        <v>1</v>
      </c>
      <c r="C2" s="193">
        <v>2</v>
      </c>
      <c r="D2" s="125">
        <v>3</v>
      </c>
      <c r="E2" s="193">
        <v>4</v>
      </c>
      <c r="F2" s="125">
        <v>5</v>
      </c>
      <c r="G2" s="193">
        <v>6</v>
      </c>
      <c r="H2" s="125">
        <v>7</v>
      </c>
      <c r="I2" s="193">
        <v>8</v>
      </c>
      <c r="J2" s="125">
        <v>9</v>
      </c>
      <c r="K2" s="193">
        <v>10</v>
      </c>
      <c r="L2" s="125">
        <v>11</v>
      </c>
      <c r="M2" s="193">
        <v>12</v>
      </c>
      <c r="N2" s="125">
        <v>13</v>
      </c>
      <c r="O2" s="193">
        <v>14</v>
      </c>
      <c r="P2" s="125">
        <v>15</v>
      </c>
      <c r="Q2" s="193">
        <v>16</v>
      </c>
      <c r="R2" s="125">
        <v>17</v>
      </c>
      <c r="S2" s="193">
        <v>18</v>
      </c>
      <c r="T2" s="125">
        <v>19</v>
      </c>
      <c r="U2" s="193">
        <v>20</v>
      </c>
      <c r="X2" s="340"/>
      <c r="AA2" s="26">
        <f>Z3-S4</f>
        <v>11140.738585829386</v>
      </c>
    </row>
    <row r="3" spans="1:28" ht="38.25" x14ac:dyDescent="0.25">
      <c r="B3" s="127" t="s">
        <v>91</v>
      </c>
      <c r="C3" s="192" t="s">
        <v>76</v>
      </c>
      <c r="D3" s="192" t="s">
        <v>77</v>
      </c>
      <c r="E3" s="192" t="s">
        <v>78</v>
      </c>
      <c r="F3" s="192" t="s">
        <v>70</v>
      </c>
      <c r="G3" s="194" t="s">
        <v>71</v>
      </c>
      <c r="H3" s="190" t="s">
        <v>88</v>
      </c>
      <c r="I3" s="192" t="s">
        <v>84</v>
      </c>
      <c r="J3" s="192" t="s">
        <v>85</v>
      </c>
      <c r="K3" s="194" t="s">
        <v>87</v>
      </c>
      <c r="L3" s="192" t="s">
        <v>79</v>
      </c>
      <c r="M3" s="192" t="s">
        <v>80</v>
      </c>
      <c r="N3" s="192" t="s">
        <v>81</v>
      </c>
      <c r="O3" s="194" t="s">
        <v>11</v>
      </c>
      <c r="P3" s="196" t="s">
        <v>82</v>
      </c>
      <c r="Q3" s="192" t="s">
        <v>83</v>
      </c>
      <c r="R3" s="190" t="s">
        <v>14</v>
      </c>
      <c r="S3" s="192" t="s">
        <v>0</v>
      </c>
      <c r="T3" s="190" t="s">
        <v>15</v>
      </c>
      <c r="U3" s="190" t="s">
        <v>86</v>
      </c>
      <c r="V3" s="341"/>
      <c r="W3" s="341"/>
      <c r="X3" s="210"/>
      <c r="Z3" s="15">
        <v>471477.18758582999</v>
      </c>
      <c r="AA3" s="26">
        <f>Z3-S4</f>
        <v>11140.738585829386</v>
      </c>
    </row>
    <row r="4" spans="1:28" x14ac:dyDescent="0.25">
      <c r="B4" s="126">
        <v>2016</v>
      </c>
      <c r="C4" s="133">
        <f>C27</f>
        <v>9051</v>
      </c>
      <c r="D4" s="133">
        <f t="shared" ref="D4:U4" si="0">D27</f>
        <v>1430</v>
      </c>
      <c r="E4" s="133">
        <f t="shared" si="0"/>
        <v>9565</v>
      </c>
      <c r="F4" s="133">
        <f t="shared" si="0"/>
        <v>5273</v>
      </c>
      <c r="G4" s="134">
        <f t="shared" si="0"/>
        <v>0.31142215922513583</v>
      </c>
      <c r="H4" s="132">
        <f t="shared" si="0"/>
        <v>1.8139578987293761</v>
      </c>
      <c r="I4" s="133">
        <f t="shared" si="0"/>
        <v>10917</v>
      </c>
      <c r="J4" s="133">
        <f t="shared" si="0"/>
        <v>5189</v>
      </c>
      <c r="K4" s="134">
        <f t="shared" si="0"/>
        <v>7.3717857650234406E-2</v>
      </c>
      <c r="L4" s="133">
        <f>L27</f>
        <v>2016</v>
      </c>
      <c r="M4" s="133">
        <f t="shared" si="0"/>
        <v>9845</v>
      </c>
      <c r="N4" s="133">
        <f t="shared" si="0"/>
        <v>16074</v>
      </c>
      <c r="O4" s="134">
        <f t="shared" si="0"/>
        <v>0.21117212748627132</v>
      </c>
      <c r="P4" s="197">
        <f t="shared" si="0"/>
        <v>1.6764339927833769</v>
      </c>
      <c r="Q4" s="133">
        <f t="shared" si="0"/>
        <v>26947</v>
      </c>
      <c r="R4" s="132">
        <f t="shared" si="0"/>
        <v>17.083031469180266</v>
      </c>
      <c r="S4" s="133">
        <f t="shared" si="0"/>
        <v>460336.4490000006</v>
      </c>
      <c r="T4" s="132">
        <f t="shared" si="0"/>
        <v>28.63857465472195</v>
      </c>
      <c r="U4" s="132">
        <f t="shared" si="0"/>
        <v>6.0476687380120415</v>
      </c>
      <c r="V4" s="349"/>
      <c r="W4" s="340"/>
      <c r="X4" s="211">
        <f>M4/L4</f>
        <v>4.8834325396825395</v>
      </c>
      <c r="Y4" s="213"/>
      <c r="Z4" s="139">
        <v>450048.71032794175</v>
      </c>
      <c r="AA4" s="26">
        <f>Z4-S4</f>
        <v>-10287.738672058855</v>
      </c>
    </row>
    <row r="5" spans="1:28" x14ac:dyDescent="0.25">
      <c r="A5" s="15"/>
      <c r="B5" s="126">
        <v>2017</v>
      </c>
      <c r="C5" s="133">
        <f>C42</f>
        <v>15925.021630773561</v>
      </c>
      <c r="D5" s="133">
        <f t="shared" ref="D5:U5" si="1">D42</f>
        <v>861.05967873761892</v>
      </c>
      <c r="E5" s="133">
        <f t="shared" si="1"/>
        <v>13449.331023177812</v>
      </c>
      <c r="F5" s="133">
        <f t="shared" si="1"/>
        <v>6179.3777180708075</v>
      </c>
      <c r="G5" s="134">
        <f t="shared" si="1"/>
        <v>0.25653119736102564</v>
      </c>
      <c r="H5" s="132">
        <f t="shared" si="1"/>
        <v>2.176486312504728</v>
      </c>
      <c r="I5" s="133">
        <f t="shared" si="1"/>
        <v>14310.390701915432</v>
      </c>
      <c r="J5" s="133">
        <f t="shared" si="1"/>
        <v>8040.9991949182449</v>
      </c>
      <c r="K5" s="134">
        <f t="shared" si="1"/>
        <v>5.3584977742618133E-2</v>
      </c>
      <c r="L5" s="133">
        <f t="shared" si="1"/>
        <v>2103.7840104391562</v>
      </c>
      <c r="M5" s="133">
        <f t="shared" si="1"/>
        <v>16193.391506997188</v>
      </c>
      <c r="N5" s="133">
        <f t="shared" si="1"/>
        <v>22590.091596570208</v>
      </c>
      <c r="O5" s="134">
        <f t="shared" si="1"/>
        <v>0.14442953142973086</v>
      </c>
      <c r="P5" s="197">
        <f t="shared" si="1"/>
        <v>1.8340779750713148</v>
      </c>
      <c r="Q5" s="133">
        <f t="shared" si="1"/>
        <v>41431.989452113012</v>
      </c>
      <c r="R5" s="132">
        <f t="shared" si="1"/>
        <v>17.623685636013441</v>
      </c>
      <c r="S5" s="133">
        <f t="shared" si="1"/>
        <v>730184.35737866454</v>
      </c>
      <c r="T5" s="132">
        <f t="shared" si="1"/>
        <v>32.323213664592949</v>
      </c>
      <c r="U5" s="132">
        <f t="shared" si="1"/>
        <v>4.6684266038802331</v>
      </c>
      <c r="V5" s="349">
        <f>5.9-4.8</f>
        <v>1.1000000000000005</v>
      </c>
      <c r="W5" s="340"/>
      <c r="X5" s="211">
        <f t="shared" ref="X5:X10" si="2">M5/L5</f>
        <v>7.6972690288756809</v>
      </c>
      <c r="Y5" s="213">
        <f>S5/S4-1</f>
        <v>0.58619713682212371</v>
      </c>
      <c r="Z5" s="139">
        <v>721970.33417667029</v>
      </c>
      <c r="AA5" s="26">
        <f t="shared" ref="AA5:AA10" si="3">Z5-S5</f>
        <v>-8214.0232019942487</v>
      </c>
      <c r="AB5" s="17">
        <v>0.5</v>
      </c>
    </row>
    <row r="6" spans="1:28" x14ac:dyDescent="0.25">
      <c r="A6" s="15"/>
      <c r="B6" s="126">
        <v>2018</v>
      </c>
      <c r="C6" s="133">
        <f>C57</f>
        <v>18194.73869210267</v>
      </c>
      <c r="D6" s="133">
        <f t="shared" ref="D6:U6" si="4">D57</f>
        <v>872.38932907259459</v>
      </c>
      <c r="E6" s="133">
        <f t="shared" si="4"/>
        <v>16961.367984750319</v>
      </c>
      <c r="F6" s="133">
        <f t="shared" si="4"/>
        <v>7674.9545568139138</v>
      </c>
      <c r="G6" s="134">
        <f t="shared" si="4"/>
        <v>0.27948179329776124</v>
      </c>
      <c r="H6" s="132">
        <f t="shared" si="4"/>
        <v>2.2099633110780856</v>
      </c>
      <c r="I6" s="133">
        <f t="shared" si="4"/>
        <v>17833.757313822909</v>
      </c>
      <c r="J6" s="133">
        <f t="shared" si="4"/>
        <v>15381.911158364313</v>
      </c>
      <c r="K6" s="134">
        <f t="shared" si="4"/>
        <v>7.797020040116838E-2</v>
      </c>
      <c r="L6" s="133">
        <f t="shared" si="4"/>
        <v>2467.2973552793942</v>
      </c>
      <c r="M6" s="133">
        <f t="shared" si="4"/>
        <v>18645.237662455787</v>
      </c>
      <c r="N6" s="133">
        <f t="shared" si="4"/>
        <v>31765.986149500382</v>
      </c>
      <c r="O6" s="134">
        <f t="shared" si="4"/>
        <v>0.15904368133387439</v>
      </c>
      <c r="P6" s="197">
        <f t="shared" si="4"/>
        <v>1.8361475638853655</v>
      </c>
      <c r="Q6" s="133">
        <f t="shared" si="4"/>
        <v>58327.038082821389</v>
      </c>
      <c r="R6" s="132">
        <f t="shared" si="4"/>
        <v>17.525324342089789</v>
      </c>
      <c r="S6" s="133">
        <f t="shared" si="4"/>
        <v>1022200.2603148678</v>
      </c>
      <c r="T6" s="132">
        <f t="shared" si="4"/>
        <v>32.179081597029061</v>
      </c>
      <c r="U6" s="132">
        <f t="shared" si="4"/>
        <v>5.117879599134632</v>
      </c>
      <c r="V6" s="342"/>
      <c r="W6" s="340"/>
      <c r="X6" s="211">
        <f t="shared" si="2"/>
        <v>7.5569479384232627</v>
      </c>
      <c r="Y6" s="213">
        <f t="shared" ref="Y6:Y10" si="5">S6/S5-1</f>
        <v>0.39992078710714907</v>
      </c>
      <c r="Z6" s="139">
        <v>1083092.045304813</v>
      </c>
      <c r="AA6" s="26">
        <f t="shared" si="3"/>
        <v>60891.784989945125</v>
      </c>
      <c r="AB6" s="17">
        <v>0.5</v>
      </c>
    </row>
    <row r="7" spans="1:28" x14ac:dyDescent="0.25">
      <c r="A7" s="15"/>
      <c r="B7" s="126">
        <v>2019</v>
      </c>
      <c r="C7" s="133">
        <f>C72</f>
        <v>20389.668706772893</v>
      </c>
      <c r="D7" s="133">
        <f t="shared" ref="D7:U7" si="6">D72</f>
        <v>886.6536710844947</v>
      </c>
      <c r="E7" s="133">
        <f t="shared" si="6"/>
        <v>20352.334283409291</v>
      </c>
      <c r="F7" s="133">
        <f t="shared" si="6"/>
        <v>9262.0208008245609</v>
      </c>
      <c r="G7" s="134">
        <f t="shared" si="6"/>
        <v>0.28040707938735659</v>
      </c>
      <c r="H7" s="132">
        <f t="shared" si="6"/>
        <v>2.1973967367464131</v>
      </c>
      <c r="I7" s="133">
        <f t="shared" si="6"/>
        <v>21238.98795449379</v>
      </c>
      <c r="J7" s="133">
        <f t="shared" si="6"/>
        <v>19224.735102456201</v>
      </c>
      <c r="K7" s="134">
        <f t="shared" si="6"/>
        <v>8.3390796490931354E-2</v>
      </c>
      <c r="L7" s="133">
        <f t="shared" si="6"/>
        <v>3001.8504760048668</v>
      </c>
      <c r="M7" s="133">
        <f t="shared" si="6"/>
        <v>20659.49051449338</v>
      </c>
      <c r="N7" s="133">
        <f t="shared" si="6"/>
        <v>39542.10184305087</v>
      </c>
      <c r="O7" s="134">
        <f>O72</f>
        <v>0.17003545017303681</v>
      </c>
      <c r="P7" s="197">
        <f t="shared" si="6"/>
        <v>1.9067066991690984</v>
      </c>
      <c r="Q7" s="133">
        <f t="shared" si="6"/>
        <v>75395.190483371844</v>
      </c>
      <c r="R7" s="132">
        <f t="shared" si="6"/>
        <v>18.303532150723608</v>
      </c>
      <c r="S7" s="133">
        <f t="shared" si="6"/>
        <v>1379998.2930223271</v>
      </c>
      <c r="T7" s="132">
        <f t="shared" si="6"/>
        <v>34.89946737024168</v>
      </c>
      <c r="U7" s="132">
        <f t="shared" si="6"/>
        <v>5.9341466450982532</v>
      </c>
      <c r="V7" s="350"/>
      <c r="W7" s="340"/>
      <c r="X7" s="211">
        <f t="shared" si="2"/>
        <v>6.8822516909599347</v>
      </c>
      <c r="Y7" s="213">
        <f t="shared" si="5"/>
        <v>0.35002733475850123</v>
      </c>
      <c r="Z7" s="139">
        <v>1514852.8884563446</v>
      </c>
      <c r="AA7" s="26">
        <f t="shared" si="3"/>
        <v>134854.59543401748</v>
      </c>
      <c r="AB7" s="17">
        <v>0.4</v>
      </c>
    </row>
    <row r="8" spans="1:28" x14ac:dyDescent="0.25">
      <c r="B8" s="126">
        <v>2020</v>
      </c>
      <c r="C8" s="133">
        <f>C87</f>
        <v>24663.44916187027</v>
      </c>
      <c r="D8" s="133">
        <f t="shared" ref="D8:U8" si="7">D87</f>
        <v>946</v>
      </c>
      <c r="E8" s="133">
        <f t="shared" si="7"/>
        <v>26420.319917350949</v>
      </c>
      <c r="F8" s="133">
        <f t="shared" si="7"/>
        <v>11985.901719294405</v>
      </c>
      <c r="G8" s="134">
        <f t="shared" si="7"/>
        <v>0.31056012907111252</v>
      </c>
      <c r="H8" s="132">
        <f t="shared" si="7"/>
        <v>2.2042830432040521</v>
      </c>
      <c r="I8" s="133">
        <f t="shared" si="7"/>
        <v>27366.319917350949</v>
      </c>
      <c r="J8" s="133">
        <f t="shared" si="7"/>
        <v>22935.065559313698</v>
      </c>
      <c r="K8" s="134">
        <f t="shared" si="7"/>
        <v>8.7050871368733448E-2</v>
      </c>
      <c r="L8" s="133">
        <f t="shared" si="7"/>
        <v>3484.0280914402033</v>
      </c>
      <c r="M8" s="133">
        <f t="shared" si="7"/>
        <v>25090.744872530639</v>
      </c>
      <c r="N8" s="133">
        <f t="shared" si="7"/>
        <v>48735.213874845074</v>
      </c>
      <c r="O8" s="134">
        <f t="shared" si="7"/>
        <v>0.18191661497575051</v>
      </c>
      <c r="P8" s="197">
        <f t="shared" si="7"/>
        <v>1.9263178932175944</v>
      </c>
      <c r="Q8" s="133">
        <f t="shared" si="7"/>
        <v>93879.514516900439</v>
      </c>
      <c r="R8" s="132">
        <f t="shared" si="7"/>
        <v>19.165364281996791</v>
      </c>
      <c r="S8" s="133">
        <f t="shared" si="7"/>
        <v>1799235.0943334028</v>
      </c>
      <c r="T8" s="132">
        <f t="shared" si="7"/>
        <v>36.918584146443791</v>
      </c>
      <c r="U8" s="132">
        <f t="shared" si="7"/>
        <v>6.716103857618462</v>
      </c>
      <c r="V8" s="342"/>
      <c r="W8" s="340"/>
      <c r="X8" s="211">
        <f t="shared" si="2"/>
        <v>7.2016482686162275</v>
      </c>
      <c r="Y8" s="213">
        <f t="shared" si="5"/>
        <v>0.30379515933523904</v>
      </c>
      <c r="Z8" s="139">
        <v>2066525.2717666051</v>
      </c>
      <c r="AA8" s="26">
        <f t="shared" si="3"/>
        <v>267290.17743320228</v>
      </c>
      <c r="AB8" s="17">
        <v>0.3</v>
      </c>
    </row>
    <row r="9" spans="1:28" x14ac:dyDescent="0.25">
      <c r="B9" s="126">
        <v>2021</v>
      </c>
      <c r="C9" s="133">
        <f>C102</f>
        <v>29354.350865771303</v>
      </c>
      <c r="D9" s="133">
        <f t="shared" ref="D9:U9" si="8">D102</f>
        <v>912</v>
      </c>
      <c r="E9" s="133">
        <f t="shared" si="8"/>
        <v>32000.696997904452</v>
      </c>
      <c r="F9" s="133">
        <f t="shared" si="8"/>
        <v>14471.522559745523</v>
      </c>
      <c r="G9" s="134">
        <f t="shared" si="8"/>
        <v>0.31224796941455618</v>
      </c>
      <c r="H9" s="132">
        <f t="shared" si="8"/>
        <v>2.2112875038400364</v>
      </c>
      <c r="I9" s="133">
        <f t="shared" si="8"/>
        <v>32912.696997904452</v>
      </c>
      <c r="J9" s="133">
        <f t="shared" si="8"/>
        <v>28191.495332988961</v>
      </c>
      <c r="K9" s="134">
        <f t="shared" si="8"/>
        <v>9.0325916523066291E-2</v>
      </c>
      <c r="L9" s="133">
        <f t="shared" si="8"/>
        <v>4254.1253436354846</v>
      </c>
      <c r="M9" s="133">
        <f t="shared" si="8"/>
        <v>29811.946537446122</v>
      </c>
      <c r="N9" s="133">
        <f t="shared" si="8"/>
        <v>57911.362545452059</v>
      </c>
      <c r="O9" s="134">
        <f t="shared" si="8"/>
        <v>0.18278382360185774</v>
      </c>
      <c r="P9" s="197">
        <f t="shared" si="8"/>
        <v>1.9339311321684423</v>
      </c>
      <c r="Q9" s="133">
        <f t="shared" si="8"/>
        <v>111996.58693294322</v>
      </c>
      <c r="R9" s="132">
        <f t="shared" si="8"/>
        <v>20.220044210980365</v>
      </c>
      <c r="S9" s="133">
        <f t="shared" si="8"/>
        <v>2264575.9392630178</v>
      </c>
      <c r="T9" s="132">
        <f t="shared" si="8"/>
        <v>39.104172993437217</v>
      </c>
      <c r="U9" s="132">
        <f t="shared" si="8"/>
        <v>7.1476102585289567</v>
      </c>
      <c r="V9" s="342"/>
      <c r="W9" s="340"/>
      <c r="X9" s="211">
        <f t="shared" si="2"/>
        <v>7.007773426809627</v>
      </c>
      <c r="Y9" s="213">
        <f t="shared" si="5"/>
        <v>0.25863259692698404</v>
      </c>
      <c r="Z9" s="139">
        <v>2696278.0786708733</v>
      </c>
      <c r="AA9" s="26">
        <f t="shared" si="3"/>
        <v>431702.13940785546</v>
      </c>
      <c r="AB9" s="17">
        <v>0.3</v>
      </c>
    </row>
    <row r="10" spans="1:28" x14ac:dyDescent="0.25">
      <c r="B10" s="126">
        <v>2022</v>
      </c>
      <c r="C10" s="133">
        <f>C117</f>
        <v>34369.685749609678</v>
      </c>
      <c r="D10" s="133">
        <f t="shared" ref="D10:U10" si="9">D117</f>
        <v>912</v>
      </c>
      <c r="E10" s="133">
        <f t="shared" si="9"/>
        <v>38758.754980291662</v>
      </c>
      <c r="F10" s="133">
        <f t="shared" si="9"/>
        <v>17481.920073539703</v>
      </c>
      <c r="G10" s="134">
        <f t="shared" si="9"/>
        <v>0.31302186353436545</v>
      </c>
      <c r="H10" s="132">
        <f t="shared" si="9"/>
        <v>2.2170765463546629</v>
      </c>
      <c r="I10" s="133">
        <f t="shared" si="9"/>
        <v>39670.754980291662</v>
      </c>
      <c r="J10" s="133">
        <f t="shared" si="9"/>
        <v>34583.940930867509</v>
      </c>
      <c r="K10" s="134">
        <f t="shared" si="9"/>
        <v>9.4314526901846427E-2</v>
      </c>
      <c r="L10" s="133">
        <f t="shared" si="9"/>
        <v>5085.7099575104485</v>
      </c>
      <c r="M10" s="133">
        <f t="shared" si="9"/>
        <v>34898.760586870289</v>
      </c>
      <c r="N10" s="133">
        <f t="shared" si="9"/>
        <v>69513.243691312833</v>
      </c>
      <c r="O10" s="134">
        <f t="shared" si="9"/>
        <v>0.18697708547595907</v>
      </c>
      <c r="P10" s="197">
        <f t="shared" si="9"/>
        <v>1.9769769527934737</v>
      </c>
      <c r="Q10" s="133">
        <f t="shared" si="9"/>
        <v>137426.08069164181</v>
      </c>
      <c r="R10" s="132">
        <f t="shared" si="9"/>
        <v>20.068471983524482</v>
      </c>
      <c r="S10" s="133">
        <f t="shared" si="9"/>
        <v>2757931.4501657882</v>
      </c>
      <c r="T10" s="132">
        <f t="shared" si="9"/>
        <v>39.674906589209428</v>
      </c>
      <c r="U10" s="132">
        <f t="shared" si="9"/>
        <v>7.4182984005813024</v>
      </c>
      <c r="V10" s="342"/>
      <c r="W10" s="340"/>
      <c r="X10" s="211">
        <f t="shared" si="2"/>
        <v>6.8621216857506155</v>
      </c>
      <c r="Y10" s="213">
        <f t="shared" si="5"/>
        <v>0.21785779065696853</v>
      </c>
      <c r="Z10" s="139">
        <v>3308770.2414658391</v>
      </c>
      <c r="AA10" s="26">
        <f t="shared" si="3"/>
        <v>550838.79130005091</v>
      </c>
      <c r="AB10" s="17">
        <v>0.3</v>
      </c>
    </row>
    <row r="11" spans="1:28" x14ac:dyDescent="0.25">
      <c r="D11" s="199"/>
    </row>
    <row r="14" spans="1:28" ht="38.25" x14ac:dyDescent="0.25">
      <c r="B14" s="127">
        <v>2016</v>
      </c>
      <c r="C14" s="192" t="s">
        <v>76</v>
      </c>
      <c r="D14" s="192" t="s">
        <v>77</v>
      </c>
      <c r="E14" s="192" t="s">
        <v>78</v>
      </c>
      <c r="F14" s="192" t="s">
        <v>70</v>
      </c>
      <c r="G14" s="194" t="s">
        <v>71</v>
      </c>
      <c r="H14" s="190" t="s">
        <v>88</v>
      </c>
      <c r="I14" s="192" t="s">
        <v>84</v>
      </c>
      <c r="J14" s="192" t="s">
        <v>85</v>
      </c>
      <c r="K14" s="194" t="s">
        <v>87</v>
      </c>
      <c r="L14" s="192" t="s">
        <v>79</v>
      </c>
      <c r="M14" s="192" t="s">
        <v>80</v>
      </c>
      <c r="N14" s="192" t="s">
        <v>81</v>
      </c>
      <c r="O14" s="194" t="s">
        <v>11</v>
      </c>
      <c r="P14" s="196" t="s">
        <v>82</v>
      </c>
      <c r="Q14" s="192" t="s">
        <v>83</v>
      </c>
      <c r="R14" s="190" t="s">
        <v>14</v>
      </c>
      <c r="S14" s="192" t="s">
        <v>0</v>
      </c>
      <c r="T14" s="190" t="s">
        <v>15</v>
      </c>
      <c r="U14" s="190" t="s">
        <v>86</v>
      </c>
      <c r="V14" s="341"/>
      <c r="W14" s="341"/>
      <c r="X14" s="210"/>
    </row>
    <row r="15" spans="1:28" x14ac:dyDescent="0.25">
      <c r="A15" s="131">
        <v>1</v>
      </c>
      <c r="B15" s="126">
        <v>1</v>
      </c>
      <c r="C15" s="133">
        <f>INDEX('Total Agency'!$N$43:$CS$43,1,A15)</f>
        <v>4117</v>
      </c>
      <c r="D15" s="133">
        <f>INDEX('Total Agency'!$N$8:$CS$8,1,'Yearly Summary'!A15)</f>
        <v>14</v>
      </c>
      <c r="E15" s="133">
        <f>INDEX('Total Agency'!$N$15:$CS$15,1,'Yearly Summary'!A15)</f>
        <v>191</v>
      </c>
      <c r="F15" s="133">
        <f>INDEX('Total Agency'!$N$13:$CS$13,1,'Yearly Summary'!A15)</f>
        <v>155</v>
      </c>
      <c r="G15" s="134">
        <f>INDEX('Total Agency'!$N$12:$CS$12,1,'Yearly Summary'!A15)</f>
        <v>0.15469061876247506</v>
      </c>
      <c r="H15" s="132">
        <f>INDEX('Total Agency'!$N$14:$CS$14,1,'Yearly Summary'!A15)</f>
        <v>1.232258064516129</v>
      </c>
      <c r="I15" s="133">
        <f>INDEX('Total Agency'!$N$34:$CS$34,1,'Yearly Summary'!A15)</f>
        <v>205</v>
      </c>
      <c r="J15" s="133">
        <f>INDEX('Total Agency'!$N$44:$CS$44,1,'Yearly Summary'!A15)</f>
        <v>166</v>
      </c>
      <c r="K15" s="134">
        <f>INDEX('Total Agency'!$N$45:$CS$45,1,'Yearly Summary'!A15)</f>
        <v>4.0320621811999031E-2</v>
      </c>
      <c r="L15" s="133">
        <f>INDEX('Total Agency'!$N$11:$CS$11,1,'Yearly Summary'!A15)</f>
        <v>1002</v>
      </c>
      <c r="M15" s="133">
        <f>INDEX('Total Agency'!$N$41:$CS$41,1,'Yearly Summary'!A15)</f>
        <v>4156</v>
      </c>
      <c r="N15" s="133">
        <f>INDEX('Total Agency'!$N$57:$CS$57,1,'Yearly Summary'!A15)</f>
        <v>635</v>
      </c>
      <c r="O15" s="134">
        <f>INDEX('Total Agency'!$N$69:$CS$69,1,'Yearly Summary'!A15)</f>
        <v>0.15279114533205004</v>
      </c>
      <c r="P15" s="197">
        <f>INDEX('Total Agency'!$N$93:$CS$93,1,'Yearly Summary'!A15)</f>
        <v>1.2866141732283465</v>
      </c>
      <c r="Q15" s="133">
        <f>INDEX('Total Agency'!$N$81:$CS$81,1,'Yearly Summary'!A15)</f>
        <v>817</v>
      </c>
      <c r="R15" s="132">
        <f>INDEX('Total Agency'!$N$105:$CS$105,1,'Yearly Summary'!A15)</f>
        <v>15.713935128518969</v>
      </c>
      <c r="S15" s="133">
        <f>INDEX('Total Agency'!$N$30:$CS$30,1,'Yearly Summary'!A15)</f>
        <v>12838.284999999998</v>
      </c>
      <c r="T15" s="132">
        <f>INDEX('Total Agency'!$N$117:$CS$117,1,'Yearly Summary'!A15)</f>
        <v>20.217771653543306</v>
      </c>
      <c r="U15" s="132">
        <f>INDEX('Total Agency'!$N$129:$CS$129,1,'Yearly Summary'!A15)</f>
        <v>3.0890964870067368</v>
      </c>
      <c r="V15" s="340"/>
      <c r="W15" s="340"/>
    </row>
    <row r="16" spans="1:28" x14ac:dyDescent="0.25">
      <c r="A16" s="131">
        <v>2</v>
      </c>
      <c r="B16" s="126">
        <v>2</v>
      </c>
      <c r="C16" s="133">
        <f>INDEX('Total Agency'!$N$43:$CS$43,1,A16)</f>
        <v>4156</v>
      </c>
      <c r="D16" s="133">
        <f>INDEX('Total Agency'!$N$8:$CS$8,1,'Yearly Summary'!A16)</f>
        <v>11</v>
      </c>
      <c r="E16" s="133">
        <f>INDEX('Total Agency'!$N$15:$CS$15,1,'Yearly Summary'!A16)</f>
        <v>188</v>
      </c>
      <c r="F16" s="133">
        <f>INDEX('Total Agency'!$N$13:$CS$13,1,'Yearly Summary'!A16)</f>
        <v>129</v>
      </c>
      <c r="G16" s="134">
        <f>INDEX('Total Agency'!$N$12:$CS$12,1,'Yearly Summary'!A16)</f>
        <v>0.12990936555891239</v>
      </c>
      <c r="H16" s="132">
        <f>INDEX('Total Agency'!$N$14:$CS$14,1,'Yearly Summary'!A16)</f>
        <v>1.4573643410852712</v>
      </c>
      <c r="I16" s="133">
        <f>INDEX('Total Agency'!$N$34:$CS$34,1,'Yearly Summary'!A16)</f>
        <v>196</v>
      </c>
      <c r="J16" s="133">
        <f>INDEX('Total Agency'!$N$44:$CS$44,1,'Yearly Summary'!A16)</f>
        <v>285</v>
      </c>
      <c r="K16" s="134">
        <f>INDEX('Total Agency'!$N$45:$CS$45,1,'Yearly Summary'!A16)</f>
        <v>6.8575553416746871E-2</v>
      </c>
      <c r="L16" s="133">
        <f>INDEX('Total Agency'!$N$11:$CS$11,1,'Yearly Summary'!A16)</f>
        <v>993</v>
      </c>
      <c r="M16" s="133">
        <f>INDEX('Total Agency'!$N$41:$CS$41,1,'Yearly Summary'!A16)</f>
        <v>4067</v>
      </c>
      <c r="N16" s="133">
        <f>INDEX('Total Agency'!$N$57:$CS$57,1,'Yearly Summary'!A16)</f>
        <v>620</v>
      </c>
      <c r="O16" s="134">
        <f>INDEX('Total Agency'!$N$69:$CS$69,1,'Yearly Summary'!A16)</f>
        <v>0.15244652077698551</v>
      </c>
      <c r="P16" s="197">
        <f>INDEX('Total Agency'!$N$93:$CS$93,1,'Yearly Summary'!A16)</f>
        <v>1.3177419354838709</v>
      </c>
      <c r="Q16" s="133">
        <f>INDEX('Total Agency'!$N$81:$CS$81,1,'Yearly Summary'!A16)</f>
        <v>817</v>
      </c>
      <c r="R16" s="132">
        <f>INDEX('Total Agency'!$N$105:$CS$105,1,'Yearly Summary'!A16)</f>
        <v>16.858400244798005</v>
      </c>
      <c r="S16" s="133">
        <f>INDEX('Total Agency'!$N$30:$CS$30,1,'Yearly Summary'!A16)</f>
        <v>13773.312999999971</v>
      </c>
      <c r="T16" s="132">
        <f>INDEX('Total Agency'!$N$117:$CS$117,1,'Yearly Summary'!A16)</f>
        <v>22.215020967741889</v>
      </c>
      <c r="U16" s="132">
        <f>INDEX('Total Agency'!$N$129:$CS$129,1,'Yearly Summary'!A16)</f>
        <v>3.3866026555200324</v>
      </c>
      <c r="V16" s="340"/>
      <c r="W16" s="340"/>
    </row>
    <row r="17" spans="1:24" x14ac:dyDescent="0.25">
      <c r="A17" s="131">
        <v>3</v>
      </c>
      <c r="B17" s="126">
        <v>3</v>
      </c>
      <c r="C17" s="133">
        <f>INDEX('Total Agency'!$N$43:$CS$43,1,A17)</f>
        <v>4067</v>
      </c>
      <c r="D17" s="133">
        <f>INDEX('Total Agency'!$N$8:$CS$8,1,'Yearly Summary'!A17)</f>
        <v>65</v>
      </c>
      <c r="E17" s="133">
        <f>INDEX('Total Agency'!$N$15:$CS$15,1,'Yearly Summary'!A17)</f>
        <v>627</v>
      </c>
      <c r="F17" s="133">
        <f>INDEX('Total Agency'!$N$13:$CS$13,1,'Yearly Summary'!A17)</f>
        <v>352</v>
      </c>
      <c r="G17" s="134">
        <f>INDEX('Total Agency'!$N$12:$CS$12,1,'Yearly Summary'!A17)</f>
        <v>0.33684210526315789</v>
      </c>
      <c r="H17" s="132">
        <f>INDEX('Total Agency'!$N$14:$CS$14,1,'Yearly Summary'!A17)</f>
        <v>1.78125</v>
      </c>
      <c r="I17" s="133">
        <f>INDEX('Total Agency'!$N$34:$CS$34,1,'Yearly Summary'!A17)</f>
        <v>683</v>
      </c>
      <c r="J17" s="133">
        <f>INDEX('Total Agency'!$N$44:$CS$44,1,'Yearly Summary'!A17)</f>
        <v>424</v>
      </c>
      <c r="K17" s="134">
        <f>INDEX('Total Agency'!$N$45:$CS$45,1,'Yearly Summary'!A17)</f>
        <v>0.10425374969264814</v>
      </c>
      <c r="L17" s="133">
        <f>INDEX('Total Agency'!$N$11:$CS$11,1,'Yearly Summary'!A17)</f>
        <v>1045</v>
      </c>
      <c r="M17" s="133">
        <f>INDEX('Total Agency'!$N$41:$CS$41,1,'Yearly Summary'!A17)</f>
        <v>4326</v>
      </c>
      <c r="N17" s="133">
        <f>INDEX('Total Agency'!$N$57:$CS$57,1,'Yearly Summary'!A17)</f>
        <v>1116</v>
      </c>
      <c r="O17" s="134">
        <f>INDEX('Total Agency'!$N$69:$CS$69,1,'Yearly Summary'!A17)</f>
        <v>0.2579750346740638</v>
      </c>
      <c r="P17" s="197">
        <f>INDEX('Total Agency'!$N$93:$CS$93,1,'Yearly Summary'!A17)</f>
        <v>1.7508960573476702</v>
      </c>
      <c r="Q17" s="133">
        <f>INDEX('Total Agency'!$N$81:$CS$81,1,'Yearly Summary'!A17)</f>
        <v>1954</v>
      </c>
      <c r="R17" s="132">
        <f>INDEX('Total Agency'!$N$105:$CS$105,1,'Yearly Summary'!A17)</f>
        <v>17.49490583418628</v>
      </c>
      <c r="S17" s="133">
        <f>INDEX('Total Agency'!$N$30:$CS$30,1,'Yearly Summary'!A17)</f>
        <v>34185.045999999995</v>
      </c>
      <c r="T17" s="132">
        <f>INDEX('Total Agency'!$N$117:$CS$117,1,'Yearly Summary'!A17)</f>
        <v>30.631761648745513</v>
      </c>
      <c r="U17" s="132">
        <f>INDEX('Total Agency'!$N$129:$CS$129,1,'Yearly Summary'!A17)</f>
        <v>7.902229773462782</v>
      </c>
      <c r="V17" s="340"/>
      <c r="W17" s="340"/>
    </row>
    <row r="18" spans="1:24" x14ac:dyDescent="0.25">
      <c r="A18" s="131">
        <v>4</v>
      </c>
      <c r="B18" s="126">
        <v>4</v>
      </c>
      <c r="C18" s="133">
        <f>INDEX('Total Agency'!$N$43:$CS$43,1,A18)</f>
        <v>4326</v>
      </c>
      <c r="D18" s="133">
        <f>INDEX('Total Agency'!$N$8:$CS$8,1,'Yearly Summary'!A18)</f>
        <v>74</v>
      </c>
      <c r="E18" s="133">
        <f>INDEX('Total Agency'!$N$15:$CS$15,1,'Yearly Summary'!A18)</f>
        <v>481</v>
      </c>
      <c r="F18" s="133">
        <f>INDEX('Total Agency'!$N$13:$CS$13,1,'Yearly Summary'!A18)</f>
        <v>295</v>
      </c>
      <c r="G18" s="134">
        <f>INDEX('Total Agency'!$N$12:$CS$12,1,'Yearly Summary'!A18)</f>
        <v>0.26129317980513728</v>
      </c>
      <c r="H18" s="132">
        <f>INDEX('Total Agency'!$N$14:$CS$14,1,'Yearly Summary'!A18)</f>
        <v>1.6305084745762712</v>
      </c>
      <c r="I18" s="133">
        <f>INDEX('Total Agency'!$N$34:$CS$34,1,'Yearly Summary'!A18)</f>
        <v>545</v>
      </c>
      <c r="J18" s="133">
        <f>INDEX('Total Agency'!$N$44:$CS$44,1,'Yearly Summary'!A18)</f>
        <v>366</v>
      </c>
      <c r="K18" s="134">
        <f>INDEX('Total Agency'!$N$45:$CS$45,1,'Yearly Summary'!A18)</f>
        <v>8.4604715672676842E-2</v>
      </c>
      <c r="L18" s="133">
        <f>INDEX('Total Agency'!$N$11:$CS$11,1,'Yearly Summary'!A18)</f>
        <v>1129</v>
      </c>
      <c r="M18" s="133">
        <f>INDEX('Total Agency'!$N$41:$CS$41,1,'Yearly Summary'!A18)</f>
        <v>4505</v>
      </c>
      <c r="N18" s="133">
        <f>INDEX('Total Agency'!$N$57:$CS$57,1,'Yearly Summary'!A18)</f>
        <v>979</v>
      </c>
      <c r="O18" s="134">
        <f>INDEX('Total Agency'!$N$69:$CS$69,1,'Yearly Summary'!A18)</f>
        <v>0.21731409544950056</v>
      </c>
      <c r="P18" s="197">
        <f>INDEX('Total Agency'!$N$93:$CS$93,1,'Yearly Summary'!A18)</f>
        <v>1.5372829417773237</v>
      </c>
      <c r="Q18" s="133">
        <f>INDEX('Total Agency'!$N$81:$CS$81,1,'Yearly Summary'!A18)</f>
        <v>1505</v>
      </c>
      <c r="R18" s="132">
        <f>INDEX('Total Agency'!$N$105:$CS$105,1,'Yearly Summary'!A18)</f>
        <v>20.496380730897016</v>
      </c>
      <c r="S18" s="133">
        <f>INDEX('Total Agency'!$N$30:$CS$30,1,'Yearly Summary'!A18)</f>
        <v>30847.053000000011</v>
      </c>
      <c r="T18" s="132">
        <f>INDEX('Total Agency'!$N$117:$CS$117,1,'Yearly Summary'!A18)</f>
        <v>31.508736465781421</v>
      </c>
      <c r="U18" s="132">
        <f>INDEX('Total Agency'!$N$129:$CS$129,1,'Yearly Summary'!A18)</f>
        <v>6.847292563817982</v>
      </c>
      <c r="V18" s="340"/>
      <c r="W18" s="340"/>
    </row>
    <row r="19" spans="1:24" x14ac:dyDescent="0.25">
      <c r="A19" s="131">
        <v>5</v>
      </c>
      <c r="B19" s="126">
        <v>5</v>
      </c>
      <c r="C19" s="133">
        <f>INDEX('Total Agency'!$N$43:$CS$43,1,A19)</f>
        <v>4505</v>
      </c>
      <c r="D19" s="133">
        <f>INDEX('Total Agency'!$N$8:$CS$8,1,'Yearly Summary'!A19)</f>
        <v>131</v>
      </c>
      <c r="E19" s="133">
        <f>INDEX('Total Agency'!$N$15:$CS$15,1,'Yearly Summary'!A19)</f>
        <v>625</v>
      </c>
      <c r="F19" s="133">
        <f>INDEX('Total Agency'!$N$13:$CS$13,1,'Yearly Summary'!A19)</f>
        <v>375</v>
      </c>
      <c r="G19" s="134">
        <f>INDEX('Total Agency'!$N$12:$CS$12,1,'Yearly Summary'!A19)</f>
        <v>0.3094059405940594</v>
      </c>
      <c r="H19" s="132">
        <f>INDEX('Total Agency'!$N$14:$CS$14,1,'Yearly Summary'!A19)</f>
        <v>1.6666666666666667</v>
      </c>
      <c r="I19" s="133">
        <f>INDEX('Total Agency'!$N$34:$CS$34,1,'Yearly Summary'!A19)</f>
        <v>748</v>
      </c>
      <c r="J19" s="133">
        <f>INDEX('Total Agency'!$N$44:$CS$44,1,'Yearly Summary'!A19)</f>
        <v>323</v>
      </c>
      <c r="K19" s="134">
        <f>INDEX('Total Agency'!$N$45:$CS$45,1,'Yearly Summary'!A19)</f>
        <v>7.1698113207547168E-2</v>
      </c>
      <c r="L19" s="133">
        <f>INDEX('Total Agency'!$N$11:$CS$11,1,'Yearly Summary'!A19)</f>
        <v>1212</v>
      </c>
      <c r="M19" s="133">
        <f>INDEX('Total Agency'!$N$41:$CS$41,1,'Yearly Summary'!A19)</f>
        <v>4930</v>
      </c>
      <c r="N19" s="133">
        <f>INDEX('Total Agency'!$N$57:$CS$57,1,'Yearly Summary'!A19)</f>
        <v>1088</v>
      </c>
      <c r="O19" s="134">
        <f>INDEX('Total Agency'!$N$69:$CS$69,1,'Yearly Summary'!A19)</f>
        <v>0.22068965517241379</v>
      </c>
      <c r="P19" s="197">
        <f>INDEX('Total Agency'!$N$93:$CS$93,1,'Yearly Summary'!A19)</f>
        <v>1.4972426470588236</v>
      </c>
      <c r="Q19" s="133">
        <f>INDEX('Total Agency'!$N$81:$CS$81,1,'Yearly Summary'!A19)</f>
        <v>1629</v>
      </c>
      <c r="R19" s="132">
        <f>INDEX('Total Agency'!$N$105:$CS$105,1,'Yearly Summary'!A19)</f>
        <v>17.282750767341923</v>
      </c>
      <c r="S19" s="133">
        <f>INDEX('Total Agency'!$N$30:$CS$30,1,'Yearly Summary'!A19)</f>
        <v>28153.600999999995</v>
      </c>
      <c r="T19" s="132">
        <f>INDEX('Total Agency'!$N$117:$CS$117,1,'Yearly Summary'!A19)</f>
        <v>25.876471507352935</v>
      </c>
      <c r="U19" s="132">
        <f>INDEX('Total Agency'!$N$129:$CS$129,1,'Yearly Summary'!A19)</f>
        <v>5.7106695740365101</v>
      </c>
      <c r="V19" s="340"/>
      <c r="W19" s="340"/>
    </row>
    <row r="20" spans="1:24" x14ac:dyDescent="0.25">
      <c r="A20" s="131">
        <v>6</v>
      </c>
      <c r="B20" s="126">
        <v>6</v>
      </c>
      <c r="C20" s="133">
        <f>INDEX('Total Agency'!$N$43:$CS$43,1,A20)</f>
        <v>4930</v>
      </c>
      <c r="D20" s="133">
        <f>INDEX('Total Agency'!$N$8:$CS$8,1,'Yearly Summary'!A20)</f>
        <v>180</v>
      </c>
      <c r="E20" s="133">
        <f>INDEX('Total Agency'!$N$15:$CS$15,1,'Yearly Summary'!A20)</f>
        <v>1127</v>
      </c>
      <c r="F20" s="133">
        <f>INDEX('Total Agency'!$N$13:$CS$13,1,'Yearly Summary'!A20)</f>
        <v>534</v>
      </c>
      <c r="G20" s="134">
        <f>INDEX('Total Agency'!$N$12:$CS$12,1,'Yearly Summary'!A20)</f>
        <v>0.40639269406392692</v>
      </c>
      <c r="H20" s="132">
        <f>INDEX('Total Agency'!$N$14:$CS$14,1,'Yearly Summary'!A20)</f>
        <v>2.1104868913857677</v>
      </c>
      <c r="I20" s="133">
        <f>INDEX('Total Agency'!$N$34:$CS$34,1,'Yearly Summary'!A20)</f>
        <v>1300</v>
      </c>
      <c r="J20" s="133">
        <f>INDEX('Total Agency'!$N$44:$CS$44,1,'Yearly Summary'!A20)</f>
        <v>411</v>
      </c>
      <c r="K20" s="134">
        <f>INDEX('Total Agency'!$N$45:$CS$45,1,'Yearly Summary'!A20)</f>
        <v>8.3367139959432054E-2</v>
      </c>
      <c r="L20" s="133">
        <f>INDEX('Total Agency'!$N$11:$CS$11,1,'Yearly Summary'!A20)</f>
        <v>1314</v>
      </c>
      <c r="M20" s="133">
        <f>INDEX('Total Agency'!$N$41:$CS$41,1,'Yearly Summary'!A20)</f>
        <v>5819</v>
      </c>
      <c r="N20" s="133">
        <f>INDEX('Total Agency'!$N$57:$CS$57,1,'Yearly Summary'!A20)</f>
        <v>1647</v>
      </c>
      <c r="O20" s="134">
        <f>INDEX('Total Agency'!$N$69:$CS$69,1,'Yearly Summary'!A20)</f>
        <v>0.28303832273586527</v>
      </c>
      <c r="P20" s="197">
        <f>INDEX('Total Agency'!$N$93:$CS$93,1,'Yearly Summary'!A20)</f>
        <v>1.6927747419550698</v>
      </c>
      <c r="Q20" s="133">
        <f>INDEX('Total Agency'!$N$81:$CS$81,1,'Yearly Summary'!A20)</f>
        <v>2788</v>
      </c>
      <c r="R20" s="132">
        <f>INDEX('Total Agency'!$N$105:$CS$105,1,'Yearly Summary'!A20)</f>
        <v>15.125832137733168</v>
      </c>
      <c r="S20" s="133">
        <f>INDEX('Total Agency'!$N$30:$CS$30,1,'Yearly Summary'!A20)</f>
        <v>42170.820000000072</v>
      </c>
      <c r="T20" s="132">
        <f>INDEX('Total Agency'!$N$117:$CS$117,1,'Yearly Summary'!A20)</f>
        <v>25.604626593806966</v>
      </c>
      <c r="U20" s="132">
        <f>INDEX('Total Agency'!$N$129:$CS$129,1,'Yearly Summary'!A20)</f>
        <v>7.2470905653892546</v>
      </c>
      <c r="V20" s="340"/>
      <c r="W20" s="340"/>
    </row>
    <row r="21" spans="1:24" x14ac:dyDescent="0.25">
      <c r="A21" s="131">
        <v>7</v>
      </c>
      <c r="B21" s="126">
        <v>7</v>
      </c>
      <c r="C21" s="133">
        <f>INDEX('Total Agency'!$N$43:$CS$43,1,A21)</f>
        <v>5819</v>
      </c>
      <c r="D21" s="133">
        <f>INDEX('Total Agency'!$N$8:$CS$8,1,'Yearly Summary'!A21)</f>
        <v>103</v>
      </c>
      <c r="E21" s="133">
        <f>INDEX('Total Agency'!$N$15:$CS$15,1,'Yearly Summary'!A21)</f>
        <v>826</v>
      </c>
      <c r="F21" s="133">
        <f>INDEX('Total Agency'!$N$13:$CS$13,1,'Yearly Summary'!A21)</f>
        <v>455</v>
      </c>
      <c r="G21" s="134">
        <f>INDEX('Total Agency'!$N$12:$CS$12,1,'Yearly Summary'!A21)</f>
        <v>0.33455882352941174</v>
      </c>
      <c r="H21" s="132">
        <f>INDEX('Total Agency'!$N$14:$CS$14,1,'Yearly Summary'!A21)</f>
        <v>1.8153846153846154</v>
      </c>
      <c r="I21" s="133">
        <f>INDEX('Total Agency'!$N$34:$CS$34,1,'Yearly Summary'!A21)</f>
        <v>926</v>
      </c>
      <c r="J21" s="133">
        <f>INDEX('Total Agency'!$N$44:$CS$44,1,'Yearly Summary'!A21)</f>
        <v>410</v>
      </c>
      <c r="K21" s="134">
        <f>INDEX('Total Agency'!$N$45:$CS$45,1,'Yearly Summary'!A21)</f>
        <v>7.0458841725382373E-2</v>
      </c>
      <c r="L21" s="133">
        <f>INDEX('Total Agency'!$N$11:$CS$11,1,'Yearly Summary'!A21)</f>
        <v>1360</v>
      </c>
      <c r="M21" s="133">
        <f>INDEX('Total Agency'!$N$41:$CS$41,1,'Yearly Summary'!A21)</f>
        <v>6335</v>
      </c>
      <c r="N21" s="133">
        <f>INDEX('Total Agency'!$N$57:$CS$57,1,'Yearly Summary'!A21)</f>
        <v>1310</v>
      </c>
      <c r="O21" s="134">
        <f>INDEX('Total Agency'!$N$69:$CS$69,1,'Yearly Summary'!A21)</f>
        <v>0.20678768745067089</v>
      </c>
      <c r="P21" s="197">
        <f>INDEX('Total Agency'!$N$93:$CS$93,1,'Yearly Summary'!A21)</f>
        <v>1.4343511450381679</v>
      </c>
      <c r="Q21" s="133">
        <f>INDEX('Total Agency'!$N$81:$CS$81,1,'Yearly Summary'!A21)</f>
        <v>1879</v>
      </c>
      <c r="R21" s="132">
        <f>INDEX('Total Agency'!$N$105:$CS$105,1,'Yearly Summary'!A21)</f>
        <v>15.972995210218208</v>
      </c>
      <c r="S21" s="133">
        <f>INDEX('Total Agency'!$N$30:$CS$30,1,'Yearly Summary'!A21)</f>
        <v>30013.258000000013</v>
      </c>
      <c r="T21" s="132">
        <f>INDEX('Total Agency'!$N$117:$CS$117,1,'Yearly Summary'!A21)</f>
        <v>22.910883969465658</v>
      </c>
      <c r="U21" s="132">
        <f>INDEX('Total Agency'!$N$129:$CS$129,1,'Yearly Summary'!A21)</f>
        <v>4.7376887134964507</v>
      </c>
      <c r="V21" s="340"/>
      <c r="W21" s="340"/>
    </row>
    <row r="22" spans="1:24" x14ac:dyDescent="0.25">
      <c r="A22" s="131">
        <v>8</v>
      </c>
      <c r="B22" s="126">
        <v>8</v>
      </c>
      <c r="C22" s="133">
        <f>INDEX('Total Agency'!$N$43:$CS$43,1,A22)</f>
        <v>6335</v>
      </c>
      <c r="D22" s="133">
        <f>INDEX('Total Agency'!$N$8:$CS$8,1,'Yearly Summary'!A22)</f>
        <v>112</v>
      </c>
      <c r="E22" s="133">
        <f>INDEX('Total Agency'!$N$15:$CS$15,1,'Yearly Summary'!A22)</f>
        <v>949</v>
      </c>
      <c r="F22" s="133">
        <f>INDEX('Total Agency'!$N$13:$CS$13,1,'Yearly Summary'!A22)</f>
        <v>481</v>
      </c>
      <c r="G22" s="134">
        <f>INDEX('Total Agency'!$N$12:$CS$12,1,'Yearly Summary'!A22)</f>
        <v>0.32610169491525426</v>
      </c>
      <c r="H22" s="132">
        <f>INDEX('Total Agency'!$N$14:$CS$14,1,'Yearly Summary'!A22)</f>
        <v>1.972972972972973</v>
      </c>
      <c r="I22" s="133">
        <f>INDEX('Total Agency'!$N$34:$CS$34,1,'Yearly Summary'!A22)</f>
        <v>1052</v>
      </c>
      <c r="J22" s="133">
        <f>INDEX('Total Agency'!$N$44:$CS$44,1,'Yearly Summary'!A22)</f>
        <v>417</v>
      </c>
      <c r="K22" s="134">
        <f>INDEX('Total Agency'!$N$45:$CS$45,1,'Yearly Summary'!A22)</f>
        <v>6.5824782951854774E-2</v>
      </c>
      <c r="L22" s="133">
        <f>INDEX('Total Agency'!$N$11:$CS$11,1,'Yearly Summary'!A22)</f>
        <v>1475</v>
      </c>
      <c r="M22" s="133">
        <f>INDEX('Total Agency'!$N$41:$CS$41,1,'Yearly Summary'!A22)</f>
        <v>6970</v>
      </c>
      <c r="N22" s="133">
        <f>INDEX('Total Agency'!$N$57:$CS$57,1,'Yearly Summary'!A22)</f>
        <v>1420</v>
      </c>
      <c r="O22" s="134">
        <f>INDEX('Total Agency'!$N$69:$CS$69,1,'Yearly Summary'!A22)</f>
        <v>0.20373027259684362</v>
      </c>
      <c r="P22" s="197">
        <f>INDEX('Total Agency'!$N$93:$CS$93,1,'Yearly Summary'!A22)</f>
        <v>1.4732394366197183</v>
      </c>
      <c r="Q22" s="133">
        <f>INDEX('Total Agency'!$N$81:$CS$81,1,'Yearly Summary'!A22)</f>
        <v>2092</v>
      </c>
      <c r="R22" s="132">
        <f>INDEX('Total Agency'!$N$105:$CS$105,1,'Yearly Summary'!A22)</f>
        <v>15.227447896749537</v>
      </c>
      <c r="S22" s="133">
        <f>INDEX('Total Agency'!$N$30:$CS$30,1,'Yearly Summary'!A22)</f>
        <v>31855.821000000029</v>
      </c>
      <c r="T22" s="132">
        <f>INDEX('Total Agency'!$N$117:$CS$117,1,'Yearly Summary'!A22)</f>
        <v>22.433676760563401</v>
      </c>
      <c r="U22" s="132">
        <f>INDEX('Total Agency'!$N$129:$CS$129,1,'Yearly Summary'!A22)</f>
        <v>4.5704190817790575</v>
      </c>
      <c r="V22" s="340"/>
      <c r="W22" s="340"/>
    </row>
    <row r="23" spans="1:24" x14ac:dyDescent="0.25">
      <c r="A23" s="131">
        <v>9</v>
      </c>
      <c r="B23" s="126">
        <v>9</v>
      </c>
      <c r="C23" s="133">
        <f>INDEX('Total Agency'!$N$43:$CS$43,1,A23)</f>
        <v>6970</v>
      </c>
      <c r="D23" s="133">
        <f>INDEX('Total Agency'!$N$8:$CS$8,1,'Yearly Summary'!A23)</f>
        <v>192</v>
      </c>
      <c r="E23" s="133">
        <f>INDEX('Total Agency'!$N$15:$CS$15,1,'Yearly Summary'!A23)</f>
        <v>1083</v>
      </c>
      <c r="F23" s="133">
        <f>INDEX('Total Agency'!$N$13:$CS$13,1,'Yearly Summary'!A23)</f>
        <v>586</v>
      </c>
      <c r="G23" s="134">
        <f>INDEX('Total Agency'!$N$12:$CS$12,1,'Yearly Summary'!A23)</f>
        <v>0.35258724428399518</v>
      </c>
      <c r="H23" s="132">
        <f>INDEX('Total Agency'!$N$14:$CS$14,1,'Yearly Summary'!A23)</f>
        <v>1.848122866894198</v>
      </c>
      <c r="I23" s="133">
        <f>INDEX('Total Agency'!$N$34:$CS$34,1,'Yearly Summary'!A23)</f>
        <v>1267</v>
      </c>
      <c r="J23" s="133">
        <f>INDEX('Total Agency'!$N$44:$CS$44,1,'Yearly Summary'!A23)</f>
        <v>531</v>
      </c>
      <c r="K23" s="134">
        <f>INDEX('Total Agency'!$N$45:$CS$45,1,'Yearly Summary'!A23)</f>
        <v>7.6183644189383073E-2</v>
      </c>
      <c r="L23" s="133">
        <f>INDEX('Total Agency'!$N$11:$CS$11,1,'Yearly Summary'!A23)</f>
        <v>1662</v>
      </c>
      <c r="M23" s="133">
        <f>INDEX('Total Agency'!$N$41:$CS$41,1,'Yearly Summary'!A23)</f>
        <v>7706</v>
      </c>
      <c r="N23" s="133">
        <f>INDEX('Total Agency'!$N$57:$CS$57,1,'Yearly Summary'!A23)</f>
        <v>1734</v>
      </c>
      <c r="O23" s="134">
        <f>INDEX('Total Agency'!$N$69:$CS$69,1,'Yearly Summary'!A23)</f>
        <v>0.22501946535167403</v>
      </c>
      <c r="P23" s="197">
        <f>INDEX('Total Agency'!$N$93:$CS$93,1,'Yearly Summary'!A23)</f>
        <v>1.814878892733564</v>
      </c>
      <c r="Q23" s="133">
        <f>INDEX('Total Agency'!$N$81:$CS$81,1,'Yearly Summary'!A23)</f>
        <v>3147</v>
      </c>
      <c r="R23" s="132">
        <f>INDEX('Total Agency'!$N$105:$CS$105,1,'Yearly Summary'!A23)</f>
        <v>15.588554496345745</v>
      </c>
      <c r="S23" s="133">
        <f>INDEX('Total Agency'!$N$30:$CS$30,1,'Yearly Summary'!A23)</f>
        <v>49057.181000000062</v>
      </c>
      <c r="T23" s="132">
        <f>INDEX('Total Agency'!$N$117:$CS$117,1,'Yearly Summary'!A23)</f>
        <v>28.291338523644789</v>
      </c>
      <c r="U23" s="132">
        <f>INDEX('Total Agency'!$N$129:$CS$129,1,'Yearly Summary'!A23)</f>
        <v>6.3661018686737689</v>
      </c>
      <c r="V23" s="340"/>
      <c r="W23" s="340"/>
    </row>
    <row r="24" spans="1:24" x14ac:dyDescent="0.25">
      <c r="A24" s="131">
        <v>10</v>
      </c>
      <c r="B24" s="126">
        <v>10</v>
      </c>
      <c r="C24" s="133">
        <f>INDEX('Total Agency'!$N$43:$CS$43,1,A24)</f>
        <v>7706</v>
      </c>
      <c r="D24" s="133">
        <f>INDEX('Total Agency'!$N$8:$CS$8,1,'Yearly Summary'!A24)</f>
        <v>176</v>
      </c>
      <c r="E24" s="133">
        <f>INDEX('Total Agency'!$N$15:$CS$15,1,'Yearly Summary'!A24)</f>
        <v>1014</v>
      </c>
      <c r="F24" s="133">
        <f>INDEX('Total Agency'!$N$13:$CS$13,1,'Yearly Summary'!A24)</f>
        <v>568</v>
      </c>
      <c r="G24" s="134">
        <f>INDEX('Total Agency'!$N$12:$CS$12,1,'Yearly Summary'!A24)</f>
        <v>0.31910112359550563</v>
      </c>
      <c r="H24" s="132">
        <f>INDEX('Total Agency'!$N$14:$CS$14,1,'Yearly Summary'!A24)</f>
        <v>1.7852112676056338</v>
      </c>
      <c r="I24" s="133">
        <f>INDEX('Total Agency'!$N$34:$CS$34,1,'Yearly Summary'!A24)</f>
        <v>1186</v>
      </c>
      <c r="J24" s="133">
        <f>INDEX('Total Agency'!$N$44:$CS$44,1,'Yearly Summary'!A24)</f>
        <v>484</v>
      </c>
      <c r="K24" s="134">
        <f>INDEX('Total Agency'!$N$45:$CS$45,1,'Yearly Summary'!A24)</f>
        <v>6.2808201401505323E-2</v>
      </c>
      <c r="L24" s="133">
        <f>INDEX('Total Agency'!$N$11:$CS$11,1,'Yearly Summary'!A24)</f>
        <v>1780</v>
      </c>
      <c r="M24" s="133">
        <f>INDEX('Total Agency'!$N$41:$CS$41,1,'Yearly Summary'!A24)</f>
        <v>8408</v>
      </c>
      <c r="N24" s="133">
        <f>INDEX('Total Agency'!$N$57:$CS$57,1,'Yearly Summary'!A24)</f>
        <v>1466</v>
      </c>
      <c r="O24" s="134">
        <f>INDEX('Total Agency'!$N$69:$CS$69,1,'Yearly Summary'!A24)</f>
        <v>0.17435775451950522</v>
      </c>
      <c r="P24" s="197">
        <f>INDEX('Total Agency'!$N$93:$CS$93,1,'Yearly Summary'!A24)</f>
        <v>1.5675306957708048</v>
      </c>
      <c r="Q24" s="133">
        <f>INDEX('Total Agency'!$N$81:$CS$81,1,'Yearly Summary'!A24)</f>
        <v>2298</v>
      </c>
      <c r="R24" s="132">
        <f>INDEX('Total Agency'!$N$105:$CS$105,1,'Yearly Summary'!A24)</f>
        <v>17.457839860748486</v>
      </c>
      <c r="S24" s="133">
        <f>INDEX('Total Agency'!$N$30:$CS$30,1,'Yearly Summary'!A24)</f>
        <v>40118.116000000016</v>
      </c>
      <c r="T24" s="132">
        <f>INDEX('Total Agency'!$N$117:$CS$117,1,'Yearly Summary'!A24)</f>
        <v>27.365699863574363</v>
      </c>
      <c r="U24" s="132">
        <f>INDEX('Total Agency'!$N$129:$CS$129,1,'Yearly Summary'!A24)</f>
        <v>4.7714219790675569</v>
      </c>
      <c r="V24" s="340"/>
      <c r="W24" s="340"/>
    </row>
    <row r="25" spans="1:24" x14ac:dyDescent="0.25">
      <c r="A25" s="131">
        <v>11</v>
      </c>
      <c r="B25" s="126">
        <v>11</v>
      </c>
      <c r="C25" s="133">
        <f>INDEX('Total Agency'!$N$43:$CS$43,1,A25)</f>
        <v>8408</v>
      </c>
      <c r="D25" s="133">
        <f>INDEX('Total Agency'!$N$8:$CS$8,1,'Yearly Summary'!A25)</f>
        <v>219</v>
      </c>
      <c r="E25" s="133">
        <f>INDEX('Total Agency'!$N$15:$CS$15,1,'Yearly Summary'!A25)</f>
        <v>1100</v>
      </c>
      <c r="F25" s="133">
        <f>INDEX('Total Agency'!$N$13:$CS$13,1,'Yearly Summary'!A25)</f>
        <v>633</v>
      </c>
      <c r="G25" s="134">
        <f>INDEX('Total Agency'!$N$12:$CS$12,1,'Yearly Summary'!A25)</f>
        <v>0.32561728395061729</v>
      </c>
      <c r="H25" s="132">
        <f>INDEX('Total Agency'!$N$14:$CS$14,1,'Yearly Summary'!A25)</f>
        <v>1.7377567140600316</v>
      </c>
      <c r="I25" s="133">
        <f>INDEX('Total Agency'!$N$34:$CS$34,1,'Yearly Summary'!A25)</f>
        <v>1312</v>
      </c>
      <c r="J25" s="133">
        <f>INDEX('Total Agency'!$N$44:$CS$44,1,'Yearly Summary'!A25)</f>
        <v>669</v>
      </c>
      <c r="K25" s="134">
        <f>INDEX('Total Agency'!$N$45:$CS$45,1,'Yearly Summary'!A25)</f>
        <v>7.9567078972407237E-2</v>
      </c>
      <c r="L25" s="133">
        <f>INDEX('Total Agency'!$N$11:$CS$11,1,'Yearly Summary'!A25)</f>
        <v>1944</v>
      </c>
      <c r="M25" s="133">
        <f>INDEX('Total Agency'!$N$41:$CS$41,1,'Yearly Summary'!A25)</f>
        <v>9051</v>
      </c>
      <c r="N25" s="133">
        <f>INDEX('Total Agency'!$N$57:$CS$57,1,'Yearly Summary'!A25)</f>
        <v>1539</v>
      </c>
      <c r="O25" s="134">
        <f>INDEX('Total Agency'!$N$69:$CS$69,1,'Yearly Summary'!A25)</f>
        <v>0.17003646005966191</v>
      </c>
      <c r="P25" s="197">
        <f>INDEX('Total Agency'!$N$93:$CS$93,1,'Yearly Summary'!A25)</f>
        <v>1.8960363872644574</v>
      </c>
      <c r="Q25" s="133">
        <f>INDEX('Total Agency'!$N$81:$CS$81,1,'Yearly Summary'!A25)</f>
        <v>2918</v>
      </c>
      <c r="R25" s="132">
        <f>INDEX('Total Agency'!$N$105:$CS$105,1,'Yearly Summary'!A25)</f>
        <v>17.487049691569595</v>
      </c>
      <c r="S25" s="133">
        <f>INDEX('Total Agency'!$N$30:$CS$30,1,'Yearly Summary'!A25)</f>
        <v>51027.211000000083</v>
      </c>
      <c r="T25" s="132">
        <f>INDEX('Total Agency'!$N$117:$CS$117,1,'Yearly Summary'!A25)</f>
        <v>33.156082521117661</v>
      </c>
      <c r="U25" s="132">
        <f>INDEX('Total Agency'!$N$129:$CS$129,1,'Yearly Summary'!A25)</f>
        <v>5.6377429013368783</v>
      </c>
      <c r="V25" s="340"/>
      <c r="W25" s="340"/>
    </row>
    <row r="26" spans="1:24" x14ac:dyDescent="0.25">
      <c r="A26" s="131">
        <v>12</v>
      </c>
      <c r="B26" s="126">
        <v>12</v>
      </c>
      <c r="C26" s="133">
        <f>INDEX('Total Agency'!$N$43:$CS$43,1,A26)</f>
        <v>9051</v>
      </c>
      <c r="D26" s="133">
        <f>INDEX('Total Agency'!$N$8:$CS$8,1,'Yearly Summary'!A26)</f>
        <v>153</v>
      </c>
      <c r="E26" s="133">
        <f>INDEX('Total Agency'!$N$15:$CS$15,1,'Yearly Summary'!A26)</f>
        <v>1354</v>
      </c>
      <c r="F26" s="133">
        <f>INDEX('Total Agency'!$N$13:$CS$13,1,'Yearly Summary'!A26)</f>
        <v>710</v>
      </c>
      <c r="G26" s="134">
        <f>INDEX('Total Agency'!$N$12:$CS$12,1,'Yearly Summary'!A26)</f>
        <v>0.35218253968253971</v>
      </c>
      <c r="H26" s="132">
        <f>INDEX('Total Agency'!$N$14:$CS$14,1,'Yearly Summary'!A26)</f>
        <v>1.9070422535211267</v>
      </c>
      <c r="I26" s="133">
        <f>INDEX('Total Agency'!$N$34:$CS$34,1,'Yearly Summary'!A26)</f>
        <v>1497</v>
      </c>
      <c r="J26" s="133">
        <f>INDEX('Total Agency'!$N$44:$CS$44,1,'Yearly Summary'!A26)</f>
        <v>703</v>
      </c>
      <c r="K26" s="134">
        <f>INDEX('Total Agency'!$N$45:$CS$45,1,'Yearly Summary'!A26)</f>
        <v>7.7670975582808527E-2</v>
      </c>
      <c r="L26" s="133">
        <f>INDEX('Total Agency'!$N$11:$CS$11,1,'Yearly Summary'!A26)</f>
        <v>2016</v>
      </c>
      <c r="M26" s="133">
        <f>INDEX('Total Agency'!$N$41:$CS$41,1,'Yearly Summary'!A26)</f>
        <v>9845</v>
      </c>
      <c r="N26" s="133">
        <f>INDEX('Total Agency'!$N$57:$CS$57,1,'Yearly Summary'!A26)</f>
        <v>2520</v>
      </c>
      <c r="O26" s="134">
        <f>INDEX('Total Agency'!$N$69:$CS$69,1,'Yearly Summary'!A26)</f>
        <v>0.25596749619095988</v>
      </c>
      <c r="P26" s="197">
        <f>INDEX('Total Agency'!$N$93:$CS$93,1,'Yearly Summary'!A26)</f>
        <v>2.0249999999999999</v>
      </c>
      <c r="Q26" s="133">
        <f>INDEX('Total Agency'!$N$81:$CS$81,1,'Yearly Summary'!A26)</f>
        <v>5103</v>
      </c>
      <c r="R26" s="132">
        <f>INDEX('Total Agency'!$N$105:$CS$105,1,'Yearly Summary'!A26)</f>
        <v>18.870614148540138</v>
      </c>
      <c r="S26" s="133">
        <f>INDEX('Total Agency'!$N$30:$CS$30,1,'Yearly Summary'!A26)</f>
        <v>96296.744000000326</v>
      </c>
      <c r="T26" s="132">
        <f>INDEX('Total Agency'!$N$117:$CS$117,1,'Yearly Summary'!A26)</f>
        <v>38.212993650793777</v>
      </c>
      <c r="U26" s="132">
        <f>INDEX('Total Agency'!$N$129:$CS$129,1,'Yearly Summary'!A26)</f>
        <v>9.7812843067547313</v>
      </c>
      <c r="V26" s="340"/>
      <c r="W26" s="340"/>
    </row>
    <row r="27" spans="1:24" s="1" customFormat="1" ht="30" x14ac:dyDescent="0.25">
      <c r="B27" s="135" t="s">
        <v>90</v>
      </c>
      <c r="C27" s="138">
        <f>C26</f>
        <v>9051</v>
      </c>
      <c r="D27" s="138">
        <f>SUM(D15:D26)</f>
        <v>1430</v>
      </c>
      <c r="E27" s="138">
        <f>SUM(E15:E26)</f>
        <v>9565</v>
      </c>
      <c r="F27" s="138">
        <f>SUM(F15:F26)</f>
        <v>5273</v>
      </c>
      <c r="G27" s="136">
        <f>SUM(F15:F26)/SUM(L15:L26)</f>
        <v>0.31142215922513583</v>
      </c>
      <c r="H27" s="137">
        <f>E27/F27</f>
        <v>1.8139578987293761</v>
      </c>
      <c r="I27" s="138">
        <f>SUM(I15:I26)</f>
        <v>10917</v>
      </c>
      <c r="J27" s="138">
        <f>SUM(J15:J26)</f>
        <v>5189</v>
      </c>
      <c r="K27" s="136">
        <f>SUM(J15:J26)/SUM(C15:C26)</f>
        <v>7.3717857650234406E-2</v>
      </c>
      <c r="L27" s="138">
        <f>L26</f>
        <v>2016</v>
      </c>
      <c r="M27" s="138">
        <f>M26</f>
        <v>9845</v>
      </c>
      <c r="N27" s="138">
        <f>SUM(N15:N26)</f>
        <v>16074</v>
      </c>
      <c r="O27" s="136">
        <f>N27/SUM(M15:M26)</f>
        <v>0.21117212748627132</v>
      </c>
      <c r="P27" s="198">
        <f>Q27/N27</f>
        <v>1.6764339927833769</v>
      </c>
      <c r="Q27" s="138">
        <f>SUM(Q15:Q26)</f>
        <v>26947</v>
      </c>
      <c r="R27" s="137">
        <f>S27/Q27</f>
        <v>17.083031469180266</v>
      </c>
      <c r="S27" s="138">
        <f>SUM(S15:S26)</f>
        <v>460336.4490000006</v>
      </c>
      <c r="T27" s="137">
        <f>S27/N27</f>
        <v>28.63857465472195</v>
      </c>
      <c r="U27" s="137">
        <f>S27/SUM(M15:M26)</f>
        <v>6.0476687380120415</v>
      </c>
      <c r="V27" s="343"/>
      <c r="W27" s="343"/>
      <c r="X27" s="212"/>
    </row>
    <row r="29" spans="1:24" ht="38.25" x14ac:dyDescent="0.25">
      <c r="B29" s="127">
        <v>2017</v>
      </c>
      <c r="C29" s="192" t="s">
        <v>76</v>
      </c>
      <c r="D29" s="192" t="s">
        <v>77</v>
      </c>
      <c r="E29" s="192" t="s">
        <v>78</v>
      </c>
      <c r="F29" s="192" t="s">
        <v>70</v>
      </c>
      <c r="G29" s="194" t="s">
        <v>71</v>
      </c>
      <c r="H29" s="190" t="s">
        <v>88</v>
      </c>
      <c r="I29" s="192" t="s">
        <v>84</v>
      </c>
      <c r="J29" s="192" t="s">
        <v>85</v>
      </c>
      <c r="K29" s="194" t="s">
        <v>87</v>
      </c>
      <c r="L29" s="192" t="s">
        <v>79</v>
      </c>
      <c r="M29" s="192" t="s">
        <v>80</v>
      </c>
      <c r="N29" s="192" t="s">
        <v>81</v>
      </c>
      <c r="O29" s="194" t="s">
        <v>11</v>
      </c>
      <c r="P29" s="196" t="s">
        <v>82</v>
      </c>
      <c r="Q29" s="192" t="s">
        <v>83</v>
      </c>
      <c r="R29" s="190" t="s">
        <v>14</v>
      </c>
      <c r="S29" s="192" t="s">
        <v>0</v>
      </c>
      <c r="T29" s="190" t="s">
        <v>15</v>
      </c>
      <c r="U29" s="190" t="s">
        <v>86</v>
      </c>
      <c r="V29" s="341"/>
      <c r="W29" s="341"/>
      <c r="X29" s="210"/>
    </row>
    <row r="30" spans="1:24" x14ac:dyDescent="0.25">
      <c r="A30" s="131">
        <v>13</v>
      </c>
      <c r="B30" s="126">
        <v>1</v>
      </c>
      <c r="C30" s="133">
        <f>INDEX('Total Agency'!$N$43:$CS$43,1,A30)</f>
        <v>9845</v>
      </c>
      <c r="D30" s="133">
        <f>INDEX('Total Agency'!$N$8:$CS$8,1,'Yearly Summary'!A30)</f>
        <v>78</v>
      </c>
      <c r="E30" s="133">
        <f>INDEX('Total Agency'!$N$15:$CS$15,1,'Yearly Summary'!A30)</f>
        <v>431</v>
      </c>
      <c r="F30" s="133">
        <f>INDEX('Total Agency'!$N$13:$CS$13,1,'Yearly Summary'!A30)</f>
        <v>314</v>
      </c>
      <c r="G30" s="134">
        <f>INDEX('Total Agency'!$N$12:$CS$12,1,'Yearly Summary'!A30)</f>
        <v>0.15684315684315683</v>
      </c>
      <c r="H30" s="132">
        <f>INDEX('Total Agency'!$N$14:$CS$14,1,'Yearly Summary'!A30)</f>
        <v>1.3726114649681529</v>
      </c>
      <c r="I30" s="133">
        <f>INDEX('Total Agency'!$N$34:$CS$34,1,'Yearly Summary'!A30)</f>
        <v>509</v>
      </c>
      <c r="J30" s="133">
        <f>INDEX('Total Agency'!$N$44:$CS$44,1,'Yearly Summary'!A30)</f>
        <v>323</v>
      </c>
      <c r="K30" s="134">
        <f>INDEX('Total Agency'!$N$45:$CS$45,1,'Yearly Summary'!A30)</f>
        <v>3.2808532249873033E-2</v>
      </c>
      <c r="L30" s="133">
        <f>INDEX('Total Agency'!$N$11:$CS$11,1,'Yearly Summary'!A30)</f>
        <v>2002</v>
      </c>
      <c r="M30" s="133">
        <f>INDEX('Total Agency'!$N$41:$CS$41,1,'Yearly Summary'!A30)</f>
        <v>10175</v>
      </c>
      <c r="N30" s="133">
        <f>INDEX('Total Agency'!$N$57:$CS$57,1,'Yearly Summary'!A30)</f>
        <v>1021</v>
      </c>
      <c r="O30" s="134">
        <f>INDEX('Total Agency'!$N$69:$CS$69,1,'Yearly Summary'!A30)</f>
        <v>0.10034398034398034</v>
      </c>
      <c r="P30" s="197">
        <f>INDEX('Total Agency'!$N$93:$CS$93,1,'Yearly Summary'!A30)</f>
        <v>1.5690499510284035</v>
      </c>
      <c r="Q30" s="133">
        <f>INDEX('Total Agency'!$N$81:$CS$81,1,'Yearly Summary'!A30)</f>
        <v>1602</v>
      </c>
      <c r="R30" s="132">
        <f>INDEX('Total Agency'!$N$105:$CS$105,1,'Yearly Summary'!A30)</f>
        <v>15.998877028714109</v>
      </c>
      <c r="S30" s="133">
        <f>INDEX('Total Agency'!$N$30:$CS$30,1,'Yearly Summary'!A30)</f>
        <v>25630.201000000001</v>
      </c>
      <c r="T30" s="132">
        <f>INDEX('Total Agency'!$N$117:$CS$117,1,'Yearly Summary'!A30)</f>
        <v>25.10303721841332</v>
      </c>
      <c r="U30" s="132">
        <f>INDEX('Total Agency'!$N$129:$CS$129,1,'Yearly Summary'!A30)</f>
        <v>2.5189386732186732</v>
      </c>
      <c r="V30" s="340"/>
      <c r="W30" s="340"/>
    </row>
    <row r="31" spans="1:24" x14ac:dyDescent="0.25">
      <c r="A31" s="131">
        <v>14</v>
      </c>
      <c r="B31" s="126">
        <v>2</v>
      </c>
      <c r="C31" s="133">
        <f>INDEX('Total Agency'!$N$43:$CS$43,1,A31)</f>
        <v>10175</v>
      </c>
      <c r="D31" s="133">
        <f>INDEX('Total Agency'!$N$8:$CS$8,1,'Yearly Summary'!A31)</f>
        <v>131</v>
      </c>
      <c r="E31" s="133">
        <f>INDEX('Total Agency'!$N$15:$CS$15,1,'Yearly Summary'!A31)</f>
        <v>914</v>
      </c>
      <c r="F31" s="133">
        <f>INDEX('Total Agency'!$N$13:$CS$13,1,'Yearly Summary'!A31)</f>
        <v>509</v>
      </c>
      <c r="G31" s="134">
        <f>INDEX('Total Agency'!$N$12:$CS$12,1,'Yearly Summary'!A31)</f>
        <v>0.23729603729603729</v>
      </c>
      <c r="H31" s="132">
        <f>INDEX('Total Agency'!$N$14:$CS$14,1,'Yearly Summary'!A31)</f>
        <v>1.7956777996070727</v>
      </c>
      <c r="I31" s="133">
        <f>INDEX('Total Agency'!$N$34:$CS$34,1,'Yearly Summary'!A31)</f>
        <v>1045</v>
      </c>
      <c r="J31" s="133">
        <f>INDEX('Total Agency'!$N$44:$CS$44,1,'Yearly Summary'!A31)</f>
        <v>1053</v>
      </c>
      <c r="K31" s="134">
        <f>INDEX('Total Agency'!$N$45:$CS$45,1,'Yearly Summary'!A31)</f>
        <v>0.10348894348894348</v>
      </c>
      <c r="L31" s="133">
        <f>INDEX('Total Agency'!$N$11:$CS$11,1,'Yearly Summary'!A31)</f>
        <v>2145</v>
      </c>
      <c r="M31" s="133">
        <f>INDEX('Total Agency'!$N$41:$CS$41,1,'Yearly Summary'!A31)</f>
        <v>10173</v>
      </c>
      <c r="N31" s="133">
        <f>INDEX('Total Agency'!$N$57:$CS$57,1,'Yearly Summary'!A31)</f>
        <v>1540</v>
      </c>
      <c r="O31" s="134">
        <f>INDEX('Total Agency'!$N$69:$CS$69,1,'Yearly Summary'!A31)</f>
        <v>0.15138110685146958</v>
      </c>
      <c r="P31" s="197">
        <f>INDEX('Total Agency'!$N$93:$CS$93,1,'Yearly Summary'!A31)</f>
        <v>1.5084415584415585</v>
      </c>
      <c r="Q31" s="133">
        <f>INDEX('Total Agency'!$N$81:$CS$81,1,'Yearly Summary'!A31)</f>
        <v>2323</v>
      </c>
      <c r="R31" s="132">
        <f>INDEX('Total Agency'!$N$105:$CS$105,1,'Yearly Summary'!A31)</f>
        <v>17.633878605251844</v>
      </c>
      <c r="S31" s="133">
        <f>INDEX('Total Agency'!$N$30:$CS$30,1,'Yearly Summary'!A31)</f>
        <v>40963.500000000036</v>
      </c>
      <c r="T31" s="132">
        <f>INDEX('Total Agency'!$N$117:$CS$117,1,'Yearly Summary'!A31)</f>
        <v>26.599675324675349</v>
      </c>
      <c r="U31" s="132">
        <f>INDEX('Total Agency'!$N$129:$CS$129,1,'Yearly Summary'!A31)</f>
        <v>4.0266882925390775</v>
      </c>
      <c r="V31" s="340"/>
      <c r="W31" s="340"/>
    </row>
    <row r="32" spans="1:24" x14ac:dyDescent="0.25">
      <c r="A32" s="131">
        <v>15</v>
      </c>
      <c r="B32" s="126">
        <v>3</v>
      </c>
      <c r="C32" s="133">
        <f>INDEX('Total Agency'!$N$43:$CS$43,1,A32)</f>
        <v>10173</v>
      </c>
      <c r="D32" s="133">
        <f>INDEX('Total Agency'!$N$8:$CS$8,1,'Yearly Summary'!A32)</f>
        <v>58</v>
      </c>
      <c r="E32" s="133">
        <f>INDEX('Total Agency'!$N$15:$CS$15,1,'Yearly Summary'!A32)</f>
        <v>1143</v>
      </c>
      <c r="F32" s="133">
        <f>INDEX('Total Agency'!$N$13:$CS$13,1,'Yearly Summary'!A32)</f>
        <v>572</v>
      </c>
      <c r="G32" s="134">
        <f>INDEX('Total Agency'!$N$12:$CS$12,1,'Yearly Summary'!A32)</f>
        <v>0.26142595978062155</v>
      </c>
      <c r="H32" s="132">
        <f>INDEX('Total Agency'!$N$14:$CS$14,1,'Yearly Summary'!A32)</f>
        <v>1.9982517482517483</v>
      </c>
      <c r="I32" s="133">
        <f>INDEX('Total Agency'!$N$34:$CS$34,1,'Yearly Summary'!A32)</f>
        <v>1201</v>
      </c>
      <c r="J32" s="133">
        <f>INDEX('Total Agency'!$N$44:$CS$44,1,'Yearly Summary'!A32)</f>
        <v>850</v>
      </c>
      <c r="K32" s="134">
        <f>INDEX('Total Agency'!$N$45:$CS$45,1,'Yearly Summary'!A32)</f>
        <v>8.3554507028408526E-2</v>
      </c>
      <c r="L32" s="133">
        <f>INDEX('Total Agency'!$N$11:$CS$11,1,'Yearly Summary'!A32)</f>
        <v>2188</v>
      </c>
      <c r="M32" s="133">
        <f>INDEX('Total Agency'!$N$41:$CS$41,1,'Yearly Summary'!A32)</f>
        <v>10531</v>
      </c>
      <c r="N32" s="133">
        <f>INDEX('Total Agency'!$N$57:$CS$57,1,'Yearly Summary'!A32)</f>
        <v>1991</v>
      </c>
      <c r="O32" s="134">
        <f>INDEX('Total Agency'!$N$69:$CS$69,1,'Yearly Summary'!A32)</f>
        <v>0.18906086791377838</v>
      </c>
      <c r="P32" s="197">
        <f>INDEX('Total Agency'!$N$93:$CS$93,1,'Yearly Summary'!A32)</f>
        <v>1.7694625816172778</v>
      </c>
      <c r="Q32" s="133">
        <f>INDEX('Total Agency'!$N$81:$CS$81,1,'Yearly Summary'!A32)</f>
        <v>3523</v>
      </c>
      <c r="R32" s="132">
        <f>INDEX('Total Agency'!$N$105:$CS$105,1,'Yearly Summary'!A32)</f>
        <v>16.27700823162078</v>
      </c>
      <c r="S32" s="133">
        <f>INDEX('Total Agency'!$N$30:$CS$30,1,'Yearly Summary'!A32)</f>
        <v>57343.9</v>
      </c>
      <c r="T32" s="132">
        <f>INDEX('Total Agency'!$N$117:$CS$117,1,'Yearly Summary'!A32)</f>
        <v>28.801557006529382</v>
      </c>
      <c r="U32" s="132">
        <f>INDEX('Total Agency'!$N$129:$CS$129,1,'Yearly Summary'!A32)</f>
        <v>5.4452473649226096</v>
      </c>
      <c r="V32" s="340"/>
      <c r="W32" s="340"/>
    </row>
    <row r="33" spans="1:24" x14ac:dyDescent="0.25">
      <c r="A33" s="131">
        <v>16</v>
      </c>
      <c r="B33" s="126">
        <v>4</v>
      </c>
      <c r="C33" s="133">
        <f>INDEX('Total Agency'!$N$43:$CS$43,1,A33)</f>
        <v>10531</v>
      </c>
      <c r="D33" s="133">
        <f>INDEX('Total Agency'!$N$8:$CS$8,1,'Yearly Summary'!A33)</f>
        <v>55</v>
      </c>
      <c r="E33" s="133">
        <f>INDEX('Total Agency'!$N$15:$CS$15,1,'Yearly Summary'!A33)</f>
        <v>884</v>
      </c>
      <c r="F33" s="133">
        <f>INDEX('Total Agency'!$N$13:$CS$13,1,'Yearly Summary'!A33)</f>
        <v>467</v>
      </c>
      <c r="G33" s="134">
        <f>INDEX('Total Agency'!$N$12:$CS$12,1,'Yearly Summary'!A33)</f>
        <v>0.23107372587827807</v>
      </c>
      <c r="H33" s="132">
        <f>INDEX('Total Agency'!$N$14:$CS$14,1,'Yearly Summary'!A33)</f>
        <v>1.8929336188436832</v>
      </c>
      <c r="I33" s="133">
        <f>INDEX('Total Agency'!$N$34:$CS$34,1,'Yearly Summary'!A33)</f>
        <v>939</v>
      </c>
      <c r="J33" s="133">
        <f>INDEX('Total Agency'!$N$44:$CS$44,1,'Yearly Summary'!A33)</f>
        <v>796</v>
      </c>
      <c r="K33" s="134">
        <f>INDEX('Total Agency'!$N$45:$CS$45,1,'Yearly Summary'!A33)</f>
        <v>7.5586364067989742E-2</v>
      </c>
      <c r="L33" s="133">
        <f>INDEX('Total Agency'!$N$11:$CS$11,1,'Yearly Summary'!A33)</f>
        <v>2021</v>
      </c>
      <c r="M33" s="133">
        <f>INDEX('Total Agency'!$N$41:$CS$41,1,'Yearly Summary'!A33)</f>
        <v>10553</v>
      </c>
      <c r="N33" s="133">
        <f>INDEX('Total Agency'!$N$57:$CS$57,1,'Yearly Summary'!A33)</f>
        <v>1833</v>
      </c>
      <c r="O33" s="134">
        <f>INDEX('Total Agency'!$N$69:$CS$69,1,'Yearly Summary'!A33)</f>
        <v>0.17369468397612053</v>
      </c>
      <c r="P33" s="197">
        <f>INDEX('Total Agency'!$N$93:$CS$93,1,'Yearly Summary'!A33)</f>
        <v>1.7097654118930714</v>
      </c>
      <c r="Q33" s="133">
        <f>INDEX('Total Agency'!$N$81:$CS$81,1,'Yearly Summary'!A33)</f>
        <v>3134</v>
      </c>
      <c r="R33" s="132">
        <f>INDEX('Total Agency'!$N$105:$CS$105,1,'Yearly Summary'!A33)</f>
        <v>16.33862156987875</v>
      </c>
      <c r="S33" s="133">
        <f>INDEX('Total Agency'!$N$30:$CS$30,1,'Yearly Summary'!A33)</f>
        <v>51205.24</v>
      </c>
      <c r="T33" s="132">
        <f>INDEX('Total Agency'!$N$117:$CS$117,1,'Yearly Summary'!A33)</f>
        <v>27.93521003818876</v>
      </c>
      <c r="U33" s="132">
        <f>INDEX('Total Agency'!$N$129:$CS$129,1,'Yearly Summary'!A33)</f>
        <v>4.8521974793897469</v>
      </c>
      <c r="V33" s="340"/>
      <c r="W33" s="340"/>
    </row>
    <row r="34" spans="1:24" x14ac:dyDescent="0.25">
      <c r="A34" s="131">
        <v>17</v>
      </c>
      <c r="B34" s="126">
        <v>5</v>
      </c>
      <c r="C34" s="133">
        <f>INDEX('Total Agency'!$N$43:$CS$43,1,A34)</f>
        <v>10553</v>
      </c>
      <c r="D34" s="133">
        <f>INDEX('Total Agency'!$N$8:$CS$8,1,'Yearly Summary'!A34)</f>
        <v>53</v>
      </c>
      <c r="E34" s="133">
        <f>INDEX('Total Agency'!$N$15:$CS$15,1,'Yearly Summary'!A34)</f>
        <v>881</v>
      </c>
      <c r="F34" s="133">
        <f>INDEX('Total Agency'!$N$13:$CS$13,1,'Yearly Summary'!A34)</f>
        <v>443</v>
      </c>
      <c r="G34" s="134">
        <f>INDEX('Total Agency'!$N$12:$CS$12,1,'Yearly Summary'!A34)</f>
        <v>0.21726336439431093</v>
      </c>
      <c r="H34" s="132">
        <f>INDEX('Total Agency'!$N$14:$CS$14,1,'Yearly Summary'!A34)</f>
        <v>1.9887133182844243</v>
      </c>
      <c r="I34" s="133">
        <f>INDEX('Total Agency'!$N$34:$CS$34,1,'Yearly Summary'!A34)</f>
        <v>934</v>
      </c>
      <c r="J34" s="133">
        <f>INDEX('Total Agency'!$N$44:$CS$44,1,'Yearly Summary'!A34)</f>
        <v>85</v>
      </c>
      <c r="K34" s="134">
        <f>INDEX('Total Agency'!$N$45:$CS$45,1,'Yearly Summary'!A34)</f>
        <v>8.0545816355538716E-3</v>
      </c>
      <c r="L34" s="133">
        <f>INDEX('Total Agency'!$N$11:$CS$11,1,'Yearly Summary'!A34)</f>
        <v>2039</v>
      </c>
      <c r="M34" s="133">
        <f>INDEX('Total Agency'!$N$41:$CS$41,1,'Yearly Summary'!A34)</f>
        <v>11421</v>
      </c>
      <c r="N34" s="133">
        <f>INDEX('Total Agency'!$N$57:$CS$57,1,'Yearly Summary'!A34)</f>
        <v>1534</v>
      </c>
      <c r="O34" s="134">
        <f>INDEX('Total Agency'!$N$69:$CS$69,1,'Yearly Summary'!A34)</f>
        <v>0.13431398301374661</v>
      </c>
      <c r="P34" s="197">
        <f>INDEX('Total Agency'!$N$93:$CS$93,1,'Yearly Summary'!A34)</f>
        <v>2.2216427640156455</v>
      </c>
      <c r="Q34" s="133">
        <f>INDEX('Total Agency'!$N$81:$CS$81,1,'Yearly Summary'!A34)</f>
        <v>3408</v>
      </c>
      <c r="R34" s="132">
        <f>INDEX('Total Agency'!$N$105:$CS$105,1,'Yearly Summary'!A34)</f>
        <v>15.593430164319248</v>
      </c>
      <c r="S34" s="133">
        <f>INDEX('Total Agency'!$N$30:$CS$30,1,'Yearly Summary'!A34)</f>
        <v>53142.409999999996</v>
      </c>
      <c r="T34" s="132">
        <f>INDEX('Total Agency'!$N$117:$CS$117,1,'Yearly Summary'!A34)</f>
        <v>34.643031290743153</v>
      </c>
      <c r="U34" s="132">
        <f>INDEX('Total Agency'!$N$129:$CS$129,1,'Yearly Summary'!A34)</f>
        <v>4.6530435163295678</v>
      </c>
      <c r="V34" s="340"/>
      <c r="W34" s="340"/>
    </row>
    <row r="35" spans="1:24" x14ac:dyDescent="0.25">
      <c r="A35" s="131">
        <v>18</v>
      </c>
      <c r="B35" s="126">
        <v>6</v>
      </c>
      <c r="C35" s="133">
        <f>INDEX('Total Agency'!$N$43:$CS$43,1,A35)</f>
        <v>11421</v>
      </c>
      <c r="D35" s="133">
        <f>INDEX('Total Agency'!$N$8:$CS$8,1,'Yearly Summary'!A35)</f>
        <v>53</v>
      </c>
      <c r="E35" s="133">
        <f>INDEX('Total Agency'!$N$15:$CS$15,1,'Yearly Summary'!A35)</f>
        <v>1664</v>
      </c>
      <c r="F35" s="133">
        <f>INDEX('Total Agency'!$N$13:$CS$13,1,'Yearly Summary'!A35)</f>
        <v>672</v>
      </c>
      <c r="G35" s="134">
        <f>INDEX('Total Agency'!$N$12:$CS$12,1,'Yearly Summary'!A35)</f>
        <v>0.33087149187592318</v>
      </c>
      <c r="H35" s="132">
        <f>INDEX('Total Agency'!$N$14:$CS$14,1,'Yearly Summary'!A35)</f>
        <v>2.4761904761904763</v>
      </c>
      <c r="I35" s="133">
        <f>INDEX('Total Agency'!$N$34:$CS$34,1,'Yearly Summary'!A35)</f>
        <v>1717</v>
      </c>
      <c r="J35" s="133">
        <f>INDEX('Total Agency'!$N$44:$CS$44,1,'Yearly Summary'!A35)</f>
        <v>293</v>
      </c>
      <c r="K35" s="134">
        <f>INDEX('Total Agency'!$N$45:$CS$45,1,'Yearly Summary'!A35)</f>
        <v>2.565449610366868E-2</v>
      </c>
      <c r="L35" s="133">
        <f>INDEX('Total Agency'!$N$11:$CS$11,1,'Yearly Summary'!A35)</f>
        <v>2031</v>
      </c>
      <c r="M35" s="133">
        <f>INDEX('Total Agency'!$N$41:$CS$41,1,'Yearly Summary'!A35)</f>
        <v>12864</v>
      </c>
      <c r="N35" s="133">
        <f>INDEX('Total Agency'!$N$57:$CS$57,1,'Yearly Summary'!A35)</f>
        <v>1945</v>
      </c>
      <c r="O35" s="134">
        <f>INDEX('Total Agency'!$N$69:$CS$69,1,'Yearly Summary'!A35)</f>
        <v>0.15119713930348258</v>
      </c>
      <c r="P35" s="197">
        <f>INDEX('Total Agency'!$N$93:$CS$93,1,'Yearly Summary'!A35)</f>
        <v>1.8123393316195373</v>
      </c>
      <c r="Q35" s="133">
        <f>INDEX('Total Agency'!$N$81:$CS$81,1,'Yearly Summary'!A35)</f>
        <v>3525</v>
      </c>
      <c r="R35" s="132">
        <f>INDEX('Total Agency'!$N$105:$CS$105,1,'Yearly Summary'!A35)</f>
        <v>16.488927659574472</v>
      </c>
      <c r="S35" s="133">
        <f>INDEX('Total Agency'!$N$30:$CS$30,1,'Yearly Summary'!A35)</f>
        <v>58123.470000000008</v>
      </c>
      <c r="T35" s="132">
        <f>INDEX('Total Agency'!$N$117:$CS$117,1,'Yearly Summary'!A35)</f>
        <v>29.883532133676098</v>
      </c>
      <c r="U35" s="132">
        <f>INDEX('Total Agency'!$N$129:$CS$129,1,'Yearly Summary'!A35)</f>
        <v>4.5183045708955234</v>
      </c>
      <c r="V35" s="340"/>
      <c r="W35" s="340"/>
    </row>
    <row r="36" spans="1:24" x14ac:dyDescent="0.25">
      <c r="A36" s="131">
        <v>19</v>
      </c>
      <c r="B36" s="126">
        <v>7</v>
      </c>
      <c r="C36" s="133">
        <f>INDEX('Total Agency'!$N$43:$CS$43,1,A36)</f>
        <v>12864</v>
      </c>
      <c r="D36" s="133">
        <f>INDEX('Total Agency'!$N$8:$CS$8,1,'Yearly Summary'!A36)</f>
        <v>61</v>
      </c>
      <c r="E36" s="133">
        <f>INDEX('Total Agency'!$N$15:$CS$15,1,'Yearly Summary'!A36)</f>
        <v>1102</v>
      </c>
      <c r="F36" s="133">
        <f>INDEX('Total Agency'!$N$13:$CS$13,1,'Yearly Summary'!A36)</f>
        <v>471</v>
      </c>
      <c r="G36" s="134">
        <f>INDEX('Total Agency'!$N$12:$CS$12,1,'Yearly Summary'!A36)</f>
        <v>0.26254180602006688</v>
      </c>
      <c r="H36" s="132">
        <f>INDEX('Total Agency'!$N$14:$CS$14,1,'Yearly Summary'!A36)</f>
        <v>2.3397027600849256</v>
      </c>
      <c r="I36" s="133">
        <f>INDEX('Total Agency'!$N$34:$CS$34,1,'Yearly Summary'!A36)</f>
        <v>1163</v>
      </c>
      <c r="J36" s="133">
        <f>INDEX('Total Agency'!$N$44:$CS$44,1,'Yearly Summary'!A36)</f>
        <v>315</v>
      </c>
      <c r="K36" s="134">
        <f>INDEX('Total Agency'!$N$45:$CS$45,1,'Yearly Summary'!A36)</f>
        <v>2.4486940298507464E-2</v>
      </c>
      <c r="L36" s="133">
        <f>INDEX('Total Agency'!$N$11:$CS$11,1,'Yearly Summary'!A36)</f>
        <v>1794</v>
      </c>
      <c r="M36" s="133">
        <f>INDEX('Total Agency'!$N$41:$CS$41,1,'Yearly Summary'!A36)</f>
        <v>13717</v>
      </c>
      <c r="N36" s="133">
        <f>INDEX('Total Agency'!$N$57:$CS$57,1,'Yearly Summary'!A36)</f>
        <v>1483</v>
      </c>
      <c r="O36" s="134">
        <f>INDEX('Total Agency'!$N$69:$CS$69,1,'Yearly Summary'!A36)</f>
        <v>0.10811401910038639</v>
      </c>
      <c r="P36" s="197">
        <f>INDEX('Total Agency'!$N$93:$CS$93,1,'Yearly Summary'!A36)</f>
        <v>1.7990559676331761</v>
      </c>
      <c r="Q36" s="133">
        <f>INDEX('Total Agency'!$N$81:$CS$81,1,'Yearly Summary'!A36)</f>
        <v>2668</v>
      </c>
      <c r="R36" s="132">
        <f>INDEX('Total Agency'!$N$105:$CS$105,1,'Yearly Summary'!A36)</f>
        <v>17.044662668665669</v>
      </c>
      <c r="S36" s="133">
        <f>INDEX('Total Agency'!$N$30:$CS$30,1,'Yearly Summary'!A36)</f>
        <v>45475.16</v>
      </c>
      <c r="T36" s="132">
        <f>INDEX('Total Agency'!$N$117:$CS$117,1,'Yearly Summary'!A36)</f>
        <v>30.664302090357385</v>
      </c>
      <c r="U36" s="132">
        <f>INDEX('Total Agency'!$N$129:$CS$129,1,'Yearly Summary'!A36)</f>
        <v>3.3152409418969166</v>
      </c>
      <c r="V36" s="340"/>
      <c r="W36" s="340"/>
    </row>
    <row r="37" spans="1:24" x14ac:dyDescent="0.25">
      <c r="A37" s="131">
        <v>20</v>
      </c>
      <c r="B37" s="126">
        <v>8</v>
      </c>
      <c r="C37" s="133">
        <f>INDEX('Total Agency'!$N$43:$CS$43,1,A37)</f>
        <v>13717</v>
      </c>
      <c r="D37" s="133">
        <f>INDEX('Total Agency'!$N$8:$CS$8,1,'Yearly Summary'!A37)</f>
        <v>73.595238095238102</v>
      </c>
      <c r="E37" s="133">
        <f>INDEX('Total Agency'!$N$15:$CS$15,1,'Yearly Summary'!A37)</f>
        <v>1153.1767530917884</v>
      </c>
      <c r="F37" s="133">
        <f>INDEX('Total Agency'!$N$13:$CS$13,1,'Yearly Summary'!A37)</f>
        <v>494.2071308333139</v>
      </c>
      <c r="G37" s="134">
        <f>INDEX('Total Agency'!$N$12:$CS$12,1,'Yearly Summary'!A37)</f>
        <v>0.26719664406571947</v>
      </c>
      <c r="H37" s="132">
        <f>INDEX('Total Agency'!$N$14:$CS$14,1,'Yearly Summary'!A37)</f>
        <v>2.3333875234607486</v>
      </c>
      <c r="I37" s="133">
        <f>INDEX('Total Agency'!$N$34:$CS$34,1,'Yearly Summary'!A37)</f>
        <v>1226.7719911870265</v>
      </c>
      <c r="J37" s="133">
        <f>INDEX('Total Agency'!$N$44:$CS$44,1,'Yearly Summary'!A37)</f>
        <v>649.35036641685883</v>
      </c>
      <c r="K37" s="134">
        <f>INDEX('Total Agency'!$N$45:$CS$45,1,'Yearly Summary'!A37)</f>
        <v>4.7339095022006186E-2</v>
      </c>
      <c r="L37" s="133">
        <f>INDEX('Total Agency'!$N$11:$CS$11,1,'Yearly Summary'!A37)</f>
        <v>1849.6008157638353</v>
      </c>
      <c r="M37" s="133">
        <f>INDEX('Total Agency'!$N$41:$CS$41,1,'Yearly Summary'!A37)</f>
        <v>14294.421624770166</v>
      </c>
      <c r="N37" s="133">
        <f>INDEX('Total Agency'!$N$57:$CS$57,1,'Yearly Summary'!A37)</f>
        <v>1870.3805483031913</v>
      </c>
      <c r="O37" s="134">
        <f>INDEX('Total Agency'!$N$69:$CS$69,1,'Yearly Summary'!A37)</f>
        <v>0.13084688540752795</v>
      </c>
      <c r="P37" s="197">
        <f>INDEX('Total Agency'!$N$93:$CS$93,1,'Yearly Summary'!A37)</f>
        <v>1.8189359107669067</v>
      </c>
      <c r="Q37" s="133">
        <f>INDEX('Total Agency'!$N$81:$CS$81,1,'Yearly Summary'!A37)</f>
        <v>3402.1023461085715</v>
      </c>
      <c r="R37" s="132">
        <f>INDEX('Total Agency'!$N$105:$CS$105,1,'Yearly Summary'!A37)</f>
        <v>17.759225583950084</v>
      </c>
      <c r="S37" s="133">
        <f>INDEX('Total Agency'!$N$30:$CS$30,1,'Yearly Summary'!A37)</f>
        <v>60418.703024227951</v>
      </c>
      <c r="T37" s="132">
        <f>INDEX('Total Agency'!$N$117:$CS$117,1,'Yearly Summary'!A37)</f>
        <v>32.302893162057195</v>
      </c>
      <c r="U37" s="132">
        <f>INDEX('Total Agency'!$N$129:$CS$129,1,'Yearly Summary'!A37)</f>
        <v>4.2267329599073165</v>
      </c>
      <c r="V37" s="340"/>
      <c r="W37" s="340"/>
    </row>
    <row r="38" spans="1:24" x14ac:dyDescent="0.25">
      <c r="A38" s="131">
        <v>21</v>
      </c>
      <c r="B38" s="126">
        <v>9</v>
      </c>
      <c r="C38" s="133">
        <f>INDEX('Total Agency'!$N$43:$CS$43,1,A38)</f>
        <v>14294.421624770168</v>
      </c>
      <c r="D38" s="133">
        <f>INDEX('Total Agency'!$N$8:$CS$8,1,'Yearly Summary'!A38)</f>
        <v>73.999523809523808</v>
      </c>
      <c r="E38" s="133">
        <f>INDEX('Total Agency'!$N$15:$CS$15,1,'Yearly Summary'!A38)</f>
        <v>1244.5267621226567</v>
      </c>
      <c r="F38" s="133">
        <f>INDEX('Total Agency'!$N$13:$CS$13,1,'Yearly Summary'!A38)</f>
        <v>527.84109887364025</v>
      </c>
      <c r="G38" s="134">
        <f>INDEX('Total Agency'!$N$12:$CS$12,1,'Yearly Summary'!A38)</f>
        <v>0.27446778122728877</v>
      </c>
      <c r="H38" s="132">
        <f>INDEX('Total Agency'!$N$14:$CS$14,1,'Yearly Summary'!A38)</f>
        <v>2.3577678297092657</v>
      </c>
      <c r="I38" s="133">
        <f>INDEX('Total Agency'!$N$34:$CS$34,1,'Yearly Summary'!A38)</f>
        <v>1318.5262859321806</v>
      </c>
      <c r="J38" s="133">
        <f>INDEX('Total Agency'!$N$44:$CS$44,1,'Yearly Summary'!A38)</f>
        <v>483.93163795414512</v>
      </c>
      <c r="K38" s="134">
        <f>INDEX('Total Agency'!$N$45:$CS$45,1,'Yearly Summary'!A38)</f>
        <v>3.3854579825430747E-2</v>
      </c>
      <c r="L38" s="133">
        <f>INDEX('Total Agency'!$N$11:$CS$11,1,'Yearly Summary'!A38)</f>
        <v>1923.1441173655685</v>
      </c>
      <c r="M38" s="133">
        <f>INDEX('Total Agency'!$N$41:$CS$41,1,'Yearly Summary'!A38)</f>
        <v>15129.016272748202</v>
      </c>
      <c r="N38" s="133">
        <f>INDEX('Total Agency'!$N$57:$CS$57,1,'Yearly Summary'!A38)</f>
        <v>2085.8086933524901</v>
      </c>
      <c r="O38" s="134">
        <f>INDEX('Total Agency'!$N$69:$CS$69,1,'Yearly Summary'!A38)</f>
        <v>0.13786809768389527</v>
      </c>
      <c r="P38" s="197">
        <f>INDEX('Total Agency'!$N$93:$CS$93,1,'Yearly Summary'!A38)</f>
        <v>1.8535577618359111</v>
      </c>
      <c r="Q38" s="133">
        <f>INDEX('Total Agency'!$N$81:$CS$81,1,'Yearly Summary'!A38)</f>
        <v>3866.1668932683278</v>
      </c>
      <c r="R38" s="132">
        <f>INDEX('Total Agency'!$N$105:$CS$105,1,'Yearly Summary'!A38)</f>
        <v>18.159172985906807</v>
      </c>
      <c r="S38" s="133">
        <f>INDEX('Total Agency'!$N$30:$CS$30,1,'Yearly Summary'!A38)</f>
        <v>70206.393407245458</v>
      </c>
      <c r="T38" s="132">
        <f>INDEX('Total Agency'!$N$117:$CS$117,1,'Yearly Summary'!A38)</f>
        <v>33.659076036548555</v>
      </c>
      <c r="U38" s="132">
        <f>INDEX('Total Agency'!$N$129:$CS$129,1,'Yearly Summary'!A38)</f>
        <v>4.6405127829565345</v>
      </c>
      <c r="V38" s="340"/>
      <c r="W38" s="340"/>
    </row>
    <row r="39" spans="1:24" x14ac:dyDescent="0.25">
      <c r="A39" s="131">
        <v>22</v>
      </c>
      <c r="B39" s="126">
        <v>10</v>
      </c>
      <c r="C39" s="133">
        <f>INDEX('Total Agency'!$N$43:$CS$43,1,A39)</f>
        <v>15129.016272748204</v>
      </c>
      <c r="D39" s="133">
        <f>INDEX('Total Agency'!$N$8:$CS$8,1,'Yearly Summary'!A39)</f>
        <v>74.407852380952377</v>
      </c>
      <c r="E39" s="133">
        <f>INDEX('Total Agency'!$N$15:$CS$15,1,'Yearly Summary'!A39)</f>
        <v>1344.1970085640796</v>
      </c>
      <c r="F39" s="133">
        <f>INDEX('Total Agency'!$N$13:$CS$13,1,'Yearly Summary'!A39)</f>
        <v>570.02928039972483</v>
      </c>
      <c r="G39" s="134">
        <f>INDEX('Total Agency'!$N$12:$CS$12,1,'Yearly Summary'!A39)</f>
        <v>0.28830700338845622</v>
      </c>
      <c r="H39" s="132">
        <f>INDEX('Total Agency'!$N$14:$CS$14,1,'Yearly Summary'!A39)</f>
        <v>2.3581192313866417</v>
      </c>
      <c r="I39" s="133">
        <f>INDEX('Total Agency'!$N$34:$CS$34,1,'Yearly Summary'!A39)</f>
        <v>1418.604860945032</v>
      </c>
      <c r="J39" s="133">
        <f>INDEX('Total Agency'!$N$44:$CS$44,1,'Yearly Summary'!A39)</f>
        <v>1114.3820546040488</v>
      </c>
      <c r="K39" s="134">
        <f>INDEX('Total Agency'!$N$45:$CS$45,1,'Yearly Summary'!A39)</f>
        <v>7.3658593163877933E-2</v>
      </c>
      <c r="L39" s="133">
        <f>INDEX('Total Agency'!$N$11:$CS$11,1,'Yearly Summary'!A39)</f>
        <v>1977.1607130600446</v>
      </c>
      <c r="M39" s="133">
        <f>INDEX('Total Agency'!$N$41:$CS$41,1,'Yearly Summary'!A39)</f>
        <v>15433.23907908919</v>
      </c>
      <c r="N39" s="133">
        <f>INDEX('Total Agency'!$N$57:$CS$57,1,'Yearly Summary'!A39)</f>
        <v>2242.045731008142</v>
      </c>
      <c r="O39" s="134">
        <f>INDEX('Total Agency'!$N$69:$CS$69,1,'Yearly Summary'!A39)</f>
        <v>0.1452738287483627</v>
      </c>
      <c r="P39" s="197">
        <f>INDEX('Total Agency'!$N$93:$CS$93,1,'Yearly Summary'!A39)</f>
        <v>1.876067905571269</v>
      </c>
      <c r="Q39" s="133">
        <f>INDEX('Total Agency'!$N$81:$CS$81,1,'Yearly Summary'!A39)</f>
        <v>4206.2300387674495</v>
      </c>
      <c r="R39" s="132">
        <f>INDEX('Total Agency'!$N$105:$CS$105,1,'Yearly Summary'!A39)</f>
        <v>18.607577875194689</v>
      </c>
      <c r="S39" s="133">
        <f>INDEX('Total Agency'!$N$30:$CS$30,1,'Yearly Summary'!A39)</f>
        <v>78267.753007348496</v>
      </c>
      <c r="T39" s="132">
        <f>INDEX('Total Agency'!$N$117:$CS$117,1,'Yearly Summary'!A39)</f>
        <v>34.909079652070787</v>
      </c>
      <c r="U39" s="132">
        <f>INDEX('Total Agency'!$N$129:$CS$129,1,'Yearly Summary'!A39)</f>
        <v>5.0713756591378845</v>
      </c>
      <c r="V39" s="340"/>
      <c r="W39" s="340"/>
    </row>
    <row r="40" spans="1:24" x14ac:dyDescent="0.25">
      <c r="A40" s="131">
        <v>23</v>
      </c>
      <c r="B40" s="126">
        <v>11</v>
      </c>
      <c r="C40" s="133">
        <f>INDEX('Total Agency'!$N$43:$CS$43,1,A40)</f>
        <v>15433.239079089188</v>
      </c>
      <c r="D40" s="133">
        <f>INDEX('Total Agency'!$N$8:$CS$8,1,'Yearly Summary'!A40)</f>
        <v>74.820264238095234</v>
      </c>
      <c r="E40" s="133">
        <f>INDEX('Total Agency'!$N$15:$CS$15,1,'Yearly Summary'!A40)</f>
        <v>1305.4580416676849</v>
      </c>
      <c r="F40" s="133">
        <f>INDEX('Total Agency'!$N$13:$CS$13,1,'Yearly Summary'!A40)</f>
        <v>553.73235370538032</v>
      </c>
      <c r="G40" s="134">
        <f>INDEX('Total Agency'!$N$12:$CS$12,1,'Yearly Summary'!A40)</f>
        <v>0.2748703754636061</v>
      </c>
      <c r="H40" s="132">
        <f>INDEX('Total Agency'!$N$14:$CS$14,1,'Yearly Summary'!A40)</f>
        <v>2.3575614336637964</v>
      </c>
      <c r="I40" s="133">
        <f>INDEX('Total Agency'!$N$34:$CS$34,1,'Yearly Summary'!A40)</f>
        <v>1380.2783059057804</v>
      </c>
      <c r="J40" s="133">
        <f>INDEX('Total Agency'!$N$44:$CS$44,1,'Yearly Summary'!A40)</f>
        <v>888.49575422140606</v>
      </c>
      <c r="K40" s="134">
        <f>INDEX('Total Agency'!$N$45:$CS$45,1,'Yearly Summary'!A40)</f>
        <v>5.7570270872382659E-2</v>
      </c>
      <c r="L40" s="133">
        <f>INDEX('Total Agency'!$N$11:$CS$11,1,'Yearly Summary'!A40)</f>
        <v>2014.5217642004372</v>
      </c>
      <c r="M40" s="133">
        <f>INDEX('Total Agency'!$N$41:$CS$41,1,'Yearly Summary'!A40)</f>
        <v>15925.021630773559</v>
      </c>
      <c r="N40" s="133">
        <f>INDEX('Total Agency'!$N$57:$CS$57,1,'Yearly Summary'!A40)</f>
        <v>2407.2995242706952</v>
      </c>
      <c r="O40" s="134">
        <f>INDEX('Total Agency'!$N$69:$CS$69,1,'Yearly Summary'!A40)</f>
        <v>0.15116459996630852</v>
      </c>
      <c r="P40" s="197">
        <f>INDEX('Total Agency'!$N$93:$CS$93,1,'Yearly Summary'!A40)</f>
        <v>1.9266405358702534</v>
      </c>
      <c r="Q40" s="133">
        <f>INDEX('Total Agency'!$N$81:$CS$81,1,'Yearly Summary'!A40)</f>
        <v>4638.0008454410981</v>
      </c>
      <c r="R40" s="132">
        <f>INDEX('Total Agency'!$N$105:$CS$105,1,'Yearly Summary'!A40)</f>
        <v>18.981725958916023</v>
      </c>
      <c r="S40" s="133">
        <f>INDEX('Total Agency'!$N$30:$CS$30,1,'Yearly Summary'!A40)</f>
        <v>88037.261045383755</v>
      </c>
      <c r="T40" s="132">
        <f>INDEX('Total Agency'!$N$117:$CS$117,1,'Yearly Summary'!A40)</f>
        <v>36.570962673228266</v>
      </c>
      <c r="U40" s="132">
        <f>INDEX('Total Agency'!$N$129:$CS$129,1,'Yearly Summary'!A40)</f>
        <v>5.528234942881352</v>
      </c>
      <c r="V40" s="340"/>
      <c r="W40" s="340"/>
    </row>
    <row r="41" spans="1:24" x14ac:dyDescent="0.25">
      <c r="A41" s="131">
        <v>24</v>
      </c>
      <c r="B41" s="126">
        <v>12</v>
      </c>
      <c r="C41" s="133">
        <f>INDEX('Total Agency'!$N$43:$CS$43,1,A41)</f>
        <v>15925.021630773561</v>
      </c>
      <c r="D41" s="133">
        <f>INDEX('Total Agency'!$N$8:$CS$8,1,'Yearly Summary'!A41)</f>
        <v>75.236800213809516</v>
      </c>
      <c r="E41" s="133">
        <f>INDEX('Total Agency'!$N$15:$CS$15,1,'Yearly Summary'!A41)</f>
        <v>1382.9724577316038</v>
      </c>
      <c r="F41" s="133">
        <f>INDEX('Total Agency'!$N$13:$CS$13,1,'Yearly Summary'!A41)</f>
        <v>585.56785425874841</v>
      </c>
      <c r="G41" s="134">
        <f>INDEX('Total Agency'!$N$12:$CS$12,1,'Yearly Summary'!A41)</f>
        <v>0.27834029128138182</v>
      </c>
      <c r="H41" s="132">
        <f>INDEX('Total Agency'!$N$14:$CS$14,1,'Yearly Summary'!A41)</f>
        <v>2.3617629411748777</v>
      </c>
      <c r="I41" s="133">
        <f>INDEX('Total Agency'!$N$34:$CS$34,1,'Yearly Summary'!A41)</f>
        <v>1458.2092579454134</v>
      </c>
      <c r="J41" s="133">
        <f>INDEX('Total Agency'!$N$44:$CS$44,1,'Yearly Summary'!A41)</f>
        <v>1189.8393817217866</v>
      </c>
      <c r="K41" s="134">
        <f>INDEX('Total Agency'!$N$45:$CS$45,1,'Yearly Summary'!A41)</f>
        <v>7.4715087320354867E-2</v>
      </c>
      <c r="L41" s="133">
        <f>INDEX('Total Agency'!$N$11:$CS$11,1,'Yearly Summary'!A41)</f>
        <v>2103.7840104391562</v>
      </c>
      <c r="M41" s="133">
        <f>INDEX('Total Agency'!$N$41:$CS$41,1,'Yearly Summary'!A41)</f>
        <v>16193.391506997188</v>
      </c>
      <c r="N41" s="133">
        <f>INDEX('Total Agency'!$N$57:$CS$57,1,'Yearly Summary'!A41)</f>
        <v>2637.5570996356855</v>
      </c>
      <c r="O41" s="134">
        <f>INDEX('Total Agency'!$N$69:$CS$69,1,'Yearly Summary'!A41)</f>
        <v>0.16287860998704276</v>
      </c>
      <c r="P41" s="197">
        <f>INDEX('Total Agency'!$N$93:$CS$93,1,'Yearly Summary'!A41)</f>
        <v>1.9474419451381906</v>
      </c>
      <c r="Q41" s="133">
        <f>INDEX('Total Agency'!$N$81:$CS$81,1,'Yearly Summary'!A41)</f>
        <v>5136.4893285275639</v>
      </c>
      <c r="R41" s="132">
        <f>INDEX('Total Agency'!$N$105:$CS$105,1,'Yearly Summary'!A41)</f>
        <v>19.735340504156724</v>
      </c>
      <c r="S41" s="133">
        <f>INDEX('Total Agency'!$N$30:$CS$30,1,'Yearly Summary'!A41)</f>
        <v>101370.36589445881</v>
      </c>
      <c r="T41" s="132">
        <f>INDEX('Total Agency'!$N$117:$CS$117,1,'Yearly Summary'!A41)</f>
        <v>38.43342989937949</v>
      </c>
      <c r="U41" s="132">
        <f>INDEX('Total Agency'!$N$129:$CS$129,1,'Yearly Summary'!A41)</f>
        <v>6.2599836390453802</v>
      </c>
      <c r="V41" s="340"/>
      <c r="W41" s="340"/>
    </row>
    <row r="42" spans="1:24" s="1" customFormat="1" ht="30" x14ac:dyDescent="0.25">
      <c r="B42" s="135" t="s">
        <v>90</v>
      </c>
      <c r="C42" s="138">
        <f>C41</f>
        <v>15925.021630773561</v>
      </c>
      <c r="D42" s="138">
        <f>SUM(D30:D41)</f>
        <v>861.05967873761892</v>
      </c>
      <c r="E42" s="138">
        <f>SUM(E30:E41)</f>
        <v>13449.331023177812</v>
      </c>
      <c r="F42" s="138">
        <f>SUM(F30:F41)</f>
        <v>6179.3777180708075</v>
      </c>
      <c r="G42" s="136">
        <f>SUM(F30:F41)/SUM(L30:L41)</f>
        <v>0.25653119736102564</v>
      </c>
      <c r="H42" s="137">
        <f>E42/F42</f>
        <v>2.176486312504728</v>
      </c>
      <c r="I42" s="138">
        <f>SUM(I30:I41)</f>
        <v>14310.390701915432</v>
      </c>
      <c r="J42" s="138">
        <f>SUM(J30:J41)</f>
        <v>8040.9991949182449</v>
      </c>
      <c r="K42" s="136">
        <f>SUM(J30:J41)/SUM(C30:C41)</f>
        <v>5.3584977742618133E-2</v>
      </c>
      <c r="L42" s="138">
        <f>L41</f>
        <v>2103.7840104391562</v>
      </c>
      <c r="M42" s="138">
        <f>M41</f>
        <v>16193.391506997188</v>
      </c>
      <c r="N42" s="138">
        <f>SUM(N30:N41)</f>
        <v>22590.091596570208</v>
      </c>
      <c r="O42" s="136">
        <f>N42/SUM(M30:M41)</f>
        <v>0.14442953142973086</v>
      </c>
      <c r="P42" s="198">
        <f>Q42/N42</f>
        <v>1.8340779750713148</v>
      </c>
      <c r="Q42" s="138">
        <f>SUM(Q30:Q41)</f>
        <v>41431.989452113012</v>
      </c>
      <c r="R42" s="137">
        <f>S42/Q42</f>
        <v>17.623685636013441</v>
      </c>
      <c r="S42" s="138">
        <f>SUM(S30:S41)</f>
        <v>730184.35737866454</v>
      </c>
      <c r="T42" s="137">
        <f>S42/N42</f>
        <v>32.323213664592949</v>
      </c>
      <c r="U42" s="137">
        <f>S42/SUM(M30:M41)</f>
        <v>4.6684266038802331</v>
      </c>
      <c r="V42" s="343"/>
      <c r="W42" s="343"/>
      <c r="X42" s="212"/>
    </row>
    <row r="43" spans="1:24" x14ac:dyDescent="0.25">
      <c r="S43" s="193">
        <f>'[1]2017 Forecast'!$P$68</f>
        <v>730142.53474000003</v>
      </c>
      <c r="V43" s="209">
        <f>S43-S42</f>
        <v>-41.822638664511032</v>
      </c>
    </row>
    <row r="44" spans="1:24" ht="38.25" x14ac:dyDescent="0.25">
      <c r="B44" s="127">
        <v>2018</v>
      </c>
      <c r="C44" s="192" t="s">
        <v>76</v>
      </c>
      <c r="D44" s="192" t="s">
        <v>77</v>
      </c>
      <c r="E44" s="192" t="s">
        <v>78</v>
      </c>
      <c r="F44" s="192" t="s">
        <v>70</v>
      </c>
      <c r="G44" s="194" t="s">
        <v>71</v>
      </c>
      <c r="H44" s="190" t="s">
        <v>88</v>
      </c>
      <c r="I44" s="192" t="s">
        <v>84</v>
      </c>
      <c r="J44" s="192" t="s">
        <v>85</v>
      </c>
      <c r="K44" s="194" t="s">
        <v>87</v>
      </c>
      <c r="L44" s="192" t="s">
        <v>79</v>
      </c>
      <c r="M44" s="192" t="s">
        <v>80</v>
      </c>
      <c r="N44" s="192" t="s">
        <v>81</v>
      </c>
      <c r="O44" s="194" t="s">
        <v>11</v>
      </c>
      <c r="P44" s="196" t="s">
        <v>82</v>
      </c>
      <c r="Q44" s="192" t="s">
        <v>83</v>
      </c>
      <c r="R44" s="190" t="s">
        <v>14</v>
      </c>
      <c r="S44" s="192" t="s">
        <v>0</v>
      </c>
      <c r="T44" s="190" t="s">
        <v>15</v>
      </c>
      <c r="U44" s="190" t="s">
        <v>86</v>
      </c>
      <c r="V44" s="341"/>
      <c r="W44" s="341"/>
      <c r="X44" s="210"/>
    </row>
    <row r="45" spans="1:24" x14ac:dyDescent="0.25">
      <c r="A45" s="131">
        <v>25</v>
      </c>
      <c r="B45" s="126">
        <v>1</v>
      </c>
      <c r="C45" s="133">
        <f>INDEX('Total Agency'!$N$43:$CS$43,1,A45)</f>
        <v>16193.391506997188</v>
      </c>
      <c r="D45" s="133">
        <f>INDEX('Total Agency'!$N$8:$CS$8,1,'Yearly Summary'!A45)</f>
        <v>72.064834339246033</v>
      </c>
      <c r="E45" s="133">
        <f>INDEX('Total Agency'!$N$15:$CS$15,1,'Yearly Summary'!A45)</f>
        <v>784.98559810977849</v>
      </c>
      <c r="F45" s="133">
        <f>INDEX('Total Agency'!$N$13:$CS$13,1,'Yearly Summary'!A45)</f>
        <v>561.55609959611866</v>
      </c>
      <c r="G45" s="134">
        <f>INDEX('Total Agency'!$N$12:$CS$12,1,'Yearly Summary'!A45)</f>
        <v>0.26350016792301856</v>
      </c>
      <c r="H45" s="132">
        <f>INDEX('Total Agency'!$N$14:$CS$14,1,'Yearly Summary'!A45)</f>
        <v>1.3978756506684806</v>
      </c>
      <c r="I45" s="133">
        <f>INDEX('Total Agency'!$N$34:$CS$34,1,'Yearly Summary'!A45)</f>
        <v>857.05043244902458</v>
      </c>
      <c r="J45" s="133">
        <f>INDEX('Total Agency'!$N$44:$CS$44,1,'Yearly Summary'!A45)</f>
        <v>1607.8137807871103</v>
      </c>
      <c r="K45" s="134">
        <f>INDEX('Total Agency'!$N$45:$CS$45,1,'Yearly Summary'!A45)</f>
        <v>9.9288267074403261E-2</v>
      </c>
      <c r="L45" s="133">
        <f>INDEX('Total Agency'!$N$11:$CS$11,1,'Yearly Summary'!A45)</f>
        <v>2131.1413348327619</v>
      </c>
      <c r="M45" s="133">
        <f>INDEX('Total Agency'!$N$41:$CS$41,1,'Yearly Summary'!A45)</f>
        <v>15442.628158659103</v>
      </c>
      <c r="N45" s="133">
        <f>INDEX('Total Agency'!$N$57:$CS$57,1,'Yearly Summary'!A45)</f>
        <v>2035.8907558096757</v>
      </c>
      <c r="O45" s="134">
        <f>INDEX('Total Agency'!$N$69:$CS$69,1,'Yearly Summary'!A45)</f>
        <v>0.13183576881426728</v>
      </c>
      <c r="P45" s="197">
        <f>INDEX('Total Agency'!$N$93:$CS$93,1,'Yearly Summary'!A45)</f>
        <v>1.8136544879633369</v>
      </c>
      <c r="Q45" s="133">
        <f>INDEX('Total Agency'!$N$81:$CS$81,1,'Yearly Summary'!A45)</f>
        <v>3692.4024062772887</v>
      </c>
      <c r="R45" s="132">
        <f>INDEX('Total Agency'!$N$105:$CS$105,1,'Yearly Summary'!A45)</f>
        <v>18.065314301534574</v>
      </c>
      <c r="S45" s="133">
        <f>INDEX('Total Agency'!$N$30:$CS$30,1,'Yearly Summary'!A45)</f>
        <v>66704.409997141775</v>
      </c>
      <c r="T45" s="132">
        <f>INDEX('Total Agency'!$N$117:$CS$117,1,'Yearly Summary'!A45)</f>
        <v>32.764238359446438</v>
      </c>
      <c r="U45" s="132">
        <f>INDEX('Total Agency'!$N$129:$CS$129,1,'Yearly Summary'!A45)</f>
        <v>4.3194985537315285</v>
      </c>
      <c r="V45" s="340"/>
      <c r="W45" s="340"/>
    </row>
    <row r="46" spans="1:24" x14ac:dyDescent="0.25">
      <c r="A46" s="131">
        <v>26</v>
      </c>
      <c r="B46" s="126">
        <v>2</v>
      </c>
      <c r="C46" s="133">
        <f>INDEX('Total Agency'!$N$43:$CS$43,1,A46)</f>
        <v>15442.628158659101</v>
      </c>
      <c r="D46" s="133">
        <f>INDEX('Total Agency'!$N$8:$CS$8,1,'Yearly Summary'!A46)</f>
        <v>72.525199237886909</v>
      </c>
      <c r="E46" s="133">
        <f>INDEX('Total Agency'!$N$15:$CS$15,1,'Yearly Summary'!A46)</f>
        <v>1050.3074819575527</v>
      </c>
      <c r="F46" s="133">
        <f>INDEX('Total Agency'!$N$13:$CS$13,1,'Yearly Summary'!A46)</f>
        <v>577.69888135888493</v>
      </c>
      <c r="G46" s="134">
        <f>INDEX('Total Agency'!$N$12:$CS$12,1,'Yearly Summary'!A46)</f>
        <v>0.26629399201318782</v>
      </c>
      <c r="H46" s="132">
        <f>INDEX('Total Agency'!$N$14:$CS$14,1,'Yearly Summary'!A46)</f>
        <v>1.8180881352703679</v>
      </c>
      <c r="I46" s="133">
        <f>INDEX('Total Agency'!$N$34:$CS$34,1,'Yearly Summary'!A46)</f>
        <v>1122.8326811954398</v>
      </c>
      <c r="J46" s="133">
        <f>INDEX('Total Agency'!$N$44:$CS$44,1,'Yearly Summary'!A46)</f>
        <v>1066.4583355254917</v>
      </c>
      <c r="K46" s="134">
        <f>INDEX('Total Agency'!$N$45:$CS$45,1,'Yearly Summary'!A46)</f>
        <v>6.9059380603391632E-2</v>
      </c>
      <c r="L46" s="133">
        <f>INDEX('Total Agency'!$N$11:$CS$11,1,'Yearly Summary'!A46)</f>
        <v>2169.4026102183907</v>
      </c>
      <c r="M46" s="133">
        <f>INDEX('Total Agency'!$N$41:$CS$41,1,'Yearly Summary'!A46)</f>
        <v>15499.00250432905</v>
      </c>
      <c r="N46" s="133">
        <f>INDEX('Total Agency'!$N$57:$CS$57,1,'Yearly Summary'!A46)</f>
        <v>2132.9954708586274</v>
      </c>
      <c r="O46" s="134">
        <f>INDEX('Total Agency'!$N$69:$CS$69,1,'Yearly Summary'!A46)</f>
        <v>0.13762146759205035</v>
      </c>
      <c r="P46" s="197">
        <f>INDEX('Total Agency'!$N$93:$CS$93,1,'Yearly Summary'!A46)</f>
        <v>1.8233452000511221</v>
      </c>
      <c r="Q46" s="133">
        <f>INDEX('Total Agency'!$N$81:$CS$81,1,'Yearly Summary'!A46)</f>
        <v>3889.1870535208614</v>
      </c>
      <c r="R46" s="132">
        <f>INDEX('Total Agency'!$N$105:$CS$105,1,'Yearly Summary'!A46)</f>
        <v>17.902295319034998</v>
      </c>
      <c r="S46" s="133">
        <f>INDEX('Total Agency'!$N$30:$CS$30,1,'Yearly Summary'!A46)</f>
        <v>69625.375183098033</v>
      </c>
      <c r="T46" s="132">
        <f>INDEX('Total Agency'!$N$117:$CS$117,1,'Yearly Summary'!A46)</f>
        <v>32.642064239860133</v>
      </c>
      <c r="U46" s="132">
        <f>INDEX('Total Agency'!$N$129:$CS$129,1,'Yearly Summary'!A46)</f>
        <v>4.4922487859235369</v>
      </c>
      <c r="V46" s="340"/>
      <c r="W46" s="340"/>
    </row>
    <row r="47" spans="1:24" x14ac:dyDescent="0.25">
      <c r="A47" s="131">
        <v>27</v>
      </c>
      <c r="B47" s="126">
        <v>3</v>
      </c>
      <c r="C47" s="133">
        <f>INDEX('Total Agency'!$N$43:$CS$43,1,A47)</f>
        <v>15499.002504329052</v>
      </c>
      <c r="D47" s="133">
        <f>INDEX('Total Agency'!$N$8:$CS$8,1,'Yearly Summary'!A47)</f>
        <v>70.167644165118219</v>
      </c>
      <c r="E47" s="133">
        <f>INDEX('Total Agency'!$N$15:$CS$15,1,'Yearly Summary'!A47)</f>
        <v>1232.9101538943476</v>
      </c>
      <c r="F47" s="133">
        <f>INDEX('Total Agency'!$N$13:$CS$13,1,'Yearly Summary'!A47)</f>
        <v>594.52673053764499</v>
      </c>
      <c r="G47" s="134">
        <f>INDEX('Total Agency'!$N$12:$CS$12,1,'Yearly Summary'!A47)</f>
        <v>0.26910563237126667</v>
      </c>
      <c r="H47" s="132">
        <f>INDEX('Total Agency'!$N$14:$CS$14,1,'Yearly Summary'!A47)</f>
        <v>2.0737674028203861</v>
      </c>
      <c r="I47" s="133">
        <f>INDEX('Total Agency'!$N$34:$CS$34,1,'Yearly Summary'!A47)</f>
        <v>1303.0777980594657</v>
      </c>
      <c r="J47" s="133">
        <f>INDEX('Total Agency'!$N$44:$CS$44,1,'Yearly Summary'!A47)</f>
        <v>1192.5070980363053</v>
      </c>
      <c r="K47" s="134">
        <f>INDEX('Total Agency'!$N$45:$CS$45,1,'Yearly Summary'!A47)</f>
        <v>7.6940893306083682E-2</v>
      </c>
      <c r="L47" s="133">
        <f>INDEX('Total Agency'!$N$11:$CS$11,1,'Yearly Summary'!A47)</f>
        <v>2209.2689970807337</v>
      </c>
      <c r="M47" s="133">
        <f>INDEX('Total Agency'!$N$41:$CS$41,1,'Yearly Summary'!A47)</f>
        <v>15609.573204352213</v>
      </c>
      <c r="N47" s="133">
        <f>INDEX('Total Agency'!$N$57:$CS$57,1,'Yearly Summary'!A47)</f>
        <v>2744.1903323348379</v>
      </c>
      <c r="O47" s="134">
        <f>INDEX('Total Agency'!$N$69:$CS$69,1,'Yearly Summary'!A47)</f>
        <v>0.17580175296334888</v>
      </c>
      <c r="P47" s="197">
        <f>INDEX('Total Agency'!$N$93:$CS$93,1,'Yearly Summary'!A47)</f>
        <v>1.8342259510124839</v>
      </c>
      <c r="Q47" s="133">
        <f>INDEX('Total Agency'!$N$81:$CS$81,1,'Yearly Summary'!A47)</f>
        <v>5033.4651220861324</v>
      </c>
      <c r="R47" s="132">
        <f>INDEX('Total Agency'!$N$105:$CS$105,1,'Yearly Summary'!A47)</f>
        <v>17.348432475936569</v>
      </c>
      <c r="S47" s="133">
        <f>INDEX('Total Agency'!$N$30:$CS$30,1,'Yearly Summary'!A47)</f>
        <v>87322.729790493089</v>
      </c>
      <c r="T47" s="132">
        <f>INDEX('Total Agency'!$N$117:$CS$117,1,'Yearly Summary'!A47)</f>
        <v>31.820945056750617</v>
      </c>
      <c r="U47" s="132">
        <f>INDEX('Total Agency'!$N$129:$CS$129,1,'Yearly Summary'!A47)</f>
        <v>5.5941779219271695</v>
      </c>
      <c r="V47" s="340"/>
      <c r="W47" s="340"/>
    </row>
    <row r="48" spans="1:24" x14ac:dyDescent="0.25">
      <c r="A48" s="131">
        <v>28</v>
      </c>
      <c r="B48" s="126">
        <v>4</v>
      </c>
      <c r="C48" s="133">
        <f>INDEX('Total Agency'!$N$43:$CS$43,1,A48)</f>
        <v>15609.573204352211</v>
      </c>
      <c r="D48" s="133">
        <f>INDEX('Total Agency'!$N$8:$CS$8,1,'Yearly Summary'!A48)</f>
        <v>70.507112952859558</v>
      </c>
      <c r="E48" s="133">
        <f>INDEX('Total Agency'!$N$15:$CS$15,1,'Yearly Summary'!A48)</f>
        <v>1190.0397980738069</v>
      </c>
      <c r="F48" s="133">
        <f>INDEX('Total Agency'!$N$13:$CS$13,1,'Yearly Summary'!A48)</f>
        <v>611.67718891965956</v>
      </c>
      <c r="G48" s="134">
        <f>INDEX('Total Agency'!$N$12:$CS$12,1,'Yearly Summary'!A48)</f>
        <v>0.27193464748483637</v>
      </c>
      <c r="H48" s="132">
        <f>INDEX('Total Agency'!$N$14:$CS$14,1,'Yearly Summary'!A48)</f>
        <v>1.9455356839048514</v>
      </c>
      <c r="I48" s="133">
        <f>INDEX('Total Agency'!$N$34:$CS$34,1,'Yearly Summary'!A48)</f>
        <v>1260.5469110266665</v>
      </c>
      <c r="J48" s="133">
        <f>INDEX('Total Agency'!$N$44:$CS$44,1,'Yearly Summary'!A48)</f>
        <v>1432.8581366337539</v>
      </c>
      <c r="K48" s="134">
        <f>INDEX('Total Agency'!$N$45:$CS$45,1,'Yearly Summary'!A48)</f>
        <v>9.1793549886056397E-2</v>
      </c>
      <c r="L48" s="133">
        <f>INDEX('Total Agency'!$N$11:$CS$11,1,'Yearly Summary'!A48)</f>
        <v>2249.3536391083371</v>
      </c>
      <c r="M48" s="133">
        <f>INDEX('Total Agency'!$N$41:$CS$41,1,'Yearly Summary'!A48)</f>
        <v>15437.261978745126</v>
      </c>
      <c r="N48" s="133">
        <f>INDEX('Total Agency'!$N$57:$CS$57,1,'Yearly Summary'!A48)</f>
        <v>2534.254423517616</v>
      </c>
      <c r="O48" s="134">
        <f>INDEX('Total Agency'!$N$69:$CS$69,1,'Yearly Summary'!A48)</f>
        <v>0.16416476101830216</v>
      </c>
      <c r="P48" s="197">
        <f>INDEX('Total Agency'!$N$93:$CS$93,1,'Yearly Summary'!A48)</f>
        <v>1.7556580212687556</v>
      </c>
      <c r="Q48" s="133">
        <f>INDEX('Total Agency'!$N$81:$CS$81,1,'Yearly Summary'!A48)</f>
        <v>4449.2841065845287</v>
      </c>
      <c r="R48" s="132">
        <f>INDEX('Total Agency'!$N$105:$CS$105,1,'Yearly Summary'!A48)</f>
        <v>17.679665263969948</v>
      </c>
      <c r="S48" s="133">
        <f>INDEX('Total Agency'!$N$30:$CS$30,1,'Yearly Summary'!A48)</f>
        <v>78661.853668716052</v>
      </c>
      <c r="T48" s="132">
        <f>INDEX('Total Agency'!$N$117:$CS$117,1,'Yearly Summary'!A48)</f>
        <v>31.03944613403543</v>
      </c>
      <c r="U48" s="132">
        <f>INDEX('Total Agency'!$N$129:$CS$129,1,'Yearly Summary'!A48)</f>
        <v>5.0955832567343897</v>
      </c>
      <c r="V48" s="340"/>
      <c r="W48" s="340"/>
    </row>
    <row r="49" spans="1:24" x14ac:dyDescent="0.25">
      <c r="A49" s="131">
        <v>29</v>
      </c>
      <c r="B49" s="126">
        <v>5</v>
      </c>
      <c r="C49" s="133">
        <f>INDEX('Total Agency'!$N$43:$CS$43,1,A49)</f>
        <v>15437.261978745124</v>
      </c>
      <c r="D49" s="133">
        <f>INDEX('Total Agency'!$N$8:$CS$8,1,'Yearly Summary'!A49)</f>
        <v>71.268125790652476</v>
      </c>
      <c r="E49" s="133">
        <f>INDEX('Total Agency'!$N$15:$CS$15,1,'Yearly Summary'!A49)</f>
        <v>1243.3886394245585</v>
      </c>
      <c r="F49" s="133">
        <f>INDEX('Total Agency'!$N$13:$CS$13,1,'Yearly Summary'!A49)</f>
        <v>621.7504113390969</v>
      </c>
      <c r="G49" s="134">
        <f>INDEX('Total Agency'!$N$12:$CS$12,1,'Yearly Summary'!A49)</f>
        <v>0.27470902247319623</v>
      </c>
      <c r="H49" s="132">
        <f>INDEX('Total Agency'!$N$14:$CS$14,1,'Yearly Summary'!A49)</f>
        <v>1.9998195686700171</v>
      </c>
      <c r="I49" s="133">
        <f>INDEX('Total Agency'!$N$34:$CS$34,1,'Yearly Summary'!A49)</f>
        <v>1314.656765215211</v>
      </c>
      <c r="J49" s="133">
        <f>INDEX('Total Agency'!$N$44:$CS$44,1,'Yearly Summary'!A49)</f>
        <v>1062.6131601151646</v>
      </c>
      <c r="K49" s="134">
        <f>INDEX('Total Agency'!$N$45:$CS$45,1,'Yearly Summary'!A49)</f>
        <v>6.8834302454556337E-2</v>
      </c>
      <c r="L49" s="133">
        <f>INDEX('Total Agency'!$N$11:$CS$11,1,'Yearly Summary'!A49)</f>
        <v>2263.3053903417463</v>
      </c>
      <c r="M49" s="133">
        <f>INDEX('Total Agency'!$N$41:$CS$41,1,'Yearly Summary'!A49)</f>
        <v>15689.305583845171</v>
      </c>
      <c r="N49" s="133">
        <f>INDEX('Total Agency'!$N$57:$CS$57,1,'Yearly Summary'!A49)</f>
        <v>2373.18539839201</v>
      </c>
      <c r="O49" s="134">
        <f>INDEX('Total Agency'!$N$69:$CS$69,1,'Yearly Summary'!A49)</f>
        <v>0.15126134077187017</v>
      </c>
      <c r="P49" s="197">
        <f>INDEX('Total Agency'!$N$93:$CS$93,1,'Yearly Summary'!A49)</f>
        <v>1.8261242934915116</v>
      </c>
      <c r="Q49" s="133">
        <f>INDEX('Total Agency'!$N$81:$CS$81,1,'Yearly Summary'!A49)</f>
        <v>4333.731508962981</v>
      </c>
      <c r="R49" s="132">
        <f>INDEX('Total Agency'!$N$105:$CS$105,1,'Yearly Summary'!A49)</f>
        <v>17.780409522182495</v>
      </c>
      <c r="S49" s="133">
        <f>INDEX('Total Agency'!$N$30:$CS$30,1,'Yearly Summary'!A49)</f>
        <v>77055.520988547694</v>
      </c>
      <c r="T49" s="132">
        <f>INDEX('Total Agency'!$N$117:$CS$117,1,'Yearly Summary'!A49)</f>
        <v>32.469237776685254</v>
      </c>
      <c r="U49" s="132">
        <f>INDEX('Total Agency'!$N$129:$CS$129,1,'Yearly Summary'!A49)</f>
        <v>4.9113404399420686</v>
      </c>
      <c r="V49" s="340"/>
      <c r="W49" s="340"/>
    </row>
    <row r="50" spans="1:24" x14ac:dyDescent="0.25">
      <c r="A50" s="131">
        <v>30</v>
      </c>
      <c r="B50" s="126">
        <v>6</v>
      </c>
      <c r="C50" s="133">
        <f>INDEX('Total Agency'!$N$43:$CS$43,1,A50)</f>
        <v>15689.305583845171</v>
      </c>
      <c r="D50" s="133">
        <f>INDEX('Total Agency'!$N$8:$CS$8,1,'Yearly Summary'!A50)</f>
        <v>71.9022438991787</v>
      </c>
      <c r="E50" s="133">
        <f>INDEX('Total Agency'!$N$15:$CS$15,1,'Yearly Summary'!A50)</f>
        <v>1610.3941881209926</v>
      </c>
      <c r="F50" s="133">
        <f>INDEX('Total Agency'!$N$13:$CS$13,1,'Yearly Summary'!A50)</f>
        <v>633.21667395276836</v>
      </c>
      <c r="G50" s="134">
        <f>INDEX('Total Agency'!$N$12:$CS$12,1,'Yearly Summary'!A50)</f>
        <v>0.27753014118684516</v>
      </c>
      <c r="H50" s="132">
        <f>INDEX('Total Agency'!$N$14:$CS$14,1,'Yearly Summary'!A50)</f>
        <v>2.5431961196920594</v>
      </c>
      <c r="I50" s="133">
        <f>INDEX('Total Agency'!$N$34:$CS$34,1,'Yearly Summary'!A50)</f>
        <v>1682.2964320201713</v>
      </c>
      <c r="J50" s="133">
        <f>INDEX('Total Agency'!$N$44:$CS$44,1,'Yearly Summary'!A50)</f>
        <v>1025.6558470443661</v>
      </c>
      <c r="K50" s="134">
        <f>INDEX('Total Agency'!$N$45:$CS$45,1,'Yearly Summary'!A50)</f>
        <v>6.5372928174746908E-2</v>
      </c>
      <c r="L50" s="133">
        <f>INDEX('Total Agency'!$N$11:$CS$11,1,'Yearly Summary'!A50)</f>
        <v>2281.6140662950907</v>
      </c>
      <c r="M50" s="133">
        <f>INDEX('Total Agency'!$N$41:$CS$41,1,'Yearly Summary'!A50)</f>
        <v>16345.946168820978</v>
      </c>
      <c r="N50" s="133">
        <f>INDEX('Total Agency'!$N$57:$CS$57,1,'Yearly Summary'!A50)</f>
        <v>2539.0691874680751</v>
      </c>
      <c r="O50" s="134">
        <f>INDEX('Total Agency'!$N$69:$CS$69,1,'Yearly Summary'!A50)</f>
        <v>0.15533326497252356</v>
      </c>
      <c r="P50" s="197">
        <f>INDEX('Total Agency'!$N$93:$CS$93,1,'Yearly Summary'!A50)</f>
        <v>1.8220985080169827</v>
      </c>
      <c r="Q50" s="133">
        <f>INDEX('Total Agency'!$N$81:$CS$81,1,'Yearly Summary'!A50)</f>
        <v>4626.4341782374722</v>
      </c>
      <c r="R50" s="132">
        <f>INDEX('Total Agency'!$N$105:$CS$105,1,'Yearly Summary'!A50)</f>
        <v>17.588234160054089</v>
      </c>
      <c r="S50" s="133">
        <f>INDEX('Total Agency'!$N$30:$CS$30,1,'Yearly Summary'!A50)</f>
        <v>81370.807652918069</v>
      </c>
      <c r="T50" s="132">
        <f>INDEX('Total Agency'!$N$117:$CS$117,1,'Yearly Summary'!A50)</f>
        <v>32.047495221687882</v>
      </c>
      <c r="U50" s="132">
        <f>INDEX('Total Agency'!$N$129:$CS$129,1,'Yearly Summary'!A50)</f>
        <v>4.9780420669761263</v>
      </c>
      <c r="V50" s="340"/>
      <c r="W50" s="340"/>
    </row>
    <row r="51" spans="1:24" x14ac:dyDescent="0.25">
      <c r="A51" s="131">
        <v>31</v>
      </c>
      <c r="B51" s="126">
        <v>7</v>
      </c>
      <c r="C51" s="133">
        <f>INDEX('Total Agency'!$N$43:$CS$43,1,A51)</f>
        <v>16345.946168820976</v>
      </c>
      <c r="D51" s="133">
        <f>INDEX('Total Agency'!$N$8:$CS$8,1,'Yearly Summary'!A51)</f>
        <v>72.731989593008478</v>
      </c>
      <c r="E51" s="133">
        <f>INDEX('Total Agency'!$N$15:$CS$15,1,'Yearly Summary'!A51)</f>
        <v>1545.4743213163499</v>
      </c>
      <c r="F51" s="133">
        <f>INDEX('Total Agency'!$N$13:$CS$13,1,'Yearly Summary'!A51)</f>
        <v>639.5614302760581</v>
      </c>
      <c r="G51" s="134">
        <f>INDEX('Total Agency'!$N$12:$CS$12,1,'Yearly Summary'!A51)</f>
        <v>0.28032634687447006</v>
      </c>
      <c r="H51" s="132">
        <f>INDEX('Total Agency'!$N$14:$CS$14,1,'Yearly Summary'!A51)</f>
        <v>2.4164595426732762</v>
      </c>
      <c r="I51" s="133">
        <f>INDEX('Total Agency'!$N$34:$CS$34,1,'Yearly Summary'!A51)</f>
        <v>1618.2063109093583</v>
      </c>
      <c r="J51" s="133">
        <f>INDEX('Total Agency'!$N$44:$CS$44,1,'Yearly Summary'!A51)</f>
        <v>1518.467270310518</v>
      </c>
      <c r="K51" s="134">
        <f>INDEX('Total Agency'!$N$45:$CS$45,1,'Yearly Summary'!A51)</f>
        <v>9.2895648537428419E-2</v>
      </c>
      <c r="L51" s="133">
        <f>INDEX('Total Agency'!$N$11:$CS$11,1,'Yearly Summary'!A51)</f>
        <v>2281.4888340212033</v>
      </c>
      <c r="M51" s="133">
        <f>INDEX('Total Agency'!$N$41:$CS$41,1,'Yearly Summary'!A51)</f>
        <v>16445.685209419818</v>
      </c>
      <c r="N51" s="133">
        <f>INDEX('Total Agency'!$N$57:$CS$57,1,'Yearly Summary'!A51)</f>
        <v>2548.9197220891547</v>
      </c>
      <c r="O51" s="134">
        <f>INDEX('Total Agency'!$N$69:$CS$69,1,'Yearly Summary'!A51)</f>
        <v>0.15499018068454667</v>
      </c>
      <c r="P51" s="197">
        <f>INDEX('Total Agency'!$N$93:$CS$93,1,'Yearly Summary'!A51)</f>
        <v>1.8557566664156382</v>
      </c>
      <c r="Q51" s="133">
        <f>INDEX('Total Agency'!$N$81:$CS$81,1,'Yearly Summary'!A51)</f>
        <v>4730.1747664252443</v>
      </c>
      <c r="R51" s="132">
        <f>INDEX('Total Agency'!$N$105:$CS$105,1,'Yearly Summary'!A51)</f>
        <v>17.486773295138875</v>
      </c>
      <c r="S51" s="133">
        <f>INDEX('Total Agency'!$N$30:$CS$30,1,'Yearly Summary'!A51)</f>
        <v>82715.493786864725</v>
      </c>
      <c r="T51" s="132">
        <f>INDEX('Total Agency'!$N$117:$CS$117,1,'Yearly Summary'!A51)</f>
        <v>32.451196116552921</v>
      </c>
      <c r="U51" s="132">
        <f>INDEX('Total Agency'!$N$129:$CS$129,1,'Yearly Summary'!A51)</f>
        <v>5.0296167495341972</v>
      </c>
      <c r="V51" s="340"/>
      <c r="W51" s="340"/>
    </row>
    <row r="52" spans="1:24" x14ac:dyDescent="0.25">
      <c r="A52" s="131">
        <v>32</v>
      </c>
      <c r="B52" s="126">
        <v>8</v>
      </c>
      <c r="C52" s="133">
        <f>INDEX('Total Agency'!$N$43:$CS$43,1,A52)</f>
        <v>16445.685209419818</v>
      </c>
      <c r="D52" s="133">
        <f>INDEX('Total Agency'!$N$8:$CS$8,1,'Yearly Summary'!A52)</f>
        <v>73.690093015013076</v>
      </c>
      <c r="E52" s="133">
        <f>INDEX('Total Agency'!$N$15:$CS$15,1,'Yearly Summary'!A52)</f>
        <v>1569.3336076684948</v>
      </c>
      <c r="F52" s="133">
        <f>INDEX('Total Agency'!$N$13:$CS$13,1,'Yearly Summary'!A52)</f>
        <v>652.22279885380533</v>
      </c>
      <c r="G52" s="134">
        <f>INDEX('Total Agency'!$N$12:$CS$12,1,'Yearly Summary'!A52)</f>
        <v>0.28320147147580388</v>
      </c>
      <c r="H52" s="132">
        <f>INDEX('Total Agency'!$N$14:$CS$14,1,'Yearly Summary'!A52)</f>
        <v>2.4061311723944478</v>
      </c>
      <c r="I52" s="133">
        <f>INDEX('Total Agency'!$N$34:$CS$34,1,'Yearly Summary'!A52)</f>
        <v>1643.023700683508</v>
      </c>
      <c r="J52" s="133">
        <f>INDEX('Total Agency'!$N$44:$CS$44,1,'Yearly Summary'!A52)</f>
        <v>1025.2481093856159</v>
      </c>
      <c r="K52" s="134">
        <f>INDEX('Total Agency'!$N$45:$CS$45,1,'Yearly Summary'!A52)</f>
        <v>6.234146503049752E-2</v>
      </c>
      <c r="L52" s="133">
        <f>INDEX('Total Agency'!$N$11:$CS$11,1,'Yearly Summary'!A52)</f>
        <v>2303.0346398095244</v>
      </c>
      <c r="M52" s="133">
        <f>INDEX('Total Agency'!$N$41:$CS$41,1,'Yearly Summary'!A52)</f>
        <v>17063.460800717708</v>
      </c>
      <c r="N52" s="133">
        <f>INDEX('Total Agency'!$N$57:$CS$57,1,'Yearly Summary'!A52)</f>
        <v>2719.8336400064909</v>
      </c>
      <c r="O52" s="134">
        <f>INDEX('Total Agency'!$N$69:$CS$69,1,'Yearly Summary'!A52)</f>
        <v>0.15939519372834915</v>
      </c>
      <c r="P52" s="197">
        <f>INDEX('Total Agency'!$N$93:$CS$93,1,'Yearly Summary'!A52)</f>
        <v>1.8364758666181928</v>
      </c>
      <c r="Q52" s="133">
        <f>INDEX('Total Agency'!$N$81:$CS$81,1,'Yearly Summary'!A52)</f>
        <v>4994.9088410882341</v>
      </c>
      <c r="R52" s="132">
        <f>INDEX('Total Agency'!$N$105:$CS$105,1,'Yearly Summary'!A52)</f>
        <v>17.524411826815665</v>
      </c>
      <c r="S52" s="133">
        <f>INDEX('Total Agency'!$N$30:$CS$30,1,'Yearly Summary'!A52)</f>
        <v>87532.839568632771</v>
      </c>
      <c r="T52" s="132">
        <f>INDEX('Total Agency'!$N$117:$CS$117,1,'Yearly Summary'!A52)</f>
        <v>32.183159396625406</v>
      </c>
      <c r="U52" s="132">
        <f>INDEX('Total Agency'!$N$129:$CS$129,1,'Yearly Summary'!A52)</f>
        <v>5.1298409268154463</v>
      </c>
      <c r="V52" s="340"/>
      <c r="W52" s="340"/>
    </row>
    <row r="53" spans="1:24" x14ac:dyDescent="0.25">
      <c r="A53" s="131">
        <v>33</v>
      </c>
      <c r="B53" s="126">
        <v>9</v>
      </c>
      <c r="C53" s="133">
        <f>INDEX('Total Agency'!$N$43:$CS$43,1,A53)</f>
        <v>17063.460800717708</v>
      </c>
      <c r="D53" s="133">
        <f>INDEX('Total Agency'!$N$8:$CS$8,1,'Yearly Summary'!A53)</f>
        <v>74.001295146029634</v>
      </c>
      <c r="E53" s="133">
        <f>INDEX('Total Agency'!$N$15:$CS$15,1,'Yearly Summary'!A53)</f>
        <v>1614.0275577051079</v>
      </c>
      <c r="F53" s="133">
        <f>INDEX('Total Agency'!$N$13:$CS$13,1,'Yearly Summary'!A53)</f>
        <v>666.19835093194695</v>
      </c>
      <c r="G53" s="134">
        <f>INDEX('Total Agency'!$N$12:$CS$12,1,'Yearly Summary'!A53)</f>
        <v>0.28611043145586262</v>
      </c>
      <c r="H53" s="132">
        <f>INDEX('Total Agency'!$N$14:$CS$14,1,'Yearly Summary'!A53)</f>
        <v>2.4227432497352175</v>
      </c>
      <c r="I53" s="133">
        <f>INDEX('Total Agency'!$N$34:$CS$34,1,'Yearly Summary'!A53)</f>
        <v>1688.0288528511373</v>
      </c>
      <c r="J53" s="133">
        <f>INDEX('Total Agency'!$N$44:$CS$44,1,'Yearly Summary'!A53)</f>
        <v>1209.6058227763233</v>
      </c>
      <c r="K53" s="134">
        <f>INDEX('Total Agency'!$N$45:$CS$45,1,'Yearly Summary'!A53)</f>
        <v>7.0888657166513713E-2</v>
      </c>
      <c r="L53" s="133">
        <f>INDEX('Total Agency'!$N$11:$CS$11,1,'Yearly Summary'!A53)</f>
        <v>2328.4657869411494</v>
      </c>
      <c r="M53" s="133">
        <f>INDEX('Total Agency'!$N$41:$CS$41,1,'Yearly Summary'!A53)</f>
        <v>17541.883830792525</v>
      </c>
      <c r="N53" s="133">
        <f>INDEX('Total Agency'!$N$57:$CS$57,1,'Yearly Summary'!A53)</f>
        <v>2835.3470398890095</v>
      </c>
      <c r="O53" s="134">
        <f>INDEX('Total Agency'!$N$69:$CS$69,1,'Yearly Summary'!A53)</f>
        <v>0.16163298464626255</v>
      </c>
      <c r="P53" s="197">
        <f>INDEX('Total Agency'!$N$93:$CS$93,1,'Yearly Summary'!A53)</f>
        <v>1.8440562902189315</v>
      </c>
      <c r="Q53" s="133">
        <f>INDEX('Total Agency'!$N$81:$CS$81,1,'Yearly Summary'!A53)</f>
        <v>5228.5395438609557</v>
      </c>
      <c r="R53" s="132">
        <f>INDEX('Total Agency'!$N$105:$CS$105,1,'Yearly Summary'!A53)</f>
        <v>17.431784656046897</v>
      </c>
      <c r="S53" s="133">
        <f>INDEX('Total Agency'!$N$30:$CS$30,1,'Yearly Summary'!A53)</f>
        <v>91142.77539420985</v>
      </c>
      <c r="T53" s="132">
        <f>INDEX('Total Agency'!$N$117:$CS$117,1,'Yearly Summary'!A53)</f>
        <v>32.145192144725137</v>
      </c>
      <c r="U53" s="132">
        <f>INDEX('Total Agency'!$N$129:$CS$129,1,'Yearly Summary'!A53)</f>
        <v>5.1957233483795173</v>
      </c>
      <c r="V53" s="340"/>
      <c r="W53" s="340"/>
    </row>
    <row r="54" spans="1:24" x14ac:dyDescent="0.25">
      <c r="A54" s="131">
        <v>34</v>
      </c>
      <c r="B54" s="126">
        <v>10</v>
      </c>
      <c r="C54" s="133">
        <f>INDEX('Total Agency'!$N$43:$CS$43,1,A54)</f>
        <v>17541.883830792522</v>
      </c>
      <c r="D54" s="133">
        <f>INDEX('Total Agency'!$N$8:$CS$8,1,'Yearly Summary'!A54)</f>
        <v>74.280134398428544</v>
      </c>
      <c r="E54" s="133">
        <f>INDEX('Total Agency'!$N$15:$CS$15,1,'Yearly Summary'!A54)</f>
        <v>1654.0221909736995</v>
      </c>
      <c r="F54" s="133">
        <f>INDEX('Total Agency'!$N$13:$CS$13,1,'Yearly Summary'!A54)</f>
        <v>683.83358247130627</v>
      </c>
      <c r="G54" s="134">
        <f>INDEX('Total Agency'!$N$12:$CS$12,1,'Yearly Summary'!A54)</f>
        <v>0.28908348343246337</v>
      </c>
      <c r="H54" s="132">
        <f>INDEX('Total Agency'!$N$14:$CS$14,1,'Yearly Summary'!A54)</f>
        <v>2.4187495808501076</v>
      </c>
      <c r="I54" s="133">
        <f>INDEX('Total Agency'!$N$34:$CS$34,1,'Yearly Summary'!A54)</f>
        <v>1728.3023253721281</v>
      </c>
      <c r="J54" s="133">
        <f>INDEX('Total Agency'!$N$44:$CS$44,1,'Yearly Summary'!A54)</f>
        <v>1453.704767752819</v>
      </c>
      <c r="K54" s="134">
        <f>INDEX('Total Agency'!$N$45:$CS$45,1,'Yearly Summary'!A54)</f>
        <v>8.2870504774465961E-2</v>
      </c>
      <c r="L54" s="133">
        <f>INDEX('Total Agency'!$N$11:$CS$11,1,'Yearly Summary'!A54)</f>
        <v>2365.5228391180835</v>
      </c>
      <c r="M54" s="133">
        <f>INDEX('Total Agency'!$N$41:$CS$41,1,'Yearly Summary'!A54)</f>
        <v>17816.481388411834</v>
      </c>
      <c r="N54" s="133">
        <f>INDEX('Total Agency'!$N$57:$CS$57,1,'Yearly Summary'!A54)</f>
        <v>2949.2755316213993</v>
      </c>
      <c r="O54" s="134">
        <f>INDEX('Total Agency'!$N$69:$CS$69,1,'Yearly Summary'!A54)</f>
        <v>0.16553636306322875</v>
      </c>
      <c r="P54" s="197">
        <f>INDEX('Total Agency'!$N$93:$CS$93,1,'Yearly Summary'!A54)</f>
        <v>1.8606763301697573</v>
      </c>
      <c r="Q54" s="133">
        <f>INDEX('Total Agency'!$N$81:$CS$81,1,'Yearly Summary'!A54)</f>
        <v>5487.6471728367651</v>
      </c>
      <c r="R54" s="132">
        <f>INDEX('Total Agency'!$N$105:$CS$105,1,'Yearly Summary'!A54)</f>
        <v>17.35240933384247</v>
      </c>
      <c r="S54" s="133">
        <f>INDEX('Total Agency'!$N$30:$CS$30,1,'Yearly Summary'!A54)</f>
        <v>95223.900022766917</v>
      </c>
      <c r="T54" s="132">
        <f>INDEX('Total Agency'!$N$117:$CS$117,1,'Yearly Summary'!A54)</f>
        <v>32.287217318897447</v>
      </c>
      <c r="U54" s="132">
        <f>INDEX('Total Agency'!$N$129:$CS$129,1,'Yearly Summary'!A54)</f>
        <v>5.344708528402375</v>
      </c>
      <c r="V54" s="340"/>
      <c r="W54" s="340"/>
    </row>
    <row r="55" spans="1:24" x14ac:dyDescent="0.25">
      <c r="A55" s="131">
        <v>35</v>
      </c>
      <c r="B55" s="126">
        <v>11</v>
      </c>
      <c r="C55" s="133">
        <f>INDEX('Total Agency'!$N$43:$CS$43,1,A55)</f>
        <v>17816.48138841183</v>
      </c>
      <c r="D55" s="133">
        <f>INDEX('Total Agency'!$N$8:$CS$8,1,'Yearly Summary'!A55)</f>
        <v>74.523330901762989</v>
      </c>
      <c r="E55" s="133">
        <f>INDEX('Total Agency'!$N$15:$CS$15,1,'Yearly Summary'!A55)</f>
        <v>1703.8439889375056</v>
      </c>
      <c r="F55" s="133">
        <f>INDEX('Total Agency'!$N$13:$CS$13,1,'Yearly Summary'!A55)</f>
        <v>704.39789965915088</v>
      </c>
      <c r="G55" s="134">
        <f>INDEX('Total Agency'!$N$12:$CS$12,1,'Yearly Summary'!A55)</f>
        <v>0.29210186611944045</v>
      </c>
      <c r="H55" s="132">
        <f>INDEX('Total Agency'!$N$14:$CS$14,1,'Yearly Summary'!A55)</f>
        <v>2.4188657998014671</v>
      </c>
      <c r="I55" s="133">
        <f>INDEX('Total Agency'!$N$34:$CS$34,1,'Yearly Summary'!A55)</f>
        <v>1778.3673198392685</v>
      </c>
      <c r="J55" s="133">
        <f>INDEX('Total Agency'!$N$44:$CS$44,1,'Yearly Summary'!A55)</f>
        <v>1400.1100161484283</v>
      </c>
      <c r="K55" s="134">
        <f>INDEX('Total Agency'!$N$45:$CS$45,1,'Yearly Summary'!A55)</f>
        <v>7.8585102502848059E-2</v>
      </c>
      <c r="L55" s="133">
        <f>INDEX('Total Agency'!$N$11:$CS$11,1,'Yearly Summary'!A55)</f>
        <v>2411.4803134161511</v>
      </c>
      <c r="M55" s="133">
        <f>INDEX('Total Agency'!$N$41:$CS$41,1,'Yearly Summary'!A55)</f>
        <v>18194.73869210267</v>
      </c>
      <c r="N55" s="133">
        <f>INDEX('Total Agency'!$N$57:$CS$57,1,'Yearly Summary'!A55)</f>
        <v>3091.0668157921768</v>
      </c>
      <c r="O55" s="134">
        <f>INDEX('Total Agency'!$N$69:$CS$69,1,'Yearly Summary'!A55)</f>
        <v>0.16988794772490126</v>
      </c>
      <c r="P55" s="197">
        <f>INDEX('Total Agency'!$N$93:$CS$93,1,'Yearly Summary'!A55)</f>
        <v>1.8682853190234354</v>
      </c>
      <c r="Q55" s="133">
        <f>INDEX('Total Agency'!$N$81:$CS$81,1,'Yearly Summary'!A55)</f>
        <v>5774.9947520650421</v>
      </c>
      <c r="R55" s="132">
        <f>INDEX('Total Agency'!$N$105:$CS$105,1,'Yearly Summary'!A55)</f>
        <v>17.293624329127205</v>
      </c>
      <c r="S55" s="133">
        <f>INDEX('Total Agency'!$N$30:$CS$30,1,'Yearly Summary'!A55)</f>
        <v>99870.589744893936</v>
      </c>
      <c r="T55" s="132">
        <f>INDEX('Total Agency'!$N$117:$CS$117,1,'Yearly Summary'!A55)</f>
        <v>32.309424446814866</v>
      </c>
      <c r="U55" s="132">
        <f>INDEX('Total Agency'!$N$129:$CS$129,1,'Yearly Summary'!A55)</f>
        <v>5.4889818114421303</v>
      </c>
      <c r="V55" s="340"/>
      <c r="W55" s="340"/>
    </row>
    <row r="56" spans="1:24" x14ac:dyDescent="0.25">
      <c r="A56" s="131">
        <v>36</v>
      </c>
      <c r="B56" s="126">
        <v>12</v>
      </c>
      <c r="C56" s="133">
        <f>INDEX('Total Agency'!$N$43:$CS$43,1,A56)</f>
        <v>18194.73869210267</v>
      </c>
      <c r="D56" s="133">
        <f>INDEX('Total Agency'!$N$8:$CS$8,1,'Yearly Summary'!A56)</f>
        <v>74.72732563340999</v>
      </c>
      <c r="E56" s="133">
        <f>INDEX('Total Agency'!$N$15:$CS$15,1,'Yearly Summary'!A56)</f>
        <v>1762.6404585681225</v>
      </c>
      <c r="F56" s="133">
        <f>INDEX('Total Agency'!$N$13:$CS$13,1,'Yearly Summary'!A56)</f>
        <v>728.31450891747352</v>
      </c>
      <c r="G56" s="134">
        <f>INDEX('Total Agency'!$N$12:$CS$12,1,'Yearly Summary'!A56)</f>
        <v>0.29518716394643885</v>
      </c>
      <c r="H56" s="132">
        <f>INDEX('Total Agency'!$N$14:$CS$14,1,'Yearly Summary'!A56)</f>
        <v>2.4201638673764911</v>
      </c>
      <c r="I56" s="133">
        <f>INDEX('Total Agency'!$N$34:$CS$34,1,'Yearly Summary'!A56)</f>
        <v>1837.3677842015327</v>
      </c>
      <c r="J56" s="133">
        <f>INDEX('Total Agency'!$N$44:$CS$44,1,'Yearly Summary'!A56)</f>
        <v>1386.8688138484149</v>
      </c>
      <c r="K56" s="134">
        <f>INDEX('Total Agency'!$N$45:$CS$45,1,'Yearly Summary'!A56)</f>
        <v>7.6223618119362055E-2</v>
      </c>
      <c r="L56" s="133">
        <f>INDEX('Total Agency'!$N$11:$CS$11,1,'Yearly Summary'!A56)</f>
        <v>2467.2973552793942</v>
      </c>
      <c r="M56" s="133">
        <f>INDEX('Total Agency'!$N$41:$CS$41,1,'Yearly Summary'!A56)</f>
        <v>18645.237662455787</v>
      </c>
      <c r="N56" s="133">
        <f>INDEX('Total Agency'!$N$57:$CS$57,1,'Yearly Summary'!A56)</f>
        <v>3261.9578317213122</v>
      </c>
      <c r="O56" s="134">
        <f>INDEX('Total Agency'!$N$69:$CS$69,1,'Yearly Summary'!A56)</f>
        <v>0.17494857886899554</v>
      </c>
      <c r="P56" s="197">
        <f>INDEX('Total Agency'!$N$93:$CS$93,1,'Yearly Summary'!A56)</f>
        <v>1.8658330195716231</v>
      </c>
      <c r="Q56" s="133">
        <f>INDEX('Total Agency'!$N$81:$CS$81,1,'Yearly Summary'!A56)</f>
        <v>6086.2686308758803</v>
      </c>
      <c r="R56" s="132">
        <f>INDEX('Total Agency'!$N$105:$CS$105,1,'Yearly Summary'!A56)</f>
        <v>17.247671912483106</v>
      </c>
      <c r="S56" s="133">
        <f>INDEX('Total Agency'!$N$30:$CS$30,1,'Yearly Summary'!A56)</f>
        <v>104973.96451658492</v>
      </c>
      <c r="T56" s="132">
        <f>INDEX('Total Agency'!$N$117:$CS$117,1,'Yearly Summary'!A56)</f>
        <v>32.181275765049023</v>
      </c>
      <c r="U56" s="132">
        <f>INDEX('Total Agency'!$N$129:$CS$129,1,'Yearly Summary'!A56)</f>
        <v>5.630068461286573</v>
      </c>
      <c r="V56" s="340"/>
      <c r="W56" s="340"/>
    </row>
    <row r="57" spans="1:24" s="1" customFormat="1" ht="30" x14ac:dyDescent="0.25">
      <c r="B57" s="135" t="s">
        <v>90</v>
      </c>
      <c r="C57" s="138">
        <f>C56</f>
        <v>18194.73869210267</v>
      </c>
      <c r="D57" s="138">
        <f>SUM(D45:D56)</f>
        <v>872.38932907259459</v>
      </c>
      <c r="E57" s="138">
        <f>SUM(E45:E56)</f>
        <v>16961.367984750319</v>
      </c>
      <c r="F57" s="138">
        <f>SUM(F45:F56)</f>
        <v>7674.9545568139138</v>
      </c>
      <c r="G57" s="136">
        <f>SUM(F45:F56)/SUM(L45:L56)</f>
        <v>0.27948179329776124</v>
      </c>
      <c r="H57" s="137">
        <f>E57/F57</f>
        <v>2.2099633110780856</v>
      </c>
      <c r="I57" s="138">
        <f>SUM(I45:I56)</f>
        <v>17833.757313822909</v>
      </c>
      <c r="J57" s="138">
        <f>SUM(J45:J56)</f>
        <v>15381.911158364313</v>
      </c>
      <c r="K57" s="136">
        <f>SUM(J45:J56)/SUM(C45:C56)</f>
        <v>7.797020040116838E-2</v>
      </c>
      <c r="L57" s="138">
        <f>L56</f>
        <v>2467.2973552793942</v>
      </c>
      <c r="M57" s="138">
        <f>M56</f>
        <v>18645.237662455787</v>
      </c>
      <c r="N57" s="138">
        <f>SUM(N45:N56)</f>
        <v>31765.986149500382</v>
      </c>
      <c r="O57" s="136">
        <f>N57/SUM(M45:M56)</f>
        <v>0.15904368133387439</v>
      </c>
      <c r="P57" s="198">
        <f>Q57/N57</f>
        <v>1.8361475638853655</v>
      </c>
      <c r="Q57" s="138">
        <f>SUM(Q45:Q56)</f>
        <v>58327.038082821389</v>
      </c>
      <c r="R57" s="137">
        <f>S57/Q57</f>
        <v>17.525324342089789</v>
      </c>
      <c r="S57" s="138">
        <f>SUM(S45:S56)</f>
        <v>1022200.2603148678</v>
      </c>
      <c r="T57" s="137">
        <f>S57/N57</f>
        <v>32.179081597029061</v>
      </c>
      <c r="U57" s="137">
        <f>S57/SUM(M45:M56)</f>
        <v>5.117879599134632</v>
      </c>
      <c r="V57" s="343"/>
      <c r="W57" s="343"/>
      <c r="X57" s="212"/>
    </row>
    <row r="58" spans="1:24" x14ac:dyDescent="0.25">
      <c r="S58" s="193">
        <f>'[1]Sales assumption 18-20'!$E$9</f>
        <v>1022199.548636</v>
      </c>
      <c r="V58" s="209">
        <f>S58-S57</f>
        <v>-0.71167886781040579</v>
      </c>
    </row>
    <row r="59" spans="1:24" ht="38.25" x14ac:dyDescent="0.25">
      <c r="B59" s="127">
        <v>2019</v>
      </c>
      <c r="C59" s="192" t="s">
        <v>76</v>
      </c>
      <c r="D59" s="192" t="s">
        <v>77</v>
      </c>
      <c r="E59" s="192" t="s">
        <v>78</v>
      </c>
      <c r="F59" s="192" t="s">
        <v>70</v>
      </c>
      <c r="G59" s="194" t="s">
        <v>71</v>
      </c>
      <c r="H59" s="190" t="s">
        <v>88</v>
      </c>
      <c r="I59" s="192" t="s">
        <v>84</v>
      </c>
      <c r="J59" s="192" t="s">
        <v>85</v>
      </c>
      <c r="K59" s="194" t="s">
        <v>87</v>
      </c>
      <c r="L59" s="192" t="s">
        <v>79</v>
      </c>
      <c r="M59" s="192" t="s">
        <v>80</v>
      </c>
      <c r="N59" s="192" t="s">
        <v>81</v>
      </c>
      <c r="O59" s="194" t="s">
        <v>11</v>
      </c>
      <c r="P59" s="196" t="s">
        <v>82</v>
      </c>
      <c r="Q59" s="192" t="s">
        <v>83</v>
      </c>
      <c r="R59" s="190" t="s">
        <v>14</v>
      </c>
      <c r="S59" s="192" t="s">
        <v>0</v>
      </c>
      <c r="T59" s="190" t="s">
        <v>15</v>
      </c>
      <c r="U59" s="190" t="s">
        <v>86</v>
      </c>
      <c r="V59" s="341"/>
      <c r="W59" s="341"/>
      <c r="X59" s="210"/>
    </row>
    <row r="60" spans="1:24" x14ac:dyDescent="0.25">
      <c r="A60" s="131">
        <v>37</v>
      </c>
      <c r="B60" s="126">
        <v>1</v>
      </c>
      <c r="C60" s="133">
        <f>INDEX('Total Agency'!$N$43:$CS$43,1,A60)</f>
        <v>18645.237662455787</v>
      </c>
      <c r="D60" s="133">
        <f>INDEX('Total Agency'!$N$8:$CS$8,1,'Yearly Summary'!A60)</f>
        <v>73.887805923707887</v>
      </c>
      <c r="E60" s="133">
        <f>INDEX('Total Agency'!$N$15:$CS$15,1,'Yearly Summary'!A60)</f>
        <v>1534.3469331962106</v>
      </c>
      <c r="F60" s="133">
        <f>INDEX('Total Agency'!$N$13:$CS$13,1,'Yearly Summary'!A60)</f>
        <v>699.62658562988054</v>
      </c>
      <c r="G60" s="134">
        <f>INDEX('Total Agency'!$N$12:$CS$12,1,'Yearly Summary'!A60)</f>
        <v>0.27974807873562035</v>
      </c>
      <c r="H60" s="132">
        <f>INDEX('Total Agency'!$N$14:$CS$14,1,'Yearly Summary'!A60)</f>
        <v>2.193094094351522</v>
      </c>
      <c r="I60" s="133">
        <f>INDEX('Total Agency'!$N$34:$CS$34,1,'Yearly Summary'!A60)</f>
        <v>1608.2347391199187</v>
      </c>
      <c r="J60" s="133">
        <f>INDEX('Total Agency'!$N$44:$CS$44,1,'Yearly Summary'!A60)</f>
        <v>1814.3702721559393</v>
      </c>
      <c r="K60" s="134">
        <f>INDEX('Total Agency'!$N$45:$CS$45,1,'Yearly Summary'!A60)</f>
        <v>9.7310117736357477E-2</v>
      </c>
      <c r="L60" s="133">
        <f>INDEX('Total Agency'!$N$11:$CS$11,1,'Yearly Summary'!A60)</f>
        <v>2500.9164988442044</v>
      </c>
      <c r="M60" s="133">
        <f>INDEX('Total Agency'!$N$41:$CS$41,1,'Yearly Summary'!A60)</f>
        <v>18439.102129419767</v>
      </c>
      <c r="N60" s="133">
        <f>INDEX('Total Agency'!$N$57:$CS$57,1,'Yearly Summary'!A60)</f>
        <v>2967.2145601457446</v>
      </c>
      <c r="O60" s="134">
        <f>INDEX('Total Agency'!$N$69:$CS$69,1,'Yearly Summary'!A60)</f>
        <v>0.16091968791753286</v>
      </c>
      <c r="P60" s="197">
        <f>INDEX('Total Agency'!$N$93:$CS$93,1,'Yearly Summary'!A60)</f>
        <v>1.8421856463996826</v>
      </c>
      <c r="Q60" s="133">
        <f>INDEX('Total Agency'!$N$81:$CS$81,1,'Yearly Summary'!A60)</f>
        <v>5466.1600724886384</v>
      </c>
      <c r="R60" s="132">
        <f>INDEX('Total Agency'!$N$105:$CS$105,1,'Yearly Summary'!A60)</f>
        <v>18.377493633298013</v>
      </c>
      <c r="S60" s="133">
        <f>INDEX('Total Agency'!$N$30:$CS$30,1,'Yearly Summary'!A60)</f>
        <v>100454.32193074776</v>
      </c>
      <c r="T60" s="132">
        <f>INDEX('Total Agency'!$N$117:$CS$117,1,'Yearly Summary'!A60)</f>
        <v>33.854754988063149</v>
      </c>
      <c r="U60" s="132">
        <f>INDEX('Total Agency'!$N$129:$CS$129,1,'Yearly Summary'!A60)</f>
        <v>5.4478966072036616</v>
      </c>
      <c r="V60" s="340"/>
      <c r="W60" s="340"/>
    </row>
    <row r="61" spans="1:24" x14ac:dyDescent="0.25">
      <c r="A61" s="131">
        <v>38</v>
      </c>
      <c r="B61" s="126">
        <v>2</v>
      </c>
      <c r="C61" s="133">
        <f>INDEX('Total Agency'!$N$43:$CS$43,1,A61)</f>
        <v>18439.102129419767</v>
      </c>
      <c r="D61" s="133">
        <f>INDEX('Total Agency'!$N$8:$CS$8,1,'Yearly Summary'!A61)</f>
        <v>73.887805923707887</v>
      </c>
      <c r="E61" s="133">
        <f>INDEX('Total Agency'!$N$15:$CS$15,1,'Yearly Summary'!A61)</f>
        <v>1562.9604407316283</v>
      </c>
      <c r="F61" s="133">
        <f>INDEX('Total Agency'!$N$13:$CS$13,1,'Yearly Summary'!A61)</f>
        <v>712.39968626410155</v>
      </c>
      <c r="G61" s="134">
        <f>INDEX('Total Agency'!$N$12:$CS$12,1,'Yearly Summary'!A61)</f>
        <v>0.27987702371445611</v>
      </c>
      <c r="H61" s="132">
        <f>INDEX('Total Agency'!$N$14:$CS$14,1,'Yearly Summary'!A61)</f>
        <v>2.1939375758683393</v>
      </c>
      <c r="I61" s="133">
        <f>INDEX('Total Agency'!$N$34:$CS$34,1,'Yearly Summary'!A61)</f>
        <v>1636.8482466553362</v>
      </c>
      <c r="J61" s="133">
        <f>INDEX('Total Agency'!$N$44:$CS$44,1,'Yearly Summary'!A61)</f>
        <v>1489.0661666910864</v>
      </c>
      <c r="K61" s="134">
        <f>INDEX('Total Agency'!$N$45:$CS$45,1,'Yearly Summary'!A61)</f>
        <v>8.0755893439912504E-2</v>
      </c>
      <c r="L61" s="133">
        <f>INDEX('Total Agency'!$N$11:$CS$11,1,'Yearly Summary'!A61)</f>
        <v>2545.4025371904972</v>
      </c>
      <c r="M61" s="133">
        <f>INDEX('Total Agency'!$N$41:$CS$41,1,'Yearly Summary'!A61)</f>
        <v>18586.884209384018</v>
      </c>
      <c r="N61" s="133">
        <f>INDEX('Total Agency'!$N$57:$CS$57,1,'Yearly Summary'!A61)</f>
        <v>2984.1845107828126</v>
      </c>
      <c r="O61" s="134">
        <f>INDEX('Total Agency'!$N$69:$CS$69,1,'Yearly Summary'!A61)</f>
        <v>0.16055324158506235</v>
      </c>
      <c r="P61" s="197">
        <f>INDEX('Total Agency'!$N$93:$CS$93,1,'Yearly Summary'!A61)</f>
        <v>1.8540720010749876</v>
      </c>
      <c r="Q61" s="133">
        <f>INDEX('Total Agency'!$N$81:$CS$81,1,'Yearly Summary'!A61)</f>
        <v>5532.8929474840725</v>
      </c>
      <c r="R61" s="132">
        <f>INDEX('Total Agency'!$N$105:$CS$105,1,'Yearly Summary'!A61)</f>
        <v>18.335179771150525</v>
      </c>
      <c r="S61" s="133">
        <f>INDEX('Total Agency'!$N$30:$CS$30,1,'Yearly Summary'!A61)</f>
        <v>101446.58684665138</v>
      </c>
      <c r="T61" s="132">
        <f>INDEX('Total Agency'!$N$117:$CS$117,1,'Yearly Summary'!A61)</f>
        <v>33.994743448366691</v>
      </c>
      <c r="U61" s="132">
        <f>INDEX('Total Agency'!$N$129:$CS$129,1,'Yearly Summary'!A61)</f>
        <v>5.4579662574878327</v>
      </c>
      <c r="V61" s="340"/>
      <c r="W61" s="340"/>
    </row>
    <row r="62" spans="1:24" x14ac:dyDescent="0.25">
      <c r="A62" s="131">
        <v>39</v>
      </c>
      <c r="B62" s="126">
        <v>3</v>
      </c>
      <c r="C62" s="133">
        <f>INDEX('Total Agency'!$N$43:$CS$43,1,A62)</f>
        <v>18586.884209384018</v>
      </c>
      <c r="D62" s="133">
        <f>INDEX('Total Agency'!$N$8:$CS$8,1,'Yearly Summary'!A62)</f>
        <v>73.887805923707887</v>
      </c>
      <c r="E62" s="133">
        <f>INDEX('Total Agency'!$N$15:$CS$15,1,'Yearly Summary'!A62)</f>
        <v>1596.0055485490993</v>
      </c>
      <c r="F62" s="133">
        <f>INDEX('Total Agency'!$N$13:$CS$13,1,'Yearly Summary'!A62)</f>
        <v>727.15611176736445</v>
      </c>
      <c r="G62" s="134">
        <f>INDEX('Total Agency'!$N$12:$CS$12,1,'Yearly Summary'!A62)</f>
        <v>0.28001810667617161</v>
      </c>
      <c r="H62" s="132">
        <f>INDEX('Total Agency'!$N$14:$CS$14,1,'Yearly Summary'!A62)</f>
        <v>2.1948595669092055</v>
      </c>
      <c r="I62" s="133">
        <f>INDEX('Total Agency'!$N$34:$CS$34,1,'Yearly Summary'!A62)</f>
        <v>1669.8933544728072</v>
      </c>
      <c r="J62" s="133">
        <f>INDEX('Total Agency'!$N$44:$CS$44,1,'Yearly Summary'!A62)</f>
        <v>1542.6975233774892</v>
      </c>
      <c r="K62" s="134">
        <f>INDEX('Total Agency'!$N$45:$CS$45,1,'Yearly Summary'!A62)</f>
        <v>8.2999253990005642E-2</v>
      </c>
      <c r="L62" s="133">
        <f>INDEX('Total Agency'!$N$11:$CS$11,1,'Yearly Summary'!A62)</f>
        <v>2596.8181857907066</v>
      </c>
      <c r="M62" s="133">
        <f>INDEX('Total Agency'!$N$41:$CS$41,1,'Yearly Summary'!A62)</f>
        <v>18714.080040479334</v>
      </c>
      <c r="N62" s="133">
        <f>INDEX('Total Agency'!$N$57:$CS$57,1,'Yearly Summary'!A62)</f>
        <v>3341.0889638438239</v>
      </c>
      <c r="O62" s="134">
        <f>INDEX('Total Agency'!$N$69:$CS$69,1,'Yearly Summary'!A62)</f>
        <v>0.17853343346917985</v>
      </c>
      <c r="P62" s="197">
        <f>INDEX('Total Agency'!$N$93:$CS$93,1,'Yearly Summary'!A62)</f>
        <v>1.8826518482713508</v>
      </c>
      <c r="Q62" s="133">
        <f>INDEX('Total Agency'!$N$81:$CS$81,1,'Yearly Summary'!A62)</f>
        <v>6290.1073130195873</v>
      </c>
      <c r="R62" s="132">
        <f>INDEX('Total Agency'!$N$105:$CS$105,1,'Yearly Summary'!A62)</f>
        <v>18.264098282719168</v>
      </c>
      <c r="S62" s="133">
        <f>INDEX('Total Agency'!$N$30:$CS$30,1,'Yearly Summary'!A62)</f>
        <v>114883.13817384033</v>
      </c>
      <c r="T62" s="132">
        <f>INDEX('Total Agency'!$N$117:$CS$117,1,'Yearly Summary'!A62)</f>
        <v>34.384938388970845</v>
      </c>
      <c r="U62" s="132">
        <f>INDEX('Total Agency'!$N$129:$CS$129,1,'Yearly Summary'!A62)</f>
        <v>6.1388611102091755</v>
      </c>
      <c r="V62" s="340"/>
      <c r="W62" s="340"/>
    </row>
    <row r="63" spans="1:24" x14ac:dyDescent="0.25">
      <c r="A63" s="131">
        <v>40</v>
      </c>
      <c r="B63" s="126">
        <v>4</v>
      </c>
      <c r="C63" s="133">
        <f>INDEX('Total Agency'!$N$43:$CS$43,1,A63)</f>
        <v>18714.080040479334</v>
      </c>
      <c r="D63" s="133">
        <f>INDEX('Total Agency'!$N$8:$CS$8,1,'Yearly Summary'!A63)</f>
        <v>73.887805923707887</v>
      </c>
      <c r="E63" s="133">
        <f>INDEX('Total Agency'!$N$15:$CS$15,1,'Yearly Summary'!A63)</f>
        <v>1629.4734744679677</v>
      </c>
      <c r="F63" s="133">
        <f>INDEX('Total Agency'!$N$13:$CS$13,1,'Yearly Summary'!A63)</f>
        <v>742.10391078230805</v>
      </c>
      <c r="G63" s="134">
        <f>INDEX('Total Agency'!$N$12:$CS$12,1,'Yearly Summary'!A63)</f>
        <v>0.28015425047853432</v>
      </c>
      <c r="H63" s="132">
        <f>INDEX('Total Agency'!$N$14:$CS$14,1,'Yearly Summary'!A63)</f>
        <v>2.1957483996415221</v>
      </c>
      <c r="I63" s="133">
        <f>INDEX('Total Agency'!$N$34:$CS$34,1,'Yearly Summary'!A63)</f>
        <v>1703.3612803916753</v>
      </c>
      <c r="J63" s="133">
        <f>INDEX('Total Agency'!$N$44:$CS$44,1,'Yearly Summary'!A63)</f>
        <v>1661.4574667878878</v>
      </c>
      <c r="K63" s="134">
        <f>INDEX('Total Agency'!$N$45:$CS$45,1,'Yearly Summary'!A63)</f>
        <v>8.8781145703881043E-2</v>
      </c>
      <c r="L63" s="133">
        <f>INDEX('Total Agency'!$N$11:$CS$11,1,'Yearly Summary'!A63)</f>
        <v>2648.9118387984936</v>
      </c>
      <c r="M63" s="133">
        <f>INDEX('Total Agency'!$N$41:$CS$41,1,'Yearly Summary'!A63)</f>
        <v>18755.983854083126</v>
      </c>
      <c r="N63" s="133">
        <f>INDEX('Total Agency'!$N$57:$CS$57,1,'Yearly Summary'!A63)</f>
        <v>3346.8616462388864</v>
      </c>
      <c r="O63" s="134">
        <f>INDEX('Total Agency'!$N$69:$CS$69,1,'Yearly Summary'!A63)</f>
        <v>0.17844233991011269</v>
      </c>
      <c r="P63" s="197">
        <f>INDEX('Total Agency'!$N$93:$CS$93,1,'Yearly Summary'!A63)</f>
        <v>1.8009896985785407</v>
      </c>
      <c r="Q63" s="133">
        <f>INDEX('Total Agency'!$N$81:$CS$81,1,'Yearly Summary'!A63)</f>
        <v>6027.6633474438504</v>
      </c>
      <c r="R63" s="132">
        <f>INDEX('Total Agency'!$N$105:$CS$105,1,'Yearly Summary'!A63)</f>
        <v>18.324934349238372</v>
      </c>
      <c r="S63" s="133">
        <f>INDEX('Total Agency'!$N$30:$CS$30,1,'Yearly Summary'!A63)</f>
        <v>110456.53512121897</v>
      </c>
      <c r="T63" s="132">
        <f>INDEX('Total Agency'!$N$117:$CS$117,1,'Yearly Summary'!A63)</f>
        <v>33.003017990106365</v>
      </c>
      <c r="U63" s="132">
        <f>INDEX('Total Agency'!$N$129:$CS$129,1,'Yearly Summary'!A63)</f>
        <v>5.8891357542501233</v>
      </c>
      <c r="V63" s="340"/>
      <c r="W63" s="340"/>
    </row>
    <row r="64" spans="1:24" x14ac:dyDescent="0.25">
      <c r="A64" s="131">
        <v>41</v>
      </c>
      <c r="B64" s="126">
        <v>5</v>
      </c>
      <c r="C64" s="133">
        <f>INDEX('Total Agency'!$N$43:$CS$43,1,A64)</f>
        <v>18755.983854083122</v>
      </c>
      <c r="D64" s="133">
        <f>INDEX('Total Agency'!$N$8:$CS$8,1,'Yearly Summary'!A64)</f>
        <v>73.887805923707887</v>
      </c>
      <c r="E64" s="133">
        <f>INDEX('Total Agency'!$N$15:$CS$15,1,'Yearly Summary'!A64)</f>
        <v>1657.4874966691973</v>
      </c>
      <c r="F64" s="133">
        <f>INDEX('Total Agency'!$N$13:$CS$13,1,'Yearly Summary'!A64)</f>
        <v>754.62730549235346</v>
      </c>
      <c r="G64" s="134">
        <f>INDEX('Total Agency'!$N$12:$CS$12,1,'Yearly Summary'!A64)</f>
        <v>0.28025903538793751</v>
      </c>
      <c r="H64" s="132">
        <f>INDEX('Total Agency'!$N$14:$CS$14,1,'Yearly Summary'!A64)</f>
        <v>2.1964319136156574</v>
      </c>
      <c r="I64" s="133">
        <f>INDEX('Total Agency'!$N$34:$CS$34,1,'Yearly Summary'!A64)</f>
        <v>1731.3753025929054</v>
      </c>
      <c r="J64" s="133">
        <f>INDEX('Total Agency'!$N$44:$CS$44,1,'Yearly Summary'!A64)</f>
        <v>1566.1148956601901</v>
      </c>
      <c r="K64" s="134">
        <f>INDEX('Total Agency'!$N$45:$CS$45,1,'Yearly Summary'!A64)</f>
        <v>8.3499479837697316E-2</v>
      </c>
      <c r="L64" s="133">
        <f>INDEX('Total Agency'!$N$11:$CS$11,1,'Yearly Summary'!A64)</f>
        <v>2692.6065182797424</v>
      </c>
      <c r="M64" s="133">
        <f>INDEX('Total Agency'!$N$41:$CS$41,1,'Yearly Summary'!A64)</f>
        <v>18921.24426101584</v>
      </c>
      <c r="N64" s="133">
        <f>INDEX('Total Agency'!$N$57:$CS$57,1,'Yearly Summary'!A64)</f>
        <v>3257.2825313469102</v>
      </c>
      <c r="O64" s="134">
        <f>INDEX('Total Agency'!$N$69:$CS$69,1,'Yearly Summary'!A64)</f>
        <v>0.17214948903006413</v>
      </c>
      <c r="P64" s="197">
        <f>INDEX('Total Agency'!$N$93:$CS$93,1,'Yearly Summary'!A64)</f>
        <v>1.8757380539237392</v>
      </c>
      <c r="Q64" s="133">
        <f>INDEX('Total Agency'!$N$81:$CS$81,1,'Yearly Summary'!A64)</f>
        <v>6109.8087964284441</v>
      </c>
      <c r="R64" s="132">
        <f>INDEX('Total Agency'!$N$105:$CS$105,1,'Yearly Summary'!A64)</f>
        <v>18.281840890268729</v>
      </c>
      <c r="S64" s="133">
        <f>INDEX('Total Agency'!$N$30:$CS$30,1,'Yearly Summary'!A64)</f>
        <v>111698.5522862691</v>
      </c>
      <c r="T64" s="132">
        <f>INDEX('Total Agency'!$N$117:$CS$117,1,'Yearly Summary'!A64)</f>
        <v>34.291944653656103</v>
      </c>
      <c r="U64" s="132">
        <f>INDEX('Total Agency'!$N$129:$CS$129,1,'Yearly Summary'!A64)</f>
        <v>5.9033407499741379</v>
      </c>
      <c r="V64" s="340"/>
      <c r="W64" s="340"/>
    </row>
    <row r="65" spans="1:24" x14ac:dyDescent="0.25">
      <c r="A65" s="131">
        <v>42</v>
      </c>
      <c r="B65" s="126">
        <v>6</v>
      </c>
      <c r="C65" s="133">
        <f>INDEX('Total Agency'!$N$43:$CS$43,1,A65)</f>
        <v>18921.24426101584</v>
      </c>
      <c r="D65" s="133">
        <f>INDEX('Total Agency'!$N$8:$CS$8,1,'Yearly Summary'!A65)</f>
        <v>73.887805923707887</v>
      </c>
      <c r="E65" s="133">
        <f>INDEX('Total Agency'!$N$15:$CS$15,1,'Yearly Summary'!A65)</f>
        <v>1685.9607027634738</v>
      </c>
      <c r="F65" s="133">
        <f>INDEX('Total Agency'!$N$13:$CS$13,1,'Yearly Summary'!A65)</f>
        <v>767.33573974802425</v>
      </c>
      <c r="G65" s="134">
        <f>INDEX('Total Agency'!$N$12:$CS$12,1,'Yearly Summary'!A65)</f>
        <v>0.28037100143599247</v>
      </c>
      <c r="H65" s="132">
        <f>INDEX('Total Agency'!$N$14:$CS$14,1,'Yearly Summary'!A65)</f>
        <v>2.1971617056662907</v>
      </c>
      <c r="I65" s="133">
        <f>INDEX('Total Agency'!$N$34:$CS$34,1,'Yearly Summary'!A65)</f>
        <v>1759.8485086871817</v>
      </c>
      <c r="J65" s="133">
        <f>INDEX('Total Agency'!$N$44:$CS$44,1,'Yearly Summary'!A65)</f>
        <v>1504.8034174064796</v>
      </c>
      <c r="K65" s="134">
        <f>INDEX('Total Agency'!$N$45:$CS$45,1,'Yearly Summary'!A65)</f>
        <v>7.9529834119148463E-2</v>
      </c>
      <c r="L65" s="133">
        <f>INDEX('Total Agency'!$N$11:$CS$11,1,'Yearly Summary'!A65)</f>
        <v>2736.858433354078</v>
      </c>
      <c r="M65" s="133">
        <f>INDEX('Total Agency'!$N$41:$CS$41,1,'Yearly Summary'!A65)</f>
        <v>19176.289352296539</v>
      </c>
      <c r="N65" s="133">
        <f>INDEX('Total Agency'!$N$57:$CS$57,1,'Yearly Summary'!A65)</f>
        <v>3151.8324816108047</v>
      </c>
      <c r="O65" s="134">
        <f>INDEX('Total Agency'!$N$69:$CS$69,1,'Yearly Summary'!A65)</f>
        <v>0.1643609159054196</v>
      </c>
      <c r="P65" s="197">
        <f>INDEX('Total Agency'!$N$93:$CS$93,1,'Yearly Summary'!A65)</f>
        <v>1.89538227359655</v>
      </c>
      <c r="Q65" s="133">
        <f>INDEX('Total Agency'!$N$81:$CS$81,1,'Yearly Summary'!A65)</f>
        <v>5973.9274149909434</v>
      </c>
      <c r="R65" s="132">
        <f>INDEX('Total Agency'!$N$105:$CS$105,1,'Yearly Summary'!A65)</f>
        <v>18.3362121868002</v>
      </c>
      <c r="S65" s="133">
        <f>INDEX('Total Agency'!$N$30:$CS$30,1,'Yearly Summary'!A65)</f>
        <v>109539.20066981675</v>
      </c>
      <c r="T65" s="132">
        <f>INDEX('Total Agency'!$N$117:$CS$117,1,'Yearly Summary'!A65)</f>
        <v>34.754131543766128</v>
      </c>
      <c r="U65" s="132">
        <f>INDEX('Total Agency'!$N$129:$CS$129,1,'Yearly Summary'!A65)</f>
        <v>5.7122208920308362</v>
      </c>
      <c r="V65" s="340"/>
      <c r="W65" s="340"/>
    </row>
    <row r="66" spans="1:24" x14ac:dyDescent="0.25">
      <c r="A66" s="131">
        <v>43</v>
      </c>
      <c r="B66" s="126">
        <v>7</v>
      </c>
      <c r="C66" s="133">
        <f>INDEX('Total Agency'!$N$43:$CS$43,1,A66)</f>
        <v>19176.289352296539</v>
      </c>
      <c r="D66" s="133">
        <f>INDEX('Total Agency'!$N$8:$CS$8,1,'Yearly Summary'!A66)</f>
        <v>73.887805923707887</v>
      </c>
      <c r="E66" s="133">
        <f>INDEX('Total Agency'!$N$15:$CS$15,1,'Yearly Summary'!A66)</f>
        <v>1708.1375176901806</v>
      </c>
      <c r="F66" s="133">
        <f>INDEX('Total Agency'!$N$13:$CS$13,1,'Yearly Summary'!A66)</f>
        <v>777.22811514926514</v>
      </c>
      <c r="G66" s="134">
        <f>INDEX('Total Agency'!$N$12:$CS$12,1,'Yearly Summary'!A66)</f>
        <v>0.28045824668513658</v>
      </c>
      <c r="H66" s="132">
        <f>INDEX('Total Agency'!$N$14:$CS$14,1,'Yearly Summary'!A66)</f>
        <v>2.1977299642102319</v>
      </c>
      <c r="I66" s="133">
        <f>INDEX('Total Agency'!$N$34:$CS$34,1,'Yearly Summary'!A66)</f>
        <v>1782.0253236138885</v>
      </c>
      <c r="J66" s="133">
        <f>INDEX('Total Agency'!$N$44:$CS$44,1,'Yearly Summary'!A66)</f>
        <v>1671.5040404224892</v>
      </c>
      <c r="K66" s="134">
        <f>INDEX('Total Agency'!$N$45:$CS$45,1,'Yearly Summary'!A66)</f>
        <v>8.7165144920089088E-2</v>
      </c>
      <c r="L66" s="133">
        <f>INDEX('Total Agency'!$N$11:$CS$11,1,'Yearly Summary'!A66)</f>
        <v>2771.2792343804372</v>
      </c>
      <c r="M66" s="133">
        <f>INDEX('Total Agency'!$N$41:$CS$41,1,'Yearly Summary'!A66)</f>
        <v>19286.810635487942</v>
      </c>
      <c r="N66" s="133">
        <f>INDEX('Total Agency'!$N$57:$CS$57,1,'Yearly Summary'!A66)</f>
        <v>3134.6412073226993</v>
      </c>
      <c r="O66" s="134">
        <f>INDEX('Total Agency'!$N$69:$CS$69,1,'Yearly Summary'!A66)</f>
        <v>0.16252771215345088</v>
      </c>
      <c r="P66" s="197">
        <f>INDEX('Total Agency'!$N$93:$CS$93,1,'Yearly Summary'!A66)</f>
        <v>1.9438456887467064</v>
      </c>
      <c r="Q66" s="133">
        <f>INDEX('Total Agency'!$N$81:$CS$81,1,'Yearly Summary'!A66)</f>
        <v>6093.2587966219999</v>
      </c>
      <c r="R66" s="132">
        <f>INDEX('Total Agency'!$N$105:$CS$105,1,'Yearly Summary'!A66)</f>
        <v>18.263812123211974</v>
      </c>
      <c r="S66" s="133">
        <f>INDEX('Total Agency'!$N$30:$CS$30,1,'Yearly Summary'!A66)</f>
        <v>111286.13387961288</v>
      </c>
      <c r="T66" s="132">
        <f>INDEX('Total Agency'!$N$117:$CS$117,1,'Yearly Summary'!A66)</f>
        <v>35.502032455785425</v>
      </c>
      <c r="U66" s="132">
        <f>INDEX('Total Agency'!$N$129:$CS$129,1,'Yearly Summary'!A66)</f>
        <v>5.7700641118363647</v>
      </c>
      <c r="V66" s="340"/>
      <c r="W66" s="340"/>
    </row>
    <row r="67" spans="1:24" x14ac:dyDescent="0.25">
      <c r="A67" s="131">
        <v>44</v>
      </c>
      <c r="B67" s="126">
        <v>8</v>
      </c>
      <c r="C67" s="133">
        <f>INDEX('Total Agency'!$N$43:$CS$43,1,A67)</f>
        <v>19286.810635487942</v>
      </c>
      <c r="D67" s="133">
        <f>INDEX('Total Agency'!$N$8:$CS$8,1,'Yearly Summary'!A67)</f>
        <v>73.887805923707887</v>
      </c>
      <c r="E67" s="133">
        <f>INDEX('Total Agency'!$N$15:$CS$15,1,'Yearly Summary'!A67)</f>
        <v>1735.8061707450424</v>
      </c>
      <c r="F67" s="133">
        <f>INDEX('Total Agency'!$N$13:$CS$13,1,'Yearly Summary'!A67)</f>
        <v>789.59153362692371</v>
      </c>
      <c r="G67" s="134">
        <f>INDEX('Total Agency'!$N$12:$CS$12,1,'Yearly Summary'!A67)</f>
        <v>0.2805549869860563</v>
      </c>
      <c r="H67" s="132">
        <f>INDEX('Total Agency'!$N$14:$CS$14,1,'Yearly Summary'!A67)</f>
        <v>2.1983596541008485</v>
      </c>
      <c r="I67" s="133">
        <f>INDEX('Total Agency'!$N$34:$CS$34,1,'Yearly Summary'!A67)</f>
        <v>1809.6939766687506</v>
      </c>
      <c r="J67" s="133">
        <f>INDEX('Total Agency'!$N$44:$CS$44,1,'Yearly Summary'!A67)</f>
        <v>1487.7412005008482</v>
      </c>
      <c r="K67" s="134">
        <f>INDEX('Total Agency'!$N$45:$CS$45,1,'Yearly Summary'!A67)</f>
        <v>7.7137751213432262E-2</v>
      </c>
      <c r="L67" s="133">
        <f>INDEX('Total Agency'!$N$11:$CS$11,1,'Yearly Summary'!A67)</f>
        <v>2814.3913680143091</v>
      </c>
      <c r="M67" s="133">
        <f>INDEX('Total Agency'!$N$41:$CS$41,1,'Yearly Summary'!A67)</f>
        <v>19608.763411655844</v>
      </c>
      <c r="N67" s="133">
        <f>INDEX('Total Agency'!$N$57:$CS$57,1,'Yearly Summary'!A67)</f>
        <v>3292.6941508714649</v>
      </c>
      <c r="O67" s="134">
        <f>INDEX('Total Agency'!$N$69:$CS$69,1,'Yearly Summary'!A67)</f>
        <v>0.167919520560599</v>
      </c>
      <c r="P67" s="197">
        <f>INDEX('Total Agency'!$N$93:$CS$93,1,'Yearly Summary'!A67)</f>
        <v>1.9172998550612517</v>
      </c>
      <c r="Q67" s="133">
        <f>INDEX('Total Agency'!$N$81:$CS$81,1,'Yearly Summary'!A67)</f>
        <v>6313.0820182268908</v>
      </c>
      <c r="R67" s="132">
        <f>INDEX('Total Agency'!$N$105:$CS$105,1,'Yearly Summary'!A67)</f>
        <v>18.361282679459649</v>
      </c>
      <c r="S67" s="133">
        <f>INDEX('Total Agency'!$N$30:$CS$30,1,'Yearly Summary'!A67)</f>
        <v>115916.28351527758</v>
      </c>
      <c r="T67" s="132">
        <f>INDEX('Total Agency'!$N$117:$CS$117,1,'Yearly Summary'!A67)</f>
        <v>35.204084620066659</v>
      </c>
      <c r="U67" s="132">
        <f>INDEX('Total Agency'!$N$129:$CS$129,1,'Yearly Summary'!A67)</f>
        <v>5.9114530111763504</v>
      </c>
      <c r="V67" s="340"/>
      <c r="W67" s="340"/>
    </row>
    <row r="68" spans="1:24" x14ac:dyDescent="0.25">
      <c r="A68" s="131">
        <v>45</v>
      </c>
      <c r="B68" s="126">
        <v>9</v>
      </c>
      <c r="C68" s="133">
        <f>INDEX('Total Agency'!$N$43:$CS$43,1,A68)</f>
        <v>19608.763411655844</v>
      </c>
      <c r="D68" s="133">
        <f>INDEX('Total Agency'!$N$8:$CS$8,1,'Yearly Summary'!A68)</f>
        <v>73.887805923707887</v>
      </c>
      <c r="E68" s="133">
        <f>INDEX('Total Agency'!$N$15:$CS$15,1,'Yearly Summary'!A68)</f>
        <v>1765.5890476620482</v>
      </c>
      <c r="F68" s="133">
        <f>INDEX('Total Agency'!$N$13:$CS$13,1,'Yearly Summary'!A68)</f>
        <v>802.90049600337557</v>
      </c>
      <c r="G68" s="134">
        <f>INDEX('Total Agency'!$N$12:$CS$12,1,'Yearly Summary'!A68)</f>
        <v>0.28065551247624448</v>
      </c>
      <c r="H68" s="132">
        <f>INDEX('Total Agency'!$N$14:$CS$14,1,'Yearly Summary'!A68)</f>
        <v>2.1990135221620606</v>
      </c>
      <c r="I68" s="133">
        <f>INDEX('Total Agency'!$N$34:$CS$34,1,'Yearly Summary'!A68)</f>
        <v>1839.4768535857561</v>
      </c>
      <c r="J68" s="133">
        <f>INDEX('Total Agency'!$N$44:$CS$44,1,'Yearly Summary'!A68)</f>
        <v>1561.9684700761281</v>
      </c>
      <c r="K68" s="134">
        <f>INDEX('Total Agency'!$N$45:$CS$45,1,'Yearly Summary'!A68)</f>
        <v>7.9656653368955568E-2</v>
      </c>
      <c r="L68" s="133">
        <f>INDEX('Total Agency'!$N$11:$CS$11,1,'Yearly Summary'!A68)</f>
        <v>2860.804296766968</v>
      </c>
      <c r="M68" s="133">
        <f>INDEX('Total Agency'!$N$41:$CS$41,1,'Yearly Summary'!A68)</f>
        <v>19886.27179516547</v>
      </c>
      <c r="N68" s="133">
        <f>INDEX('Total Agency'!$N$57:$CS$57,1,'Yearly Summary'!A68)</f>
        <v>3371.0644972142786</v>
      </c>
      <c r="O68" s="134">
        <f>INDEX('Total Agency'!$N$69:$CS$69,1,'Yearly Summary'!A68)</f>
        <v>0.16951716902681649</v>
      </c>
      <c r="P68" s="197">
        <f>INDEX('Total Agency'!$N$93:$CS$93,1,'Yearly Summary'!A68)</f>
        <v>1.9379774390038853</v>
      </c>
      <c r="Q68" s="133">
        <f>INDEX('Total Agency'!$N$81:$CS$81,1,'Yearly Summary'!A68)</f>
        <v>6533.0469410282476</v>
      </c>
      <c r="R68" s="132">
        <f>INDEX('Total Agency'!$N$105:$CS$105,1,'Yearly Summary'!A68)</f>
        <v>18.318389115187568</v>
      </c>
      <c r="S68" s="133">
        <f>INDEX('Total Agency'!$N$30:$CS$30,1,'Yearly Summary'!A68)</f>
        <v>119674.89597354128</v>
      </c>
      <c r="T68" s="132">
        <f>INDEX('Total Agency'!$N$117:$CS$117,1,'Yearly Summary'!A68)</f>
        <v>35.500624824127847</v>
      </c>
      <c r="U68" s="132">
        <f>INDEX('Total Agency'!$N$129:$CS$129,1,'Yearly Summary'!A68)</f>
        <v>6.0179654188692782</v>
      </c>
      <c r="V68" s="340"/>
      <c r="W68" s="340"/>
    </row>
    <row r="69" spans="1:24" x14ac:dyDescent="0.25">
      <c r="A69" s="131">
        <v>46</v>
      </c>
      <c r="B69" s="126">
        <v>10</v>
      </c>
      <c r="C69" s="133">
        <f>INDEX('Total Agency'!$N$43:$CS$43,1,A69)</f>
        <v>19886.27179516547</v>
      </c>
      <c r="D69" s="133">
        <f>INDEX('Total Agency'!$N$8:$CS$8,1,'Yearly Summary'!A69)</f>
        <v>73.887805923707887</v>
      </c>
      <c r="E69" s="133">
        <f>INDEX('Total Agency'!$N$15:$CS$15,1,'Yearly Summary'!A69)</f>
        <v>1795.1818992139429</v>
      </c>
      <c r="F69" s="133">
        <f>INDEX('Total Agency'!$N$13:$CS$13,1,'Yearly Summary'!A69)</f>
        <v>816.12607870156671</v>
      </c>
      <c r="G69" s="134">
        <f>INDEX('Total Agency'!$N$12:$CS$12,1,'Yearly Summary'!A69)</f>
        <v>0.28075157995593136</v>
      </c>
      <c r="H69" s="132">
        <f>INDEX('Total Agency'!$N$14:$CS$14,1,'Yearly Summary'!A69)</f>
        <v>2.1996379555350396</v>
      </c>
      <c r="I69" s="133">
        <f>INDEX('Total Agency'!$N$34:$CS$34,1,'Yearly Summary'!A69)</f>
        <v>1869.0697051376505</v>
      </c>
      <c r="J69" s="133">
        <f>INDEX('Total Agency'!$N$44:$CS$44,1,'Yearly Summary'!A69)</f>
        <v>1627.8255241304032</v>
      </c>
      <c r="K69" s="134">
        <f>INDEX('Total Agency'!$N$45:$CS$45,1,'Yearly Summary'!A69)</f>
        <v>8.1856747252450915E-2</v>
      </c>
      <c r="L69" s="133">
        <f>INDEX('Total Agency'!$N$11:$CS$11,1,'Yearly Summary'!A69)</f>
        <v>2906.9331642930429</v>
      </c>
      <c r="M69" s="133">
        <f>INDEX('Total Agency'!$N$41:$CS$41,1,'Yearly Summary'!A69)</f>
        <v>20127.515976172719</v>
      </c>
      <c r="N69" s="133">
        <f>INDEX('Total Agency'!$N$57:$CS$57,1,'Yearly Summary'!A69)</f>
        <v>3457.0006253719589</v>
      </c>
      <c r="O69" s="134">
        <f>INDEX('Total Agency'!$N$69:$CS$69,1,'Yearly Summary'!A69)</f>
        <v>0.17175495622333189</v>
      </c>
      <c r="P69" s="197">
        <f>INDEX('Total Agency'!$N$93:$CS$93,1,'Yearly Summary'!A69)</f>
        <v>1.9565014410927786</v>
      </c>
      <c r="Q69" s="133">
        <f>INDEX('Total Agency'!$N$81:$CS$81,1,'Yearly Summary'!A69)</f>
        <v>6763.626705398874</v>
      </c>
      <c r="R69" s="132">
        <f>INDEX('Total Agency'!$N$105:$CS$105,1,'Yearly Summary'!A69)</f>
        <v>18.281763018197097</v>
      </c>
      <c r="S69" s="133">
        <f>INDEX('Total Agency'!$N$30:$CS$30,1,'Yearly Summary'!A69)</f>
        <v>123651.0205716514</v>
      </c>
      <c r="T69" s="132">
        <f>INDEX('Total Agency'!$N$117:$CS$117,1,'Yearly Summary'!A69)</f>
        <v>35.768295690819279</v>
      </c>
      <c r="U69" s="132">
        <f>INDEX('Total Agency'!$N$129:$CS$129,1,'Yearly Summary'!A69)</f>
        <v>6.1433820605598575</v>
      </c>
      <c r="V69" s="340"/>
      <c r="W69" s="340"/>
    </row>
    <row r="70" spans="1:24" x14ac:dyDescent="0.25">
      <c r="A70" s="131">
        <v>47</v>
      </c>
      <c r="B70" s="126">
        <v>11</v>
      </c>
      <c r="C70" s="133">
        <f>INDEX('Total Agency'!$N$43:$CS$43,1,A70)</f>
        <v>20127.515976172719</v>
      </c>
      <c r="D70" s="133">
        <f>INDEX('Total Agency'!$N$8:$CS$8,1,'Yearly Summary'!A70)</f>
        <v>73.887805923707887</v>
      </c>
      <c r="E70" s="133">
        <f>INDEX('Total Agency'!$N$15:$CS$15,1,'Yearly Summary'!A70)</f>
        <v>1825.2644713130003</v>
      </c>
      <c r="F70" s="133">
        <f>INDEX('Total Agency'!$N$13:$CS$13,1,'Yearly Summary'!A70)</f>
        <v>829.57383934178256</v>
      </c>
      <c r="G70" s="134">
        <f>INDEX('Total Agency'!$N$12:$CS$12,1,'Yearly Summary'!A70)</f>
        <v>0.28084480862767114</v>
      </c>
      <c r="H70" s="132">
        <f>INDEX('Total Agency'!$N$14:$CS$14,1,'Yearly Summary'!A70)</f>
        <v>2.200243528365406</v>
      </c>
      <c r="I70" s="133">
        <f>INDEX('Total Agency'!$N$34:$CS$34,1,'Yearly Summary'!A70)</f>
        <v>1899.152277236708</v>
      </c>
      <c r="J70" s="133">
        <f>INDEX('Total Agency'!$N$44:$CS$44,1,'Yearly Summary'!A70)</f>
        <v>1636.9995466365317</v>
      </c>
      <c r="K70" s="134">
        <f>INDEX('Total Agency'!$N$45:$CS$45,1,'Yearly Summary'!A70)</f>
        <v>8.1331424532189583E-2</v>
      </c>
      <c r="L70" s="133">
        <f>INDEX('Total Agency'!$N$11:$CS$11,1,'Yearly Summary'!A70)</f>
        <v>2953.8514291769825</v>
      </c>
      <c r="M70" s="133">
        <f>INDEX('Total Agency'!$N$41:$CS$41,1,'Yearly Summary'!A70)</f>
        <v>20389.668706772893</v>
      </c>
      <c r="N70" s="133">
        <f>INDEX('Total Agency'!$N$57:$CS$57,1,'Yearly Summary'!A70)</f>
        <v>3557.939250473913</v>
      </c>
      <c r="O70" s="134">
        <f>INDEX('Total Agency'!$N$69:$CS$69,1,'Yearly Summary'!A70)</f>
        <v>0.17449715842082625</v>
      </c>
      <c r="P70" s="197">
        <f>INDEX('Total Agency'!$N$93:$CS$93,1,'Yearly Summary'!A70)</f>
        <v>1.9710614601710996</v>
      </c>
      <c r="Q70" s="133">
        <f>INDEX('Total Agency'!$N$81:$CS$81,1,'Yearly Summary'!A70)</f>
        <v>7012.9169342391788</v>
      </c>
      <c r="R70" s="132">
        <f>INDEX('Total Agency'!$N$105:$CS$105,1,'Yearly Summary'!A70)</f>
        <v>18.26182407719347</v>
      </c>
      <c r="S70" s="133">
        <f>INDEX('Total Agency'!$N$30:$CS$30,1,'Yearly Summary'!A70)</f>
        <v>128068.65532104686</v>
      </c>
      <c r="T70" s="132">
        <f>INDEX('Total Agency'!$N$117:$CS$117,1,'Yearly Summary'!A70)</f>
        <v>35.995177630980706</v>
      </c>
      <c r="U70" s="132">
        <f>INDEX('Total Agency'!$N$129:$CS$129,1,'Yearly Summary'!A70)</f>
        <v>6.2810562134590215</v>
      </c>
      <c r="V70" s="340"/>
      <c r="W70" s="340"/>
    </row>
    <row r="71" spans="1:24" x14ac:dyDescent="0.25">
      <c r="A71" s="131">
        <v>48</v>
      </c>
      <c r="B71" s="126">
        <v>12</v>
      </c>
      <c r="C71" s="133">
        <f>INDEX('Total Agency'!$N$43:$CS$43,1,A71)</f>
        <v>20389.668706772893</v>
      </c>
      <c r="D71" s="133">
        <f>INDEX('Total Agency'!$N$8:$CS$8,1,'Yearly Summary'!A71)</f>
        <v>73.887805923707887</v>
      </c>
      <c r="E71" s="133">
        <f>INDEX('Total Agency'!$N$15:$CS$15,1,'Yearly Summary'!A71)</f>
        <v>1856.1205804075048</v>
      </c>
      <c r="F71" s="133">
        <f>INDEX('Total Agency'!$N$13:$CS$13,1,'Yearly Summary'!A71)</f>
        <v>843.35139831761524</v>
      </c>
      <c r="G71" s="134">
        <f>INDEX('Total Agency'!$N$12:$CS$12,1,'Yearly Summary'!A71)</f>
        <v>0.28094383949463841</v>
      </c>
      <c r="H71" s="132">
        <f>INDEX('Total Agency'!$N$14:$CS$14,1,'Yearly Summary'!A71)</f>
        <v>2.2008863495219697</v>
      </c>
      <c r="I71" s="133">
        <f>INDEX('Total Agency'!$N$34:$CS$34,1,'Yearly Summary'!A71)</f>
        <v>1930.0083863312129</v>
      </c>
      <c r="J71" s="133">
        <f>INDEX('Total Agency'!$N$44:$CS$44,1,'Yearly Summary'!A71)</f>
        <v>1660.1865786107255</v>
      </c>
      <c r="K71" s="134">
        <f>INDEX('Total Agency'!$N$45:$CS$45,1,'Yearly Summary'!A71)</f>
        <v>8.1422930528501261E-2</v>
      </c>
      <c r="L71" s="133">
        <f>INDEX('Total Agency'!$N$11:$CS$11,1,'Yearly Summary'!A71)</f>
        <v>3001.8504760048668</v>
      </c>
      <c r="M71" s="133">
        <f>INDEX('Total Agency'!$N$41:$CS$41,1,'Yearly Summary'!A71)</f>
        <v>20659.49051449338</v>
      </c>
      <c r="N71" s="133">
        <f>INDEX('Total Agency'!$N$57:$CS$57,1,'Yearly Summary'!A71)</f>
        <v>3680.2974178275658</v>
      </c>
      <c r="O71" s="134">
        <f>INDEX('Total Agency'!$N$69:$CS$69,1,'Yearly Summary'!A71)</f>
        <v>0.17814076369626367</v>
      </c>
      <c r="P71" s="197">
        <f>INDEX('Total Agency'!$N$93:$CS$93,1,'Yearly Summary'!A71)</f>
        <v>1.9777475485385185</v>
      </c>
      <c r="Q71" s="133">
        <f>INDEX('Total Agency'!$N$81:$CS$81,1,'Yearly Summary'!A71)</f>
        <v>7278.6991960011082</v>
      </c>
      <c r="R71" s="132">
        <f>INDEX('Total Agency'!$N$105:$CS$105,1,'Yearly Summary'!A71)</f>
        <v>18.261912623849085</v>
      </c>
      <c r="S71" s="133">
        <f>INDEX('Total Agency'!$N$30:$CS$30,1,'Yearly Summary'!A71)</f>
        <v>132922.96873265284</v>
      </c>
      <c r="T71" s="132">
        <f>INDEX('Total Agency'!$N$117:$CS$117,1,'Yearly Summary'!A71)</f>
        <v>36.117452923442158</v>
      </c>
      <c r="U71" s="132">
        <f>INDEX('Total Agency'!$N$129:$CS$129,1,'Yearly Summary'!A71)</f>
        <v>6.4339906465458361</v>
      </c>
      <c r="V71" s="340"/>
      <c r="W71" s="340"/>
    </row>
    <row r="72" spans="1:24" s="1" customFormat="1" ht="30" x14ac:dyDescent="0.25">
      <c r="B72" s="135" t="s">
        <v>90</v>
      </c>
      <c r="C72" s="138">
        <f>C71</f>
        <v>20389.668706772893</v>
      </c>
      <c r="D72" s="138">
        <f>SUM(D60:D71)</f>
        <v>886.6536710844947</v>
      </c>
      <c r="E72" s="138">
        <f>SUM(E60:E71)</f>
        <v>20352.334283409291</v>
      </c>
      <c r="F72" s="138">
        <f>SUM(F60:F71)</f>
        <v>9262.0208008245609</v>
      </c>
      <c r="G72" s="136">
        <f>SUM(F60:F71)/SUM(L60:L71)</f>
        <v>0.28040707938735659</v>
      </c>
      <c r="H72" s="137">
        <f>E72/F72</f>
        <v>2.1973967367464131</v>
      </c>
      <c r="I72" s="138">
        <f>SUM(I60:I71)</f>
        <v>21238.98795449379</v>
      </c>
      <c r="J72" s="138">
        <f>SUM(J60:J71)</f>
        <v>19224.735102456201</v>
      </c>
      <c r="K72" s="136">
        <f>SUM(J60:J71)/SUM(C60:C71)</f>
        <v>8.3390796490931354E-2</v>
      </c>
      <c r="L72" s="138">
        <f>L71</f>
        <v>3001.8504760048668</v>
      </c>
      <c r="M72" s="138">
        <f>M71</f>
        <v>20659.49051449338</v>
      </c>
      <c r="N72" s="138">
        <f>SUM(N60:N71)</f>
        <v>39542.10184305087</v>
      </c>
      <c r="O72" s="136">
        <f>N72/SUM(M60:M71)</f>
        <v>0.17003545017303681</v>
      </c>
      <c r="P72" s="198">
        <f>Q72/N72</f>
        <v>1.9067066991690984</v>
      </c>
      <c r="Q72" s="138">
        <f>SUM(Q60:Q71)</f>
        <v>75395.190483371844</v>
      </c>
      <c r="R72" s="137">
        <f>S72/Q72</f>
        <v>18.303532150723608</v>
      </c>
      <c r="S72" s="138">
        <f>SUM(S60:S71)</f>
        <v>1379998.2930223271</v>
      </c>
      <c r="T72" s="137">
        <f>S72/N72</f>
        <v>34.89946737024168</v>
      </c>
      <c r="U72" s="137">
        <f>S72/SUM(M60:M71)</f>
        <v>5.9341466450982532</v>
      </c>
      <c r="V72" s="343"/>
      <c r="W72" s="343"/>
      <c r="X72" s="212"/>
    </row>
    <row r="73" spans="1:24" x14ac:dyDescent="0.25">
      <c r="S73" s="193">
        <f>'[1]Sales assumption 18-20'!$F$9</f>
        <v>1379969.3906586</v>
      </c>
      <c r="V73" s="209">
        <f>S73-S72</f>
        <v>-28.902363727102056</v>
      </c>
    </row>
    <row r="74" spans="1:24" ht="38.25" x14ac:dyDescent="0.25">
      <c r="B74" s="127">
        <v>2020</v>
      </c>
      <c r="C74" s="192" t="s">
        <v>76</v>
      </c>
      <c r="D74" s="192" t="s">
        <v>77</v>
      </c>
      <c r="E74" s="192" t="s">
        <v>78</v>
      </c>
      <c r="F74" s="192" t="s">
        <v>70</v>
      </c>
      <c r="G74" s="194" t="s">
        <v>71</v>
      </c>
      <c r="H74" s="190" t="s">
        <v>88</v>
      </c>
      <c r="I74" s="192" t="s">
        <v>84</v>
      </c>
      <c r="J74" s="192" t="s">
        <v>85</v>
      </c>
      <c r="K74" s="194" t="s">
        <v>87</v>
      </c>
      <c r="L74" s="192" t="s">
        <v>79</v>
      </c>
      <c r="M74" s="192" t="s">
        <v>80</v>
      </c>
      <c r="N74" s="192" t="s">
        <v>81</v>
      </c>
      <c r="O74" s="194" t="s">
        <v>11</v>
      </c>
      <c r="P74" s="196" t="s">
        <v>82</v>
      </c>
      <c r="Q74" s="192" t="s">
        <v>83</v>
      </c>
      <c r="R74" s="190" t="s">
        <v>14</v>
      </c>
      <c r="S74" s="192" t="s">
        <v>0</v>
      </c>
      <c r="T74" s="190" t="s">
        <v>15</v>
      </c>
      <c r="U74" s="190" t="s">
        <v>86</v>
      </c>
      <c r="V74" s="341"/>
      <c r="W74" s="341"/>
      <c r="X74" s="210"/>
    </row>
    <row r="75" spans="1:24" x14ac:dyDescent="0.25">
      <c r="A75" s="131">
        <v>49</v>
      </c>
      <c r="B75" s="126">
        <v>1</v>
      </c>
      <c r="C75" s="133">
        <f>INDEX('Total Agency'!$N$43:$CS$43,1,A75)</f>
        <v>20659.490514493384</v>
      </c>
      <c r="D75" s="133">
        <f>INDEX('Total Agency'!$N$8:$CS$8,1,'Yearly Summary'!A75)</f>
        <v>76</v>
      </c>
      <c r="E75" s="133">
        <f>INDEX('Total Agency'!$N$15:$CS$15,1,'Yearly Summary'!A75)</f>
        <v>1056.1832526388575</v>
      </c>
      <c r="F75" s="133">
        <f>INDEX('Total Agency'!$N$13:$CS$13,1,'Yearly Summary'!A75)</f>
        <v>480.30705126266901</v>
      </c>
      <c r="G75" s="134">
        <f>INDEX('Total Agency'!$N$12:$CS$12,1,'Yearly Summary'!A75)</f>
        <v>0.1579053940217382</v>
      </c>
      <c r="H75" s="132">
        <f>INDEX('Total Agency'!$N$14:$CS$14,1,'Yearly Summary'!A75)</f>
        <v>2.1989751136534013</v>
      </c>
      <c r="I75" s="133">
        <f>INDEX('Total Agency'!$N$34:$CS$34,1,'Yearly Summary'!A75)</f>
        <v>1132.1832526388575</v>
      </c>
      <c r="J75" s="133">
        <f>INDEX('Total Agency'!$N$44:$CS$44,1,'Yearly Summary'!A75)</f>
        <v>1835.4001206250978</v>
      </c>
      <c r="K75" s="134">
        <f>INDEX('Total Agency'!$N$45:$CS$45,1,'Yearly Summary'!A75)</f>
        <v>8.88405316354485E-2</v>
      </c>
      <c r="L75" s="133">
        <f>INDEX('Total Agency'!$N$11:$CS$11,1,'Yearly Summary'!A75)</f>
        <v>3041.7393543664953</v>
      </c>
      <c r="M75" s="133">
        <f>INDEX('Total Agency'!$N$41:$CS$41,1,'Yearly Summary'!A75)</f>
        <v>19956.273646507143</v>
      </c>
      <c r="N75" s="133">
        <f>INDEX('Total Agency'!$N$57:$CS$57,1,'Yearly Summary'!A75)</f>
        <v>3011.7218666334288</v>
      </c>
      <c r="O75" s="134">
        <f>INDEX('Total Agency'!$N$69:$CS$69,1,'Yearly Summary'!A75)</f>
        <v>0.15091604374549941</v>
      </c>
      <c r="P75" s="197">
        <f>INDEX('Total Agency'!$N$93:$CS$93,1,'Yearly Summary'!A75)</f>
        <v>1.8873344002401509</v>
      </c>
      <c r="Q75" s="133">
        <f>INDEX('Total Agency'!$N$81:$CS$81,1,'Yearly Summary'!A75)</f>
        <v>5684.1262828527497</v>
      </c>
      <c r="R75" s="132">
        <f>INDEX('Total Agency'!$N$105:$CS$105,1,'Yearly Summary'!A75)</f>
        <v>19.736314160912933</v>
      </c>
      <c r="S75" s="133">
        <f>INDEX('Total Agency'!$N$30:$CS$30,1,'Yearly Summary'!A75)</f>
        <v>112183.70204868412</v>
      </c>
      <c r="T75" s="132">
        <f>INDEX('Total Agency'!$N$117:$CS$117,1,'Yearly Summary'!A75)</f>
        <v>37.249024649837807</v>
      </c>
      <c r="U75" s="132">
        <f>INDEX('Total Agency'!$N$129:$CS$129,1,'Yearly Summary'!A75)</f>
        <v>5.6214754335321082</v>
      </c>
      <c r="V75" s="340"/>
      <c r="W75" s="340"/>
    </row>
    <row r="76" spans="1:24" x14ac:dyDescent="0.25">
      <c r="A76" s="131">
        <v>50</v>
      </c>
      <c r="B76" s="126">
        <v>2</v>
      </c>
      <c r="C76" s="133">
        <f>INDEX('Total Agency'!$N$43:$CS$43,1,A76)</f>
        <v>19956.273646507143</v>
      </c>
      <c r="D76" s="133">
        <f>INDEX('Total Agency'!$N$8:$CS$8,1,'Yearly Summary'!A76)</f>
        <v>76</v>
      </c>
      <c r="E76" s="133">
        <f>INDEX('Total Agency'!$N$15:$CS$15,1,'Yearly Summary'!A76)</f>
        <v>1015.0765060741697</v>
      </c>
      <c r="F76" s="133">
        <f>INDEX('Total Agency'!$N$13:$CS$13,1,'Yearly Summary'!A76)</f>
        <v>462.0393229620845</v>
      </c>
      <c r="G76" s="134">
        <f>INDEX('Total Agency'!$N$12:$CS$12,1,'Yearly Summary'!A76)</f>
        <v>0.15</v>
      </c>
      <c r="H76" s="132">
        <f>INDEX('Total Agency'!$N$14:$CS$14,1,'Yearly Summary'!A76)</f>
        <v>2.1969483020765921</v>
      </c>
      <c r="I76" s="133">
        <f>INDEX('Total Agency'!$N$34:$CS$34,1,'Yearly Summary'!A76)</f>
        <v>1091.0765060741699</v>
      </c>
      <c r="J76" s="133">
        <f>INDEX('Total Agency'!$N$44:$CS$44,1,'Yearly Summary'!A76)</f>
        <v>1772.3275835572426</v>
      </c>
      <c r="K76" s="134">
        <f>INDEX('Total Agency'!$N$45:$CS$45,1,'Yearly Summary'!A76)</f>
        <v>8.8810547247002963E-2</v>
      </c>
      <c r="L76" s="133">
        <f>INDEX('Total Agency'!$N$11:$CS$11,1,'Yearly Summary'!A76)</f>
        <v>3080.2621530805636</v>
      </c>
      <c r="M76" s="133">
        <f>INDEX('Total Agency'!$N$41:$CS$41,1,'Yearly Summary'!A76)</f>
        <v>19275.02256902407</v>
      </c>
      <c r="N76" s="133">
        <f>INDEX('Total Agency'!$N$57:$CS$57,1,'Yearly Summary'!A76)</f>
        <v>2814.0800727546011</v>
      </c>
      <c r="O76" s="134">
        <f>INDEX('Total Agency'!$N$69:$CS$69,1,'Yearly Summary'!A76)</f>
        <v>0.14599620118095058</v>
      </c>
      <c r="P76" s="197">
        <f>INDEX('Total Agency'!$N$93:$CS$93,1,'Yearly Summary'!A76)</f>
        <v>1.9244214388753162</v>
      </c>
      <c r="Q76" s="133">
        <f>INDEX('Total Agency'!$N$81:$CS$81,1,'Yearly Summary'!A76)</f>
        <v>5415.4760227207644</v>
      </c>
      <c r="R76" s="132">
        <f>INDEX('Total Agency'!$N$105:$CS$105,1,'Yearly Summary'!A76)</f>
        <v>19.869726158795309</v>
      </c>
      <c r="S76" s="133">
        <f>INDEX('Total Agency'!$N$30:$CS$30,1,'Yearly Summary'!A76)</f>
        <v>107604.02559098355</v>
      </c>
      <c r="T76" s="132">
        <f>INDEX('Total Agency'!$N$117:$CS$117,1,'Yearly Summary'!A76)</f>
        <v>38.237727004567382</v>
      </c>
      <c r="U76" s="132">
        <f>INDEX('Total Agency'!$N$129:$CS$129,1,'Yearly Summary'!A76)</f>
        <v>5.5825628844610868</v>
      </c>
      <c r="V76" s="340"/>
      <c r="W76" s="340"/>
    </row>
    <row r="77" spans="1:24" x14ac:dyDescent="0.25">
      <c r="A77" s="131">
        <v>51</v>
      </c>
      <c r="B77" s="126">
        <v>3</v>
      </c>
      <c r="C77" s="133">
        <f>INDEX('Total Agency'!$N$43:$CS$43,1,A77)</f>
        <v>19275.02256902407</v>
      </c>
      <c r="D77" s="133">
        <f>INDEX('Total Agency'!$N$8:$CS$8,1,'Yearly Summary'!A77)</f>
        <v>78</v>
      </c>
      <c r="E77" s="133">
        <f>INDEX('Total Agency'!$N$15:$CS$15,1,'Yearly Summary'!A77)</f>
        <v>2335.2335685029329</v>
      </c>
      <c r="F77" s="133">
        <f>INDEX('Total Agency'!$N$13:$CS$13,1,'Yearly Summary'!A77)</f>
        <v>1059.9161448066136</v>
      </c>
      <c r="G77" s="134">
        <f>INDEX('Total Agency'!$N$12:$CS$12,1,'Yearly Summary'!A77)</f>
        <v>0.33972733273326405</v>
      </c>
      <c r="H77" s="132">
        <f>INDEX('Total Agency'!$N$14:$CS$14,1,'Yearly Summary'!A77)</f>
        <v>2.2032248305161977</v>
      </c>
      <c r="I77" s="133">
        <f>INDEX('Total Agency'!$N$34:$CS$34,1,'Yearly Summary'!A77)</f>
        <v>2413.2335685029329</v>
      </c>
      <c r="J77" s="133">
        <f>INDEX('Total Agency'!$N$44:$CS$44,1,'Yearly Summary'!A77)</f>
        <v>1746.9256285750462</v>
      </c>
      <c r="K77" s="134">
        <f>INDEX('Total Agency'!$N$45:$CS$45,1,'Yearly Summary'!A77)</f>
        <v>9.0631573702146709E-2</v>
      </c>
      <c r="L77" s="133">
        <f>INDEX('Total Agency'!$N$11:$CS$11,1,'Yearly Summary'!A77)</f>
        <v>3119.9024708406482</v>
      </c>
      <c r="M77" s="133">
        <f>INDEX('Total Agency'!$N$41:$CS$41,1,'Yearly Summary'!A77)</f>
        <v>19941.330508951956</v>
      </c>
      <c r="N77" s="133">
        <f>INDEX('Total Agency'!$N$57:$CS$57,1,'Yearly Summary'!A77)</f>
        <v>3852.1507368061157</v>
      </c>
      <c r="O77" s="134">
        <f>INDEX('Total Agency'!$N$69:$CS$69,1,'Yearly Summary'!A77)</f>
        <v>0.19317420846501834</v>
      </c>
      <c r="P77" s="197">
        <f>INDEX('Total Agency'!$N$93:$CS$93,1,'Yearly Summary'!A77)</f>
        <v>1.899241415568947</v>
      </c>
      <c r="Q77" s="133">
        <f>INDEX('Total Agency'!$N$81:$CS$81,1,'Yearly Summary'!A77)</f>
        <v>7316.1642183566091</v>
      </c>
      <c r="R77" s="132">
        <f>INDEX('Total Agency'!$N$105:$CS$105,1,'Yearly Summary'!A77)</f>
        <v>19.21872887967794</v>
      </c>
      <c r="S77" s="133">
        <f>INDEX('Total Agency'!$N$30:$CS$30,1,'Yearly Summary'!A77)</f>
        <v>140607.37655179654</v>
      </c>
      <c r="T77" s="132">
        <f>INDEX('Total Agency'!$N$117:$CS$117,1,'Yearly Summary'!A77)</f>
        <v>36.50100584287533</v>
      </c>
      <c r="U77" s="132">
        <f>INDEX('Total Agency'!$N$129:$CS$129,1,'Yearly Summary'!A77)</f>
        <v>7.0510529118744518</v>
      </c>
      <c r="V77" s="340"/>
      <c r="W77" s="340"/>
    </row>
    <row r="78" spans="1:24" x14ac:dyDescent="0.25">
      <c r="A78" s="131">
        <v>52</v>
      </c>
      <c r="B78" s="126">
        <v>4</v>
      </c>
      <c r="C78" s="133">
        <f>INDEX('Total Agency'!$N$43:$CS$43,1,A78)</f>
        <v>19941.330508951956</v>
      </c>
      <c r="D78" s="133">
        <f>INDEX('Total Agency'!$N$8:$CS$8,1,'Yearly Summary'!A78)</f>
        <v>78</v>
      </c>
      <c r="E78" s="133">
        <f>INDEX('Total Agency'!$N$15:$CS$15,1,'Yearly Summary'!A78)</f>
        <v>2365.1030353054025</v>
      </c>
      <c r="F78" s="133">
        <f>INDEX('Total Agency'!$N$13:$CS$13,1,'Yearly Summary'!A78)</f>
        <v>1073.2666957427871</v>
      </c>
      <c r="G78" s="134">
        <f>INDEX('Total Agency'!$N$12:$CS$12,1,'Yearly Summary'!A78)</f>
        <v>0.33982360156677388</v>
      </c>
      <c r="H78" s="132">
        <f>INDEX('Total Agency'!$N$14:$CS$14,1,'Yearly Summary'!A78)</f>
        <v>2.2036489576046709</v>
      </c>
      <c r="I78" s="133">
        <f>INDEX('Total Agency'!$N$34:$CS$34,1,'Yearly Summary'!A78)</f>
        <v>2443.1030353054025</v>
      </c>
      <c r="J78" s="133">
        <f>INDEX('Total Agency'!$N$44:$CS$44,1,'Yearly Summary'!A78)</f>
        <v>1775.1371411103983</v>
      </c>
      <c r="K78" s="134">
        <f>INDEX('Total Agency'!$N$45:$CS$45,1,'Yearly Summary'!A78)</f>
        <v>8.9017989061136768E-2</v>
      </c>
      <c r="L78" s="133">
        <f>INDEX('Total Agency'!$N$11:$CS$11,1,'Yearly Summary'!A78)</f>
        <v>3158.3053407545467</v>
      </c>
      <c r="M78" s="133">
        <f>INDEX('Total Agency'!$N$41:$CS$41,1,'Yearly Summary'!A78)</f>
        <v>20609.29640314696</v>
      </c>
      <c r="N78" s="133">
        <f>INDEX('Total Agency'!$N$57:$CS$57,1,'Yearly Summary'!A78)</f>
        <v>4115.0482825340041</v>
      </c>
      <c r="O78" s="134">
        <f>INDEX('Total Agency'!$N$69:$CS$69,1,'Yearly Summary'!A78)</f>
        <v>0.19966951816490214</v>
      </c>
      <c r="P78" s="197">
        <f>INDEX('Total Agency'!$N$93:$CS$93,1,'Yearly Summary'!A78)</f>
        <v>1.8147791480612991</v>
      </c>
      <c r="Q78" s="133">
        <f>INDEX('Total Agency'!$N$81:$CS$81,1,'Yearly Summary'!A78)</f>
        <v>7467.9038164081721</v>
      </c>
      <c r="R78" s="132">
        <f>INDEX('Total Agency'!$N$105:$CS$105,1,'Yearly Summary'!A78)</f>
        <v>19.17951958725638</v>
      </c>
      <c r="S78" s="133">
        <f>INDEX('Total Agency'!$N$30:$CS$30,1,'Yearly Summary'!A78)</f>
        <v>143230.8075225472</v>
      </c>
      <c r="T78" s="132">
        <f>INDEX('Total Agency'!$N$117:$CS$117,1,'Yearly Summary'!A78)</f>
        <v>34.806592216786129</v>
      </c>
      <c r="U78" s="132">
        <f>INDEX('Total Agency'!$N$129:$CS$129,1,'Yearly Summary'!A78)</f>
        <v>6.9498154968879193</v>
      </c>
      <c r="V78" s="340"/>
      <c r="W78" s="340"/>
    </row>
    <row r="79" spans="1:24" x14ac:dyDescent="0.25">
      <c r="A79" s="131">
        <v>53</v>
      </c>
      <c r="B79" s="126">
        <v>5</v>
      </c>
      <c r="C79" s="133">
        <f>INDEX('Total Agency'!$N$43:$CS$43,1,A79)</f>
        <v>20609.29640314696</v>
      </c>
      <c r="D79" s="133">
        <f>INDEX('Total Agency'!$N$8:$CS$8,1,'Yearly Summary'!A79)</f>
        <v>78</v>
      </c>
      <c r="E79" s="133">
        <f>INDEX('Total Agency'!$N$15:$CS$15,1,'Yearly Summary'!A79)</f>
        <v>2372.2472489888628</v>
      </c>
      <c r="F79" s="133">
        <f>INDEX('Total Agency'!$N$13:$CS$13,1,'Yearly Summary'!A79)</f>
        <v>1076.4014131950066</v>
      </c>
      <c r="G79" s="134">
        <f>INDEX('Total Agency'!$N$12:$CS$12,1,'Yearly Summary'!A79)</f>
        <v>0.33987347208487656</v>
      </c>
      <c r="H79" s="132">
        <f>INDEX('Total Agency'!$N$14:$CS$14,1,'Yearly Summary'!A79)</f>
        <v>2.2038685753370464</v>
      </c>
      <c r="I79" s="133">
        <f>INDEX('Total Agency'!$N$34:$CS$34,1,'Yearly Summary'!A79)</f>
        <v>2450.2472489888628</v>
      </c>
      <c r="J79" s="133">
        <f>INDEX('Total Agency'!$N$44:$CS$44,1,'Yearly Summary'!A79)</f>
        <v>1495.2082418396121</v>
      </c>
      <c r="K79" s="134">
        <f>INDEX('Total Agency'!$N$45:$CS$45,1,'Yearly Summary'!A79)</f>
        <v>7.2550183790422829E-2</v>
      </c>
      <c r="L79" s="133">
        <f>INDEX('Total Agency'!$N$11:$CS$11,1,'Yearly Summary'!A79)</f>
        <v>3167.065103940201</v>
      </c>
      <c r="M79" s="133">
        <f>INDEX('Total Agency'!$N$41:$CS$41,1,'Yearly Summary'!A79)</f>
        <v>21564.335410296211</v>
      </c>
      <c r="N79" s="133">
        <f>INDEX('Total Agency'!$N$57:$CS$57,1,'Yearly Summary'!A79)</f>
        <v>4091.5691681833187</v>
      </c>
      <c r="O79" s="134">
        <f>INDEX('Total Agency'!$N$69:$CS$69,1,'Yearly Summary'!A79)</f>
        <v>0.18973778186689391</v>
      </c>
      <c r="P79" s="197">
        <f>INDEX('Total Agency'!$N$93:$CS$93,1,'Yearly Summary'!A79)</f>
        <v>1.8896631416667005</v>
      </c>
      <c r="Q79" s="133">
        <f>INDEX('Total Agency'!$N$81:$CS$81,1,'Yearly Summary'!A79)</f>
        <v>7731.6874486958986</v>
      </c>
      <c r="R79" s="132">
        <f>INDEX('Total Agency'!$N$105:$CS$105,1,'Yearly Summary'!A79)</f>
        <v>19.115014194279468</v>
      </c>
      <c r="S79" s="133">
        <f>INDEX('Total Agency'!$N$30:$CS$30,1,'Yearly Summary'!A79)</f>
        <v>147791.3153275545</v>
      </c>
      <c r="T79" s="132">
        <f>INDEX('Total Agency'!$N$117:$CS$117,1,'Yearly Summary'!A79)</f>
        <v>36.120937775365711</v>
      </c>
      <c r="U79" s="132">
        <f>INDEX('Total Agency'!$N$129:$CS$129,1,'Yearly Summary'!A79)</f>
        <v>6.8535066124499879</v>
      </c>
      <c r="V79" s="340"/>
      <c r="W79" s="340"/>
    </row>
    <row r="80" spans="1:24" x14ac:dyDescent="0.25">
      <c r="A80" s="131">
        <v>54</v>
      </c>
      <c r="B80" s="126">
        <v>6</v>
      </c>
      <c r="C80" s="133">
        <f>INDEX('Total Agency'!$N$43:$CS$43,1,A80)</f>
        <v>21564.335410296211</v>
      </c>
      <c r="D80" s="133">
        <f>INDEX('Total Agency'!$N$8:$CS$8,1,'Yearly Summary'!A80)</f>
        <v>80</v>
      </c>
      <c r="E80" s="133">
        <f>INDEX('Total Agency'!$N$15:$CS$15,1,'Yearly Summary'!A80)</f>
        <v>2360.8896125281926</v>
      </c>
      <c r="F80" s="133">
        <f>INDEX('Total Agency'!$N$13:$CS$13,1,'Yearly Summary'!A80)</f>
        <v>1071.2499744671052</v>
      </c>
      <c r="G80" s="134">
        <f>INDEX('Total Agency'!$N$12:$CS$12,1,'Yearly Summary'!A80)</f>
        <v>0.33987250904116156</v>
      </c>
      <c r="H80" s="132">
        <f>INDEX('Total Agency'!$N$14:$CS$14,1,'Yearly Summary'!A80)</f>
        <v>2.203864334935103</v>
      </c>
      <c r="I80" s="133">
        <f>INDEX('Total Agency'!$N$34:$CS$34,1,'Yearly Summary'!A80)</f>
        <v>2440.8896125281926</v>
      </c>
      <c r="J80" s="133">
        <f>INDEX('Total Agency'!$N$44:$CS$44,1,'Yearly Summary'!A80)</f>
        <v>1497.0823563307868</v>
      </c>
      <c r="K80" s="134">
        <f>INDEX('Total Agency'!$N$45:$CS$45,1,'Yearly Summary'!A80)</f>
        <v>6.9423996976785224E-2</v>
      </c>
      <c r="L80" s="133">
        <f>INDEX('Total Agency'!$N$11:$CS$11,1,'Yearly Summary'!A80)</f>
        <v>3151.9171041202612</v>
      </c>
      <c r="M80" s="133">
        <f>INDEX('Total Agency'!$N$41:$CS$41,1,'Yearly Summary'!A80)</f>
        <v>22508.142666493615</v>
      </c>
      <c r="N80" s="133">
        <f>INDEX('Total Agency'!$N$57:$CS$57,1,'Yearly Summary'!A80)</f>
        <v>4010.2083166844222</v>
      </c>
      <c r="O80" s="134">
        <f>INDEX('Total Agency'!$N$69:$CS$69,1,'Yearly Summary'!A80)</f>
        <v>0.17816700276447753</v>
      </c>
      <c r="P80" s="197">
        <f>INDEX('Total Agency'!$N$93:$CS$93,1,'Yearly Summary'!A80)</f>
        <v>1.9083725629931367</v>
      </c>
      <c r="Q80" s="133">
        <f>INDEX('Total Agency'!$N$81:$CS$81,1,'Yearly Summary'!A80)</f>
        <v>7652.9715234474434</v>
      </c>
      <c r="R80" s="132">
        <f>INDEX('Total Agency'!$N$105:$CS$105,1,'Yearly Summary'!A80)</f>
        <v>19.144593492371275</v>
      </c>
      <c r="S80" s="133">
        <f>INDEX('Total Agency'!$N$30:$CS$30,1,'Yearly Summary'!A80)</f>
        <v>146513.0288250946</v>
      </c>
      <c r="T80" s="132">
        <f>INDEX('Total Agency'!$N$117:$CS$117,1,'Yearly Summary'!A80)</f>
        <v>36.535016950498296</v>
      </c>
      <c r="U80" s="132">
        <f>INDEX('Total Agency'!$N$129:$CS$129,1,'Yearly Summary'!A80)</f>
        <v>6.5093344660196628</v>
      </c>
      <c r="V80" s="340"/>
      <c r="W80" s="340"/>
    </row>
    <row r="81" spans="1:24" x14ac:dyDescent="0.25">
      <c r="A81" s="131">
        <v>55</v>
      </c>
      <c r="B81" s="126">
        <v>7</v>
      </c>
      <c r="C81" s="133">
        <f>INDEX('Total Agency'!$N$43:$CS$43,1,A81)</f>
        <v>22508.142666493615</v>
      </c>
      <c r="D81" s="133">
        <f>INDEX('Total Agency'!$N$8:$CS$8,1,'Yearly Summary'!A81)</f>
        <v>80</v>
      </c>
      <c r="E81" s="133">
        <f>INDEX('Total Agency'!$N$15:$CS$15,1,'Yearly Summary'!A81)</f>
        <v>2367.6141857676844</v>
      </c>
      <c r="F81" s="133">
        <f>INDEX('Total Agency'!$N$13:$CS$13,1,'Yearly Summary'!A81)</f>
        <v>1074.2001172900075</v>
      </c>
      <c r="G81" s="134">
        <f>INDEX('Total Agency'!$N$12:$CS$12,1,'Yearly Summary'!A81)</f>
        <v>0.33991963306137396</v>
      </c>
      <c r="H81" s="132">
        <f>INDEX('Total Agency'!$N$14:$CS$14,1,'Yearly Summary'!A81)</f>
        <v>2.2040717997133554</v>
      </c>
      <c r="I81" s="133">
        <f>INDEX('Total Agency'!$N$34:$CS$34,1,'Yearly Summary'!A81)</f>
        <v>2447.6141857676844</v>
      </c>
      <c r="J81" s="133">
        <f>INDEX('Total Agency'!$N$44:$CS$44,1,'Yearly Summary'!A81)</f>
        <v>2150.3178688064527</v>
      </c>
      <c r="K81" s="134">
        <f>INDEX('Total Agency'!$N$45:$CS$45,1,'Yearly Summary'!A81)</f>
        <v>9.5535109256593115E-2</v>
      </c>
      <c r="L81" s="133">
        <f>INDEX('Total Agency'!$N$11:$CS$11,1,'Yearly Summary'!A81)</f>
        <v>3160.1590870629589</v>
      </c>
      <c r="M81" s="133">
        <f>INDEX('Total Agency'!$N$41:$CS$41,1,'Yearly Summary'!A81)</f>
        <v>22805.438983454849</v>
      </c>
      <c r="N81" s="133">
        <f>INDEX('Total Agency'!$N$57:$CS$57,1,'Yearly Summary'!A81)</f>
        <v>4029.2378191286884</v>
      </c>
      <c r="O81" s="134">
        <f>INDEX('Total Agency'!$N$69:$CS$69,1,'Yearly Summary'!A81)</f>
        <v>0.17667880991248913</v>
      </c>
      <c r="P81" s="197">
        <f>INDEX('Total Agency'!$N$93:$CS$93,1,'Yearly Summary'!A81)</f>
        <v>1.9481352134883609</v>
      </c>
      <c r="Q81" s="133">
        <f>INDEX('Total Agency'!$N$81:$CS$81,1,'Yearly Summary'!A81)</f>
        <v>7849.5000789636451</v>
      </c>
      <c r="R81" s="132">
        <f>INDEX('Total Agency'!$N$105:$CS$105,1,'Yearly Summary'!A81)</f>
        <v>19.065020450452476</v>
      </c>
      <c r="S81" s="133">
        <f>INDEX('Total Agency'!$N$30:$CS$30,1,'Yearly Summary'!A81)</f>
        <v>149650.87953127021</v>
      </c>
      <c r="T81" s="132">
        <f>INDEX('Total Agency'!$N$117:$CS$117,1,'Yearly Summary'!A81)</f>
        <v>37.141237685402196</v>
      </c>
      <c r="U81" s="132">
        <f>INDEX('Total Agency'!$N$129:$CS$129,1,'Yearly Summary'!A81)</f>
        <v>6.5620696729337524</v>
      </c>
      <c r="V81" s="340"/>
      <c r="W81" s="340"/>
    </row>
    <row r="82" spans="1:24" x14ac:dyDescent="0.25">
      <c r="A82" s="131">
        <v>56</v>
      </c>
      <c r="B82" s="126">
        <v>8</v>
      </c>
      <c r="C82" s="133">
        <f>INDEX('Total Agency'!$N$43:$CS$43,1,A82)</f>
        <v>22805.438983454849</v>
      </c>
      <c r="D82" s="133">
        <f>INDEX('Total Agency'!$N$8:$CS$8,1,'Yearly Summary'!A82)</f>
        <v>80</v>
      </c>
      <c r="E82" s="133">
        <f>INDEX('Total Agency'!$N$15:$CS$15,1,'Yearly Summary'!A82)</f>
        <v>2400.8047829193088</v>
      </c>
      <c r="F82" s="133">
        <f>INDEX('Total Agency'!$N$13:$CS$13,1,'Yearly Summary'!A82)</f>
        <v>1089.0243736632676</v>
      </c>
      <c r="G82" s="134">
        <f>INDEX('Total Agency'!$N$12:$CS$12,1,'Yearly Summary'!A82)</f>
        <v>0.34002748827034401</v>
      </c>
      <c r="H82" s="132">
        <f>INDEX('Total Agency'!$N$14:$CS$14,1,'Yearly Summary'!A82)</f>
        <v>2.2045464187761614</v>
      </c>
      <c r="I82" s="133">
        <f>INDEX('Total Agency'!$N$34:$CS$34,1,'Yearly Summary'!A82)</f>
        <v>2480.8047829193092</v>
      </c>
      <c r="J82" s="133">
        <f>INDEX('Total Agency'!$N$44:$CS$44,1,'Yearly Summary'!A82)</f>
        <v>1961.0030606917644</v>
      </c>
      <c r="K82" s="134">
        <f>INDEX('Total Agency'!$N$45:$CS$45,1,'Yearly Summary'!A82)</f>
        <v>8.5988393475541311E-2</v>
      </c>
      <c r="L82" s="133">
        <f>INDEX('Total Agency'!$N$11:$CS$11,1,'Yearly Summary'!A82)</f>
        <v>3202.7539279336802</v>
      </c>
      <c r="M82" s="133">
        <f>INDEX('Total Agency'!$N$41:$CS$41,1,'Yearly Summary'!A82)</f>
        <v>23325.240705682398</v>
      </c>
      <c r="N82" s="133">
        <f>INDEX('Total Agency'!$N$57:$CS$57,1,'Yearly Summary'!A82)</f>
        <v>4264.4009148362793</v>
      </c>
      <c r="O82" s="134">
        <f>INDEX('Total Agency'!$N$69:$CS$69,1,'Yearly Summary'!A82)</f>
        <v>0.18282344729661906</v>
      </c>
      <c r="P82" s="197">
        <f>INDEX('Total Agency'!$N$93:$CS$93,1,'Yearly Summary'!A82)</f>
        <v>1.9255954474343777</v>
      </c>
      <c r="Q82" s="133">
        <f>INDEX('Total Agency'!$N$81:$CS$81,1,'Yearly Summary'!A82)</f>
        <v>8211.5109876437346</v>
      </c>
      <c r="R82" s="132">
        <f>INDEX('Total Agency'!$N$105:$CS$105,1,'Yearly Summary'!A82)</f>
        <v>19.124614784739617</v>
      </c>
      <c r="S82" s="133">
        <f>INDEX('Total Agency'!$N$30:$CS$30,1,'Yearly Summary'!A82)</f>
        <v>157041.98443934318</v>
      </c>
      <c r="T82" s="132">
        <f>INDEX('Total Agency'!$N$117:$CS$117,1,'Yearly Summary'!A82)</f>
        <v>36.826271163430796</v>
      </c>
      <c r="U82" s="132">
        <f>INDEX('Total Agency'!$N$129:$CS$129,1,'Yearly Summary'!A82)</f>
        <v>6.7327058451784927</v>
      </c>
      <c r="V82" s="340"/>
      <c r="W82" s="340"/>
    </row>
    <row r="83" spans="1:24" x14ac:dyDescent="0.25">
      <c r="A83" s="131">
        <v>57</v>
      </c>
      <c r="B83" s="126">
        <v>9</v>
      </c>
      <c r="C83" s="133">
        <f>INDEX('Total Agency'!$N$43:$CS$43,1,A83)</f>
        <v>23325.240705682394</v>
      </c>
      <c r="D83" s="133">
        <f>INDEX('Total Agency'!$N$8:$CS$8,1,'Yearly Summary'!A83)</f>
        <v>80</v>
      </c>
      <c r="E83" s="133">
        <f>INDEX('Total Agency'!$N$15:$CS$15,1,'Yearly Summary'!A83)</f>
        <v>2454.7510081518885</v>
      </c>
      <c r="F83" s="133">
        <f>INDEX('Total Agency'!$N$13:$CS$13,1,'Yearly Summary'!A83)</f>
        <v>1113.1621536385812</v>
      </c>
      <c r="G83" s="134">
        <f>INDEX('Total Agency'!$N$12:$CS$12,1,'Yearly Summary'!A83)</f>
        <v>0.34017731491798392</v>
      </c>
      <c r="H83" s="132">
        <f>INDEX('Total Agency'!$N$14:$CS$14,1,'Yearly Summary'!A83)</f>
        <v>2.2052052345905491</v>
      </c>
      <c r="I83" s="133">
        <f>INDEX('Total Agency'!$N$34:$CS$34,1,'Yearly Summary'!A83)</f>
        <v>2534.7510081518885</v>
      </c>
      <c r="J83" s="133">
        <f>INDEX('Total Agency'!$N$44:$CS$44,1,'Yearly Summary'!A83)</f>
        <v>1963.8067014358448</v>
      </c>
      <c r="K83" s="134">
        <f>INDEX('Total Agency'!$N$45:$CS$45,1,'Yearly Summary'!A83)</f>
        <v>8.4192344517046325E-2</v>
      </c>
      <c r="L83" s="133">
        <f>INDEX('Total Agency'!$N$11:$CS$11,1,'Yearly Summary'!A83)</f>
        <v>3272.2997825618163</v>
      </c>
      <c r="M83" s="133">
        <f>INDEX('Total Agency'!$N$41:$CS$41,1,'Yearly Summary'!A83)</f>
        <v>23896.185012398433</v>
      </c>
      <c r="N83" s="133">
        <f>INDEX('Total Agency'!$N$57:$CS$57,1,'Yearly Summary'!A83)</f>
        <v>4427.9901232864977</v>
      </c>
      <c r="O83" s="134">
        <f>INDEX('Total Agency'!$N$69:$CS$69,1,'Yearly Summary'!A83)</f>
        <v>0.18530113158184264</v>
      </c>
      <c r="P83" s="197">
        <f>INDEX('Total Agency'!$N$93:$CS$93,1,'Yearly Summary'!A83)</f>
        <v>1.9449190086749253</v>
      </c>
      <c r="Q83" s="133">
        <f>INDEX('Total Agency'!$N$81:$CS$81,1,'Yearly Summary'!A83)</f>
        <v>8612.0821610047351</v>
      </c>
      <c r="R83" s="132">
        <f>INDEX('Total Agency'!$N$105:$CS$105,1,'Yearly Summary'!A83)</f>
        <v>19.057798498565077</v>
      </c>
      <c r="S83" s="133">
        <f>INDEX('Total Agency'!$N$30:$CS$30,1,'Yearly Summary'!A83)</f>
        <v>164127.32647751513</v>
      </c>
      <c r="T83" s="132">
        <f>INDEX('Total Agency'!$N$117:$CS$117,1,'Yearly Summary'!A83)</f>
        <v>37.065874563355671</v>
      </c>
      <c r="U83" s="132">
        <f>INDEX('Total Agency'!$N$129:$CS$129,1,'Yearly Summary'!A83)</f>
        <v>6.8683484996604429</v>
      </c>
      <c r="V83" s="340"/>
      <c r="W83" s="340"/>
    </row>
    <row r="84" spans="1:24" x14ac:dyDescent="0.25">
      <c r="A84" s="131">
        <v>58</v>
      </c>
      <c r="B84" s="126">
        <v>10</v>
      </c>
      <c r="C84" s="133">
        <f>INDEX('Total Agency'!$N$43:$CS$43,1,A84)</f>
        <v>23896.185012398433</v>
      </c>
      <c r="D84" s="133">
        <f>INDEX('Total Agency'!$N$8:$CS$8,1,'Yearly Summary'!A84)</f>
        <v>80</v>
      </c>
      <c r="E84" s="133">
        <f>INDEX('Total Agency'!$N$15:$CS$15,1,'Yearly Summary'!A84)</f>
        <v>2509.4431532920539</v>
      </c>
      <c r="F84" s="133">
        <f>INDEX('Total Agency'!$N$13:$CS$13,1,'Yearly Summary'!A84)</f>
        <v>1137.6350746863618</v>
      </c>
      <c r="G84" s="134">
        <f>INDEX('Total Agency'!$N$12:$CS$12,1,'Yearly Summary'!A84)</f>
        <v>0.34032223740221607</v>
      </c>
      <c r="H84" s="132">
        <f>INDEX('Total Agency'!$N$14:$CS$14,1,'Yearly Summary'!A84)</f>
        <v>2.2058419339645363</v>
      </c>
      <c r="I84" s="133">
        <f>INDEX('Total Agency'!$N$34:$CS$34,1,'Yearly Summary'!A84)</f>
        <v>2589.4431532920539</v>
      </c>
      <c r="J84" s="133">
        <f>INDEX('Total Agency'!$N$44:$CS$44,1,'Yearly Summary'!A84)</f>
        <v>2222.447394523907</v>
      </c>
      <c r="K84" s="134">
        <f>INDEX('Total Agency'!$N$45:$CS$45,1,'Yearly Summary'!A84)</f>
        <v>9.3004276346655326E-2</v>
      </c>
      <c r="L84" s="133">
        <f>INDEX('Total Agency'!$N$11:$CS$11,1,'Yearly Summary'!A84)</f>
        <v>3342.8173350359912</v>
      </c>
      <c r="M84" s="133">
        <f>INDEX('Total Agency'!$N$41:$CS$41,1,'Yearly Summary'!A84)</f>
        <v>24263.180771166579</v>
      </c>
      <c r="N84" s="133">
        <f>INDEX('Total Agency'!$N$57:$CS$57,1,'Yearly Summary'!A84)</f>
        <v>4552.591195894378</v>
      </c>
      <c r="O84" s="134">
        <f>INDEX('Total Agency'!$N$69:$CS$69,1,'Yearly Summary'!A84)</f>
        <v>0.1876337335500752</v>
      </c>
      <c r="P84" s="197">
        <f>INDEX('Total Agency'!$N$93:$CS$93,1,'Yearly Summary'!A84)</f>
        <v>1.9652762866601561</v>
      </c>
      <c r="Q84" s="133">
        <f>INDEX('Total Agency'!$N$81:$CS$81,1,'Yearly Summary'!A84)</f>
        <v>8947.0995201490223</v>
      </c>
      <c r="R84" s="132">
        <f>INDEX('Total Agency'!$N$105:$CS$105,1,'Yearly Summary'!A84)</f>
        <v>19.01284849131282</v>
      </c>
      <c r="S84" s="133">
        <f>INDEX('Total Agency'!$N$30:$CS$30,1,'Yearly Summary'!A84)</f>
        <v>170109.847613291</v>
      </c>
      <c r="T84" s="132">
        <f>INDEX('Total Agency'!$N$117:$CS$117,1,'Yearly Summary'!A84)</f>
        <v>37.36550028183941</v>
      </c>
      <c r="U84" s="132">
        <f>INDEX('Total Agency'!$N$129:$CS$129,1,'Yearly Summary'!A84)</f>
        <v>7.0110283238479161</v>
      </c>
      <c r="V84" s="340"/>
      <c r="W84" s="340"/>
    </row>
    <row r="85" spans="1:24" x14ac:dyDescent="0.25">
      <c r="A85" s="131">
        <v>59</v>
      </c>
      <c r="B85" s="126">
        <v>11</v>
      </c>
      <c r="C85" s="133">
        <f>INDEX('Total Agency'!$N$43:$CS$43,1,A85)</f>
        <v>24263.180771166582</v>
      </c>
      <c r="D85" s="133">
        <f>INDEX('Total Agency'!$N$8:$CS$8,1,'Yearly Summary'!A85)</f>
        <v>80</v>
      </c>
      <c r="E85" s="133">
        <f>INDEX('Total Agency'!$N$15:$CS$15,1,'Yearly Summary'!A85)</f>
        <v>2564.0325534433046</v>
      </c>
      <c r="F85" s="133">
        <f>INDEX('Total Agency'!$N$13:$CS$13,1,'Yearly Summary'!A85)</f>
        <v>1162.0636467658451</v>
      </c>
      <c r="G85" s="134">
        <f>INDEX('Total Agency'!$N$12:$CS$12,1,'Yearly Summary'!A85)</f>
        <v>0.34046021263368387</v>
      </c>
      <c r="H85" s="132">
        <f>INDEX('Total Agency'!$N$14:$CS$14,1,'Yearly Summary'!A85)</f>
        <v>2.2064476077358566</v>
      </c>
      <c r="I85" s="133">
        <f>INDEX('Total Agency'!$N$34:$CS$34,1,'Yearly Summary'!A85)</f>
        <v>2644.0325534433046</v>
      </c>
      <c r="J85" s="133">
        <f>INDEX('Total Agency'!$N$44:$CS$44,1,'Yearly Summary'!A85)</f>
        <v>2243.764162739616</v>
      </c>
      <c r="K85" s="134">
        <f>INDEX('Total Agency'!$N$45:$CS$45,1,'Yearly Summary'!A85)</f>
        <v>9.2476093052318104E-2</v>
      </c>
      <c r="L85" s="133">
        <f>INDEX('Total Agency'!$N$11:$CS$11,1,'Yearly Summary'!A85)</f>
        <v>3413.214242499932</v>
      </c>
      <c r="M85" s="133">
        <f>INDEX('Total Agency'!$N$41:$CS$41,1,'Yearly Summary'!A85)</f>
        <v>24663.449161870267</v>
      </c>
      <c r="N85" s="133">
        <f>INDEX('Total Agency'!$N$57:$CS$57,1,'Yearly Summary'!A85)</f>
        <v>4697.2082238281537</v>
      </c>
      <c r="O85" s="134">
        <f>INDEX('Total Agency'!$N$69:$CS$69,1,'Yearly Summary'!A85)</f>
        <v>0.19045220289342357</v>
      </c>
      <c r="P85" s="197">
        <f>INDEX('Total Agency'!$N$93:$CS$93,1,'Yearly Summary'!A85)</f>
        <v>1.9814911174910208</v>
      </c>
      <c r="Q85" s="133">
        <f>INDEX('Total Agency'!$N$81:$CS$81,1,'Yearly Summary'!A85)</f>
        <v>9307.4763725212615</v>
      </c>
      <c r="R85" s="132">
        <f>INDEX('Total Agency'!$N$105:$CS$105,1,'Yearly Summary'!A85)</f>
        <v>18.981663658966241</v>
      </c>
      <c r="S85" s="133">
        <f>INDEX('Total Agency'!$N$30:$CS$30,1,'Yearly Summary'!A85)</f>
        <v>176671.38601697376</v>
      </c>
      <c r="T85" s="132">
        <f>INDEX('Total Agency'!$N$117:$CS$117,1,'Yearly Summary'!A85)</f>
        <v>37.611997935443718</v>
      </c>
      <c r="U85" s="132">
        <f>INDEX('Total Agency'!$N$129:$CS$129,1,'Yearly Summary'!A85)</f>
        <v>7.163287862028155</v>
      </c>
      <c r="V85" s="340"/>
      <c r="W85" s="340"/>
    </row>
    <row r="86" spans="1:24" x14ac:dyDescent="0.25">
      <c r="A86" s="131">
        <v>60</v>
      </c>
      <c r="B86" s="126">
        <v>12</v>
      </c>
      <c r="C86" s="133">
        <f>INDEX('Total Agency'!$N$43:$CS$43,1,A86)</f>
        <v>24663.44916187027</v>
      </c>
      <c r="D86" s="133">
        <f>INDEX('Total Agency'!$N$8:$CS$8,1,'Yearly Summary'!A86)</f>
        <v>80</v>
      </c>
      <c r="E86" s="133">
        <f>INDEX('Total Agency'!$N$15:$CS$15,1,'Yearly Summary'!A86)</f>
        <v>2618.9410097382947</v>
      </c>
      <c r="F86" s="133">
        <f>INDEX('Total Agency'!$N$13:$CS$13,1,'Yearly Summary'!A86)</f>
        <v>1186.6357508140759</v>
      </c>
      <c r="G86" s="134">
        <f>INDEX('Total Agency'!$N$12:$CS$12,1,'Yearly Summary'!A86)</f>
        <v>0.34059304910011579</v>
      </c>
      <c r="H86" s="132">
        <f>INDEX('Total Agency'!$N$14:$CS$14,1,'Yearly Summary'!A86)</f>
        <v>2.2070302600790552</v>
      </c>
      <c r="I86" s="133">
        <f>INDEX('Total Agency'!$N$34:$CS$34,1,'Yearly Summary'!A86)</f>
        <v>2698.9410097382947</v>
      </c>
      <c r="J86" s="133">
        <f>INDEX('Total Agency'!$N$44:$CS$44,1,'Yearly Summary'!A86)</f>
        <v>2271.6452990779271</v>
      </c>
      <c r="K86" s="134">
        <f>INDEX('Total Agency'!$N$45:$CS$45,1,'Yearly Summary'!A86)</f>
        <v>9.2105742557285708E-2</v>
      </c>
      <c r="L86" s="133">
        <f>INDEX('Total Agency'!$N$11:$CS$11,1,'Yearly Summary'!A86)</f>
        <v>3484.0280914402033</v>
      </c>
      <c r="M86" s="133">
        <f>INDEX('Total Agency'!$N$41:$CS$41,1,'Yearly Summary'!A86)</f>
        <v>25090.744872530639</v>
      </c>
      <c r="N86" s="133">
        <f>INDEX('Total Agency'!$N$57:$CS$57,1,'Yearly Summary'!A86)</f>
        <v>4869.0071542751948</v>
      </c>
      <c r="O86" s="134">
        <f>INDEX('Total Agency'!$N$69:$CS$69,1,'Yearly Summary'!A86)</f>
        <v>0.19405590304358747</v>
      </c>
      <c r="P86" s="197">
        <f>INDEX('Total Agency'!$N$93:$CS$93,1,'Yearly Summary'!A86)</f>
        <v>1.9888071176140869</v>
      </c>
      <c r="Q86" s="133">
        <f>INDEX('Total Agency'!$N$81:$CS$81,1,'Yearly Summary'!A86)</f>
        <v>9683.5160841364177</v>
      </c>
      <c r="R86" s="132">
        <f>INDEX('Total Agency'!$N$105:$CS$105,1,'Yearly Summary'!A86)</f>
        <v>18.970734678624957</v>
      </c>
      <c r="S86" s="133">
        <f>INDEX('Total Agency'!$N$30:$CS$30,1,'Yearly Summary'!A86)</f>
        <v>183703.41438834928</v>
      </c>
      <c r="T86" s="132">
        <f>INDEX('Total Agency'!$N$117:$CS$117,1,'Yearly Summary'!A86)</f>
        <v>37.729132155217698</v>
      </c>
      <c r="U86" s="132">
        <f>INDEX('Total Agency'!$N$129:$CS$129,1,'Yearly Summary'!A86)</f>
        <v>7.321560811431624</v>
      </c>
      <c r="V86" s="340"/>
      <c r="W86" s="340"/>
    </row>
    <row r="87" spans="1:24" s="1" customFormat="1" ht="30" x14ac:dyDescent="0.25">
      <c r="B87" s="135" t="s">
        <v>90</v>
      </c>
      <c r="C87" s="138">
        <f>C86</f>
        <v>24663.44916187027</v>
      </c>
      <c r="D87" s="138">
        <f>SUM(D75:D86)</f>
        <v>946</v>
      </c>
      <c r="E87" s="138">
        <f>SUM(E75:E86)</f>
        <v>26420.319917350949</v>
      </c>
      <c r="F87" s="138">
        <f>SUM(F75:F86)</f>
        <v>11985.901719294405</v>
      </c>
      <c r="G87" s="136">
        <f>SUM(F75:F86)/SUM(L75:L86)</f>
        <v>0.31056012907111252</v>
      </c>
      <c r="H87" s="137">
        <f>E87/F87</f>
        <v>2.2042830432040521</v>
      </c>
      <c r="I87" s="138">
        <f>SUM(I75:I86)</f>
        <v>27366.319917350949</v>
      </c>
      <c r="J87" s="138">
        <f>SUM(J75:J86)</f>
        <v>22935.065559313698</v>
      </c>
      <c r="K87" s="136">
        <f>SUM(J75:J86)/SUM(C75:C86)</f>
        <v>8.7050871368733448E-2</v>
      </c>
      <c r="L87" s="138">
        <f>L86</f>
        <v>3484.0280914402033</v>
      </c>
      <c r="M87" s="138">
        <f>M86</f>
        <v>25090.744872530639</v>
      </c>
      <c r="N87" s="138">
        <f>SUM(N75:N86)</f>
        <v>48735.213874845074</v>
      </c>
      <c r="O87" s="136">
        <f>N87/SUM(M75:M86)</f>
        <v>0.18191661497575051</v>
      </c>
      <c r="P87" s="198">
        <f>Q87/N87</f>
        <v>1.9263178932175944</v>
      </c>
      <c r="Q87" s="138">
        <f>SUM(Q75:Q86)</f>
        <v>93879.514516900439</v>
      </c>
      <c r="R87" s="137">
        <f>S87/Q87</f>
        <v>19.165364281996791</v>
      </c>
      <c r="S87" s="138">
        <f>SUM(S75:S86)</f>
        <v>1799235.0943334028</v>
      </c>
      <c r="T87" s="137">
        <f>S87/N87</f>
        <v>36.918584146443791</v>
      </c>
      <c r="U87" s="137">
        <f>S87/SUM(M75:M86)</f>
        <v>6.716103857618462</v>
      </c>
      <c r="V87" s="343"/>
      <c r="W87" s="343"/>
      <c r="X87" s="212"/>
    </row>
    <row r="88" spans="1:24" x14ac:dyDescent="0.25">
      <c r="S88" s="193">
        <f>'[1]Sales assumption 18-20'!$G$9</f>
        <v>1793960.2078561801</v>
      </c>
      <c r="V88" s="209">
        <f>S88-S87</f>
        <v>-5274.8864772226661</v>
      </c>
    </row>
    <row r="89" spans="1:24" ht="38.25" x14ac:dyDescent="0.25">
      <c r="B89" s="127">
        <v>2021</v>
      </c>
      <c r="C89" s="192" t="s">
        <v>76</v>
      </c>
      <c r="D89" s="192" t="s">
        <v>77</v>
      </c>
      <c r="E89" s="192" t="s">
        <v>78</v>
      </c>
      <c r="F89" s="192" t="s">
        <v>70</v>
      </c>
      <c r="G89" s="194" t="s">
        <v>71</v>
      </c>
      <c r="H89" s="190" t="s">
        <v>88</v>
      </c>
      <c r="I89" s="192" t="s">
        <v>84</v>
      </c>
      <c r="J89" s="192" t="s">
        <v>85</v>
      </c>
      <c r="K89" s="194" t="s">
        <v>87</v>
      </c>
      <c r="L89" s="192" t="s">
        <v>79</v>
      </c>
      <c r="M89" s="192" t="s">
        <v>80</v>
      </c>
      <c r="N89" s="192" t="s">
        <v>81</v>
      </c>
      <c r="O89" s="194" t="s">
        <v>11</v>
      </c>
      <c r="P89" s="196" t="s">
        <v>82</v>
      </c>
      <c r="Q89" s="192" t="s">
        <v>83</v>
      </c>
      <c r="R89" s="190" t="s">
        <v>14</v>
      </c>
      <c r="S89" s="192" t="s">
        <v>0</v>
      </c>
      <c r="T89" s="190" t="s">
        <v>15</v>
      </c>
      <c r="U89" s="190" t="s">
        <v>86</v>
      </c>
      <c r="V89" s="341"/>
      <c r="W89" s="341"/>
      <c r="X89" s="210"/>
    </row>
    <row r="90" spans="1:24" x14ac:dyDescent="0.25">
      <c r="A90" s="131">
        <v>61</v>
      </c>
      <c r="B90" s="126">
        <v>1</v>
      </c>
      <c r="C90" s="133">
        <f>INDEX('Total Agency'!$N$43:$CS$43,1,A90)</f>
        <v>25090.744872530639</v>
      </c>
      <c r="D90" s="133">
        <f>INDEX('Total Agency'!$N$8:$CS$8,1,'Yearly Summary'!A90)</f>
        <v>76</v>
      </c>
      <c r="E90" s="133">
        <f>INDEX('Total Agency'!$N$15:$CS$15,1,'Yearly Summary'!A90)</f>
        <v>1167.2808145673821</v>
      </c>
      <c r="F90" s="133">
        <f>INDEX('Total Agency'!$N$13:$CS$13,1,'Yearly Summary'!A90)</f>
        <v>529.97349057467579</v>
      </c>
      <c r="G90" s="134">
        <f>INDEX('Total Agency'!$N$12:$CS$12,1,'Yearly Summary'!A90)</f>
        <v>0.15</v>
      </c>
      <c r="H90" s="132">
        <f>INDEX('Total Agency'!$N$14:$CS$14,1,'Yearly Summary'!A90)</f>
        <v>2.2025267967679727</v>
      </c>
      <c r="I90" s="133">
        <f>INDEX('Total Agency'!$N$34:$CS$34,1,'Yearly Summary'!A90)</f>
        <v>1243.2808145673821</v>
      </c>
      <c r="J90" s="133">
        <f>INDEX('Total Agency'!$N$44:$CS$44,1,'Yearly Summary'!A90)</f>
        <v>2576.8678124329936</v>
      </c>
      <c r="K90" s="134">
        <f>INDEX('Total Agency'!$N$45:$CS$45,1,'Yearly Summary'!A90)</f>
        <v>0.10270192557153414</v>
      </c>
      <c r="L90" s="133">
        <f>INDEX('Total Agency'!$N$11:$CS$11,1,'Yearly Summary'!A90)</f>
        <v>3533.1566038311721</v>
      </c>
      <c r="M90" s="133">
        <f>INDEX('Total Agency'!$N$41:$CS$41,1,'Yearly Summary'!A90)</f>
        <v>23757.15787466503</v>
      </c>
      <c r="N90" s="133">
        <f>INDEX('Total Agency'!$N$57:$CS$57,1,'Yearly Summary'!A90)</f>
        <v>3736.5561926470091</v>
      </c>
      <c r="O90" s="134">
        <f>INDEX('Total Agency'!$N$69:$CS$69,1,'Yearly Summary'!A90)</f>
        <v>0.15728127970356781</v>
      </c>
      <c r="P90" s="197">
        <f>INDEX('Total Agency'!$N$93:$CS$93,1,'Yearly Summary'!A90)</f>
        <v>1.8718946987421869</v>
      </c>
      <c r="Q90" s="133">
        <f>INDEX('Total Agency'!$N$81:$CS$81,1,'Yearly Summary'!A90)</f>
        <v>6994.4397285682262</v>
      </c>
      <c r="R90" s="132">
        <f>INDEX('Total Agency'!$N$105:$CS$105,1,'Yearly Summary'!A90)</f>
        <v>20.591880000904489</v>
      </c>
      <c r="S90" s="133">
        <f>INDEX('Total Agency'!$N$30:$CS$30,1,'Yearly Summary'!A90)</f>
        <v>144028.66356423587</v>
      </c>
      <c r="T90" s="132">
        <f>INDEX('Total Agency'!$N$117:$CS$117,1,'Yearly Summary'!A90)</f>
        <v>38.545831010828373</v>
      </c>
      <c r="U90" s="132">
        <f>INDEX('Total Agency'!$N$129:$CS$129,1,'Yearly Summary'!A90)</f>
        <v>6.0625376286205546</v>
      </c>
      <c r="V90" s="340"/>
      <c r="W90" s="340"/>
    </row>
    <row r="91" spans="1:24" x14ac:dyDescent="0.25">
      <c r="A91" s="131">
        <v>62</v>
      </c>
      <c r="B91" s="126">
        <v>2</v>
      </c>
      <c r="C91" s="133">
        <f>INDEX('Total Agency'!$N$43:$CS$43,1,A91)</f>
        <v>23757.157874665027</v>
      </c>
      <c r="D91" s="133">
        <f>INDEX('Total Agency'!$N$8:$CS$8,1,'Yearly Summary'!A91)</f>
        <v>76</v>
      </c>
      <c r="E91" s="133">
        <f>INDEX('Total Agency'!$N$15:$CS$15,1,'Yearly Summary'!A91)</f>
        <v>1186.9246716142613</v>
      </c>
      <c r="F91" s="133">
        <f>INDEX('Total Agency'!$N$13:$CS$13,1,'Yearly Summary'!A91)</f>
        <v>538.67667165019623</v>
      </c>
      <c r="G91" s="134">
        <f>INDEX('Total Agency'!$N$12:$CS$12,1,'Yearly Summary'!A91)</f>
        <v>0.15000000000000002</v>
      </c>
      <c r="H91" s="132">
        <f>INDEX('Total Agency'!$N$14:$CS$14,1,'Yearly Summary'!A91)</f>
        <v>2.2034083413677545</v>
      </c>
      <c r="I91" s="133">
        <f>INDEX('Total Agency'!$N$34:$CS$34,1,'Yearly Summary'!A91)</f>
        <v>1262.9246716142613</v>
      </c>
      <c r="J91" s="133">
        <f>INDEX('Total Agency'!$N$44:$CS$44,1,'Yearly Summary'!A91)</f>
        <v>2328.2330065300594</v>
      </c>
      <c r="K91" s="134">
        <f>INDEX('Total Agency'!$N$45:$CS$45,1,'Yearly Summary'!A91)</f>
        <v>9.8001327381543407E-2</v>
      </c>
      <c r="L91" s="133">
        <f>INDEX('Total Agency'!$N$11:$CS$11,1,'Yearly Summary'!A91)</f>
        <v>3591.1778110013079</v>
      </c>
      <c r="M91" s="133">
        <f>INDEX('Total Agency'!$N$41:$CS$41,1,'Yearly Summary'!A91)</f>
        <v>22691.84953974923</v>
      </c>
      <c r="N91" s="133">
        <f>INDEX('Total Agency'!$N$57:$CS$57,1,'Yearly Summary'!A91)</f>
        <v>3400.4600229086077</v>
      </c>
      <c r="O91" s="134">
        <f>INDEX('Total Agency'!$N$69:$CS$69,1,'Yearly Summary'!A91)</f>
        <v>0.14985380618499317</v>
      </c>
      <c r="P91" s="197">
        <f>INDEX('Total Agency'!$N$93:$CS$93,1,'Yearly Summary'!A91)</f>
        <v>1.9120879715639876</v>
      </c>
      <c r="Q91" s="133">
        <f>INDEX('Total Agency'!$N$81:$CS$81,1,'Yearly Summary'!A91)</f>
        <v>6501.9787075877503</v>
      </c>
      <c r="R91" s="132">
        <f>INDEX('Total Agency'!$N$105:$CS$105,1,'Yearly Summary'!A91)</f>
        <v>20.695605627449247</v>
      </c>
      <c r="S91" s="133">
        <f>INDEX('Total Agency'!$N$30:$CS$30,1,'Yearly Summary'!A91)</f>
        <v>134562.38713030823</v>
      </c>
      <c r="T91" s="132">
        <f>INDEX('Total Agency'!$N$117:$CS$117,1,'Yearly Summary'!A91)</f>
        <v>39.571818584477676</v>
      </c>
      <c r="U91" s="132">
        <f>INDEX('Total Agency'!$N$129:$CS$129,1,'Yearly Summary'!A91)</f>
        <v>5.9299876325460286</v>
      </c>
      <c r="V91" s="340"/>
      <c r="W91" s="340"/>
    </row>
    <row r="92" spans="1:24" x14ac:dyDescent="0.25">
      <c r="A92" s="131">
        <v>63</v>
      </c>
      <c r="B92" s="126">
        <v>3</v>
      </c>
      <c r="C92" s="133">
        <f>INDEX('Total Agency'!$N$43:$CS$43,1,A92)</f>
        <v>22691.84953974923</v>
      </c>
      <c r="D92" s="133">
        <f>INDEX('Total Agency'!$N$8:$CS$8,1,'Yearly Summary'!A92)</f>
        <v>76</v>
      </c>
      <c r="E92" s="133">
        <f>INDEX('Total Agency'!$N$15:$CS$15,1,'Yearly Summary'!A92)</f>
        <v>2774.2286623998662</v>
      </c>
      <c r="F92" s="133">
        <f>INDEX('Total Agency'!$N$13:$CS$13,1,'Yearly Summary'!A92)</f>
        <v>1255.563710915824</v>
      </c>
      <c r="G92" s="134">
        <f>INDEX('Total Agency'!$N$12:$CS$12,1,'Yearly Summary'!A92)</f>
        <v>0.341168320360203</v>
      </c>
      <c r="H92" s="132">
        <f>INDEX('Total Agency'!$N$14:$CS$14,1,'Yearly Summary'!A92)</f>
        <v>2.2095482995254052</v>
      </c>
      <c r="I92" s="133">
        <f>INDEX('Total Agency'!$N$34:$CS$34,1,'Yearly Summary'!A92)</f>
        <v>2850.2286623998662</v>
      </c>
      <c r="J92" s="133">
        <f>INDEX('Total Agency'!$N$44:$CS$44,1,'Yearly Summary'!A92)</f>
        <v>1965.867190898256</v>
      </c>
      <c r="K92" s="134">
        <f>INDEX('Total Agency'!$N$45:$CS$45,1,'Yearly Summary'!A92)</f>
        <v>8.6633184635507732E-2</v>
      </c>
      <c r="L92" s="133">
        <f>INDEX('Total Agency'!$N$11:$CS$11,1,'Yearly Summary'!A92)</f>
        <v>3680.1884465421908</v>
      </c>
      <c r="M92" s="133">
        <f>INDEX('Total Agency'!$N$41:$CS$41,1,'Yearly Summary'!A92)</f>
        <v>23576.211011250838</v>
      </c>
      <c r="N92" s="133">
        <f>INDEX('Total Agency'!$N$57:$CS$57,1,'Yearly Summary'!A92)</f>
        <v>4616.0044028819621</v>
      </c>
      <c r="O92" s="134">
        <f>INDEX('Total Agency'!$N$69:$CS$69,1,'Yearly Summary'!A92)</f>
        <v>0.19579076555936625</v>
      </c>
      <c r="P92" s="197">
        <f>INDEX('Total Agency'!$N$93:$CS$93,1,'Yearly Summary'!A92)</f>
        <v>1.9031009350814925</v>
      </c>
      <c r="Q92" s="133">
        <f>INDEX('Total Agency'!$N$81:$CS$81,1,'Yearly Summary'!A92)</f>
        <v>8784.7222954649478</v>
      </c>
      <c r="R92" s="132">
        <f>INDEX('Total Agency'!$N$105:$CS$105,1,'Yearly Summary'!A92)</f>
        <v>20.155131211668333</v>
      </c>
      <c r="S92" s="133">
        <f>INDEX('Total Agency'!$N$30:$CS$30,1,'Yearly Summary'!A92)</f>
        <v>177057.23052316427</v>
      </c>
      <c r="T92" s="132">
        <f>INDEX('Total Agency'!$N$117:$CS$117,1,'Yearly Summary'!A92)</f>
        <v>38.35724905561618</v>
      </c>
      <c r="U92" s="132">
        <f>INDEX('Total Agency'!$N$129:$CS$129,1,'Yearly Summary'!A92)</f>
        <v>7.50999515735037</v>
      </c>
      <c r="V92" s="340"/>
      <c r="W92" s="340"/>
    </row>
    <row r="93" spans="1:24" x14ac:dyDescent="0.25">
      <c r="A93" s="131">
        <v>64</v>
      </c>
      <c r="B93" s="126">
        <v>4</v>
      </c>
      <c r="C93" s="133">
        <f>INDEX('Total Agency'!$N$43:$CS$43,1,A93)</f>
        <v>23576.211011250838</v>
      </c>
      <c r="D93" s="133">
        <f>INDEX('Total Agency'!$N$8:$CS$8,1,'Yearly Summary'!A93)</f>
        <v>76</v>
      </c>
      <c r="E93" s="133">
        <f>INDEX('Total Agency'!$N$15:$CS$15,1,'Yearly Summary'!A93)</f>
        <v>2842.7239042035953</v>
      </c>
      <c r="F93" s="133">
        <f>INDEX('Total Agency'!$N$13:$CS$13,1,'Yearly Summary'!A93)</f>
        <v>1286.1055820839479</v>
      </c>
      <c r="G93" s="134">
        <f>INDEX('Total Agency'!$N$12:$CS$12,1,'Yearly Summary'!A93)</f>
        <v>0.34134839911944298</v>
      </c>
      <c r="H93" s="132">
        <f>INDEX('Total Agency'!$N$14:$CS$14,1,'Yearly Summary'!A93)</f>
        <v>2.2103347841764069</v>
      </c>
      <c r="I93" s="133">
        <f>INDEX('Total Agency'!$N$34:$CS$34,1,'Yearly Summary'!A93)</f>
        <v>2918.7239042035953</v>
      </c>
      <c r="J93" s="133">
        <f>INDEX('Total Agency'!$N$44:$CS$44,1,'Yearly Summary'!A93)</f>
        <v>2358.2669355908529</v>
      </c>
      <c r="K93" s="134">
        <f>INDEX('Total Agency'!$N$45:$CS$45,1,'Yearly Summary'!A93)</f>
        <v>0.10002739348004057</v>
      </c>
      <c r="L93" s="133">
        <f>INDEX('Total Agency'!$N$11:$CS$11,1,'Yearly Summary'!A93)</f>
        <v>3767.7211476650868</v>
      </c>
      <c r="M93" s="133">
        <f>INDEX('Total Agency'!$N$41:$CS$41,1,'Yearly Summary'!A93)</f>
        <v>24136.667979863585</v>
      </c>
      <c r="N93" s="133">
        <f>INDEX('Total Agency'!$N$57:$CS$57,1,'Yearly Summary'!A93)</f>
        <v>4879.6791654994695</v>
      </c>
      <c r="O93" s="134">
        <f>INDEX('Total Agency'!$N$69:$CS$69,1,'Yearly Summary'!A93)</f>
        <v>0.20216871564751285</v>
      </c>
      <c r="P93" s="197">
        <f>INDEX('Total Agency'!$N$93:$CS$93,1,'Yearly Summary'!A93)</f>
        <v>1.8154898777390391</v>
      </c>
      <c r="Q93" s="133">
        <f>INDEX('Total Agency'!$N$81:$CS$81,1,'Yearly Summary'!A93)</f>
        <v>8859.0081315783682</v>
      </c>
      <c r="R93" s="132">
        <f>INDEX('Total Agency'!$N$105:$CS$105,1,'Yearly Summary'!A93)</f>
        <v>20.162518613609414</v>
      </c>
      <c r="S93" s="133">
        <f>INDEX('Total Agency'!$N$30:$CS$30,1,'Yearly Summary'!A93)</f>
        <v>178619.916351066</v>
      </c>
      <c r="T93" s="132">
        <f>INDEX('Total Agency'!$N$117:$CS$117,1,'Yearly Summary'!A93)</f>
        <v>36.604848452732853</v>
      </c>
      <c r="U93" s="132">
        <f>INDEX('Total Agency'!$N$129:$CS$129,1,'Yearly Summary'!A93)</f>
        <v>7.4003551981608489</v>
      </c>
      <c r="V93" s="340"/>
      <c r="W93" s="340"/>
    </row>
    <row r="94" spans="1:24" x14ac:dyDescent="0.25">
      <c r="A94" s="131">
        <v>65</v>
      </c>
      <c r="B94" s="126">
        <v>5</v>
      </c>
      <c r="C94" s="133">
        <f>INDEX('Total Agency'!$N$43:$CS$43,1,A94)</f>
        <v>24136.667979863581</v>
      </c>
      <c r="D94" s="133">
        <f>INDEX('Total Agency'!$N$8:$CS$8,1,'Yearly Summary'!A94)</f>
        <v>76</v>
      </c>
      <c r="E94" s="133">
        <f>INDEX('Total Agency'!$N$15:$CS$15,1,'Yearly Summary'!A94)</f>
        <v>2869.9403896358581</v>
      </c>
      <c r="F94" s="133">
        <f>INDEX('Total Agency'!$N$13:$CS$13,1,'Yearly Summary'!A94)</f>
        <v>1298.1577327325247</v>
      </c>
      <c r="G94" s="134">
        <f>INDEX('Total Agency'!$N$12:$CS$12,1,'Yearly Summary'!A94)</f>
        <v>0.34145028830691326</v>
      </c>
      <c r="H94" s="132">
        <f>INDEX('Total Agency'!$N$14:$CS$14,1,'Yearly Summary'!A94)</f>
        <v>2.2107794124484772</v>
      </c>
      <c r="I94" s="133">
        <f>INDEX('Total Agency'!$N$34:$CS$34,1,'Yearly Summary'!A94)</f>
        <v>2945.9403896358581</v>
      </c>
      <c r="J94" s="133">
        <f>INDEX('Total Agency'!$N$44:$CS$44,1,'Yearly Summary'!A94)</f>
        <v>1792.5141374624882</v>
      </c>
      <c r="K94" s="134">
        <f>INDEX('Total Agency'!$N$45:$CS$45,1,'Yearly Summary'!A94)</f>
        <v>7.426518602144766E-2</v>
      </c>
      <c r="L94" s="133">
        <f>INDEX('Total Agency'!$N$11:$CS$11,1,'Yearly Summary'!A94)</f>
        <v>3801.8937959298864</v>
      </c>
      <c r="M94" s="133">
        <f>INDEX('Total Agency'!$N$41:$CS$41,1,'Yearly Summary'!A94)</f>
        <v>25290.094232036947</v>
      </c>
      <c r="N94" s="133">
        <f>INDEX('Total Agency'!$N$57:$CS$57,1,'Yearly Summary'!A94)</f>
        <v>4846.0074060161105</v>
      </c>
      <c r="O94" s="134">
        <f>INDEX('Total Agency'!$N$69:$CS$69,1,'Yearly Summary'!A94)</f>
        <v>0.19161681888386531</v>
      </c>
      <c r="P94" s="197">
        <f>INDEX('Total Agency'!$N$93:$CS$93,1,'Yearly Summary'!A94)</f>
        <v>1.9015382537953112</v>
      </c>
      <c r="Q94" s="133">
        <f>INDEX('Total Agency'!$N$81:$CS$81,1,'Yearly Summary'!A94)</f>
        <v>9214.8684607150208</v>
      </c>
      <c r="R94" s="132">
        <f>INDEX('Total Agency'!$N$105:$CS$105,1,'Yearly Summary'!A94)</f>
        <v>20.156852901338645</v>
      </c>
      <c r="S94" s="133">
        <f>INDEX('Total Agency'!$N$30:$CS$30,1,'Yearly Summary'!A94)</f>
        <v>185742.74806781753</v>
      </c>
      <c r="T94" s="132">
        <f>INDEX('Total Agency'!$N$117:$CS$117,1,'Yearly Summary'!A94)</f>
        <v>38.329026868020442</v>
      </c>
      <c r="U94" s="132">
        <f>INDEX('Total Agency'!$N$129:$CS$129,1,'Yearly Summary'!A94)</f>
        <v>7.3444861993642796</v>
      </c>
      <c r="V94" s="340"/>
      <c r="W94" s="340"/>
    </row>
    <row r="95" spans="1:24" x14ac:dyDescent="0.25">
      <c r="A95" s="131">
        <v>66</v>
      </c>
      <c r="B95" s="126">
        <v>6</v>
      </c>
      <c r="C95" s="133">
        <f>INDEX('Total Agency'!$N$43:$CS$43,1,A95)</f>
        <v>25290.09423203695</v>
      </c>
      <c r="D95" s="133">
        <f>INDEX('Total Agency'!$N$8:$CS$8,1,'Yearly Summary'!A95)</f>
        <v>76</v>
      </c>
      <c r="E95" s="133">
        <f>INDEX('Total Agency'!$N$15:$CS$15,1,'Yearly Summary'!A95)</f>
        <v>2864.5008671725541</v>
      </c>
      <c r="F95" s="133">
        <f>INDEX('Total Agency'!$N$13:$CS$13,1,'Yearly Summary'!A95)</f>
        <v>1295.5787837189389</v>
      </c>
      <c r="G95" s="134">
        <f>INDEX('Total Agency'!$N$12:$CS$12,1,'Yearly Summary'!A95)</f>
        <v>0.34149664355476911</v>
      </c>
      <c r="H95" s="132">
        <f>INDEX('Total Agency'!$N$14:$CS$14,1,'Yearly Summary'!A95)</f>
        <v>2.2109816115929659</v>
      </c>
      <c r="I95" s="133">
        <f>INDEX('Total Agency'!$N$34:$CS$34,1,'Yearly Summary'!A95)</f>
        <v>2940.5008671725541</v>
      </c>
      <c r="J95" s="133">
        <f>INDEX('Total Agency'!$N$44:$CS$44,1,'Yearly Summary'!A95)</f>
        <v>1827.6366989960852</v>
      </c>
      <c r="K95" s="134">
        <f>INDEX('Total Agency'!$N$45:$CS$45,1,'Yearly Summary'!A95)</f>
        <v>7.2266899530997949E-2</v>
      </c>
      <c r="L95" s="133">
        <f>INDEX('Total Agency'!$N$11:$CS$11,1,'Yearly Summary'!A95)</f>
        <v>3793.8258198756043</v>
      </c>
      <c r="M95" s="133">
        <f>INDEX('Total Agency'!$N$41:$CS$41,1,'Yearly Summary'!A95)</f>
        <v>26402.958400213422</v>
      </c>
      <c r="N95" s="133">
        <f>INDEX('Total Agency'!$N$57:$CS$57,1,'Yearly Summary'!A95)</f>
        <v>4736.4549374492553</v>
      </c>
      <c r="O95" s="134">
        <f>INDEX('Total Agency'!$N$69:$CS$69,1,'Yearly Summary'!A95)</f>
        <v>0.17939106919969125</v>
      </c>
      <c r="P95" s="197">
        <f>INDEX('Total Agency'!$N$93:$CS$93,1,'Yearly Summary'!A95)</f>
        <v>1.9212676126850794</v>
      </c>
      <c r="Q95" s="133">
        <f>INDEX('Total Agency'!$N$81:$CS$81,1,'Yearly Summary'!A95)</f>
        <v>9099.9974702635882</v>
      </c>
      <c r="R95" s="132">
        <f>INDEX('Total Agency'!$N$105:$CS$105,1,'Yearly Summary'!A95)</f>
        <v>20.19754229750529</v>
      </c>
      <c r="S95" s="133">
        <f>INDEX('Total Agency'!$N$30:$CS$30,1,'Yearly Summary'!A95)</f>
        <v>183797.58381283996</v>
      </c>
      <c r="T95" s="132">
        <f>INDEX('Total Agency'!$N$117:$CS$117,1,'Yearly Summary'!A95)</f>
        <v>38.804883872033905</v>
      </c>
      <c r="U95" s="132">
        <f>INDEX('Total Agency'!$N$129:$CS$129,1,'Yearly Summary'!A95)</f>
        <v>6.9612496079740174</v>
      </c>
      <c r="V95" s="340"/>
      <c r="W95" s="340"/>
    </row>
    <row r="96" spans="1:24" x14ac:dyDescent="0.25">
      <c r="A96" s="131">
        <v>67</v>
      </c>
      <c r="B96" s="126">
        <v>7</v>
      </c>
      <c r="C96" s="133">
        <f>INDEX('Total Agency'!$N$43:$CS$43,1,A96)</f>
        <v>26402.958400213418</v>
      </c>
      <c r="D96" s="133">
        <f>INDEX('Total Agency'!$N$8:$CS$8,1,'Yearly Summary'!A96)</f>
        <v>76</v>
      </c>
      <c r="E96" s="133">
        <f>INDEX('Total Agency'!$N$15:$CS$15,1,'Yearly Summary'!A96)</f>
        <v>2875.7358002288365</v>
      </c>
      <c r="F96" s="133">
        <f>INDEX('Total Agency'!$N$13:$CS$13,1,'Yearly Summary'!A96)</f>
        <v>1300.4719306208735</v>
      </c>
      <c r="G96" s="134">
        <f>INDEX('Total Agency'!$N$12:$CS$12,1,'Yearly Summary'!A96)</f>
        <v>0.34157005292310016</v>
      </c>
      <c r="H96" s="132">
        <f>INDEX('Total Agency'!$N$14:$CS$14,1,'Yearly Summary'!A96)</f>
        <v>2.2113017071086629</v>
      </c>
      <c r="I96" s="133">
        <f>INDEX('Total Agency'!$N$34:$CS$34,1,'Yearly Summary'!A96)</f>
        <v>2951.7358002288365</v>
      </c>
      <c r="J96" s="133">
        <f>INDEX('Total Agency'!$N$44:$CS$44,1,'Yearly Summary'!A96)</f>
        <v>2593.8056953773075</v>
      </c>
      <c r="K96" s="134">
        <f>INDEX('Total Agency'!$N$45:$CS$45,1,'Yearly Summary'!A96)</f>
        <v>9.8239206988120747E-2</v>
      </c>
      <c r="L96" s="133">
        <f>INDEX('Total Agency'!$N$11:$CS$11,1,'Yearly Summary'!A96)</f>
        <v>3807.3359168687339</v>
      </c>
      <c r="M96" s="133">
        <f>INDEX('Total Agency'!$N$41:$CS$41,1,'Yearly Summary'!A96)</f>
        <v>26760.888505064951</v>
      </c>
      <c r="N96" s="133">
        <f>INDEX('Total Agency'!$N$57:$CS$57,1,'Yearly Summary'!A96)</f>
        <v>4700.919594525496</v>
      </c>
      <c r="O96" s="134">
        <f>INDEX('Total Agency'!$N$69:$CS$69,1,'Yearly Summary'!A96)</f>
        <v>0.17566380853295538</v>
      </c>
      <c r="P96" s="197">
        <f>INDEX('Total Agency'!$N$93:$CS$93,1,'Yearly Summary'!A96)</f>
        <v>1.960447355707106</v>
      </c>
      <c r="Q96" s="133">
        <f>INDEX('Total Agency'!$N$81:$CS$81,1,'Yearly Summary'!A96)</f>
        <v>9215.9053884792302</v>
      </c>
      <c r="R96" s="132">
        <f>INDEX('Total Agency'!$N$105:$CS$105,1,'Yearly Summary'!A96)</f>
        <v>20.120450343636712</v>
      </c>
      <c r="S96" s="133">
        <f>INDEX('Total Agency'!$N$30:$CS$30,1,'Yearly Summary'!A96)</f>
        <v>185428.16674055034</v>
      </c>
      <c r="T96" s="132">
        <f>INDEX('Total Agency'!$N$117:$CS$117,1,'Yearly Summary'!A96)</f>
        <v>39.445083671818722</v>
      </c>
      <c r="U96" s="132">
        <f>INDEX('Total Agency'!$N$129:$CS$129,1,'Yearly Summary'!A96)</f>
        <v>6.9290736256927685</v>
      </c>
      <c r="V96" s="340"/>
      <c r="W96" s="340"/>
    </row>
    <row r="97" spans="1:24" x14ac:dyDescent="0.25">
      <c r="A97" s="131">
        <v>68</v>
      </c>
      <c r="B97" s="126">
        <v>8</v>
      </c>
      <c r="C97" s="133">
        <f>INDEX('Total Agency'!$N$43:$CS$43,1,A97)</f>
        <v>26760.888505064948</v>
      </c>
      <c r="D97" s="133">
        <f>INDEX('Total Agency'!$N$8:$CS$8,1,'Yearly Summary'!A97)</f>
        <v>76</v>
      </c>
      <c r="E97" s="133">
        <f>INDEX('Total Agency'!$N$15:$CS$15,1,'Yearly Summary'!A97)</f>
        <v>2928.442417645952</v>
      </c>
      <c r="F97" s="133">
        <f>INDEX('Total Agency'!$N$13:$CS$13,1,'Yearly Summary'!A97)</f>
        <v>1323.9677232055024</v>
      </c>
      <c r="G97" s="134">
        <f>INDEX('Total Agency'!$N$12:$CS$12,1,'Yearly Summary'!A97)</f>
        <v>0.34170010166437464</v>
      </c>
      <c r="H97" s="132">
        <f>INDEX('Total Agency'!$N$14:$CS$14,1,'Yearly Summary'!A97)</f>
        <v>2.2118684363058358</v>
      </c>
      <c r="I97" s="133">
        <f>INDEX('Total Agency'!$N$34:$CS$34,1,'Yearly Summary'!A97)</f>
        <v>3004.442417645952</v>
      </c>
      <c r="J97" s="133">
        <f>INDEX('Total Agency'!$N$44:$CS$44,1,'Yearly Summary'!A97)</f>
        <v>2163.7309349936641</v>
      </c>
      <c r="K97" s="134">
        <f>INDEX('Total Agency'!$N$45:$CS$45,1,'Yearly Summary'!A97)</f>
        <v>8.0854226293127066E-2</v>
      </c>
      <c r="L97" s="133">
        <f>INDEX('Total Agency'!$N$11:$CS$11,1,'Yearly Summary'!A97)</f>
        <v>3874.6483151647772</v>
      </c>
      <c r="M97" s="133">
        <f>INDEX('Total Agency'!$N$41:$CS$41,1,'Yearly Summary'!A97)</f>
        <v>27601.599987717236</v>
      </c>
      <c r="N97" s="133">
        <f>INDEX('Total Agency'!$N$57:$CS$57,1,'Yearly Summary'!A97)</f>
        <v>5048.9941600454786</v>
      </c>
      <c r="O97" s="134">
        <f>INDEX('Total Agency'!$N$69:$CS$69,1,'Yearly Summary'!A97)</f>
        <v>0.18292396680961576</v>
      </c>
      <c r="P97" s="197">
        <f>INDEX('Total Agency'!$N$93:$CS$93,1,'Yearly Summary'!A97)</f>
        <v>1.9403307430180177</v>
      </c>
      <c r="Q97" s="133">
        <f>INDEX('Total Agency'!$N$81:$CS$81,1,'Yearly Summary'!A97)</f>
        <v>9796.7185900546756</v>
      </c>
      <c r="R97" s="132">
        <f>INDEX('Total Agency'!$N$105:$CS$105,1,'Yearly Summary'!A97)</f>
        <v>20.242176223658607</v>
      </c>
      <c r="S97" s="133">
        <f>INDEX('Total Agency'!$N$30:$CS$30,1,'Yearly Summary'!A97)</f>
        <v>198306.90411347902</v>
      </c>
      <c r="T97" s="132">
        <f>INDEX('Total Agency'!$N$117:$CS$117,1,'Yearly Summary'!A97)</f>
        <v>39.276516832353153</v>
      </c>
      <c r="U97" s="132">
        <f>INDEX('Total Agency'!$N$129:$CS$129,1,'Yearly Summary'!A97)</f>
        <v>7.1846162614386833</v>
      </c>
      <c r="V97" s="340"/>
      <c r="W97" s="340"/>
    </row>
    <row r="98" spans="1:24" x14ac:dyDescent="0.25">
      <c r="A98" s="131">
        <v>69</v>
      </c>
      <c r="B98" s="126">
        <v>9</v>
      </c>
      <c r="C98" s="133">
        <f>INDEX('Total Agency'!$N$43:$CS$43,1,A98)</f>
        <v>27601.599987717236</v>
      </c>
      <c r="D98" s="133">
        <f>INDEX('Total Agency'!$N$8:$CS$8,1,'Yearly Summary'!A98)</f>
        <v>76</v>
      </c>
      <c r="E98" s="133">
        <f>INDEX('Total Agency'!$N$15:$CS$15,1,'Yearly Summary'!A98)</f>
        <v>3014.5817256036021</v>
      </c>
      <c r="F98" s="133">
        <f>INDEX('Total Agency'!$N$13:$CS$13,1,'Yearly Summary'!A98)</f>
        <v>1362.4603021336734</v>
      </c>
      <c r="G98" s="134">
        <f>INDEX('Total Agency'!$N$12:$CS$12,1,'Yearly Summary'!A98)</f>
        <v>0.34186846949206068</v>
      </c>
      <c r="H98" s="132">
        <f>INDEX('Total Agency'!$N$14:$CS$14,1,'Yearly Summary'!A98)</f>
        <v>2.2126015127799561</v>
      </c>
      <c r="I98" s="133">
        <f>INDEX('Total Agency'!$N$34:$CS$34,1,'Yearly Summary'!A98)</f>
        <v>3090.5817256036021</v>
      </c>
      <c r="J98" s="133">
        <f>INDEX('Total Agency'!$N$44:$CS$44,1,'Yearly Summary'!A98)</f>
        <v>2167.7507380083352</v>
      </c>
      <c r="K98" s="134">
        <f>INDEX('Total Agency'!$N$45:$CS$45,1,'Yearly Summary'!A98)</f>
        <v>7.8537140563336494E-2</v>
      </c>
      <c r="L98" s="133">
        <f>INDEX('Total Agency'!$N$11:$CS$11,1,'Yearly Summary'!A98)</f>
        <v>3985.3347814087147</v>
      </c>
      <c r="M98" s="133">
        <f>INDEX('Total Agency'!$N$41:$CS$41,1,'Yearly Summary'!A98)</f>
        <v>28524.430975312505</v>
      </c>
      <c r="N98" s="133">
        <f>INDEX('Total Agency'!$N$57:$CS$57,1,'Yearly Summary'!A98)</f>
        <v>5257.3475671687056</v>
      </c>
      <c r="O98" s="134">
        <f>INDEX('Total Agency'!$N$69:$CS$69,1,'Yearly Summary'!A98)</f>
        <v>0.18431033985283934</v>
      </c>
      <c r="P98" s="197">
        <f>INDEX('Total Agency'!$N$93:$CS$93,1,'Yearly Summary'!A98)</f>
        <v>1.9596455601314073</v>
      </c>
      <c r="Q98" s="133">
        <f>INDEX('Total Agency'!$N$81:$CS$81,1,'Yearly Summary'!A98)</f>
        <v>10302.53781806981</v>
      </c>
      <c r="R98" s="132">
        <f>INDEX('Total Agency'!$N$105:$CS$105,1,'Yearly Summary'!A98)</f>
        <v>20.208942522790839</v>
      </c>
      <c r="S98" s="133">
        <f>INDEX('Total Agency'!$N$30:$CS$30,1,'Yearly Summary'!A98)</f>
        <v>208203.39460425172</v>
      </c>
      <c r="T98" s="132">
        <f>INDEX('Total Agency'!$N$117:$CS$117,1,'Yearly Summary'!A98)</f>
        <v>39.602364489737866</v>
      </c>
      <c r="U98" s="132">
        <f>INDEX('Total Agency'!$N$129:$CS$129,1,'Yearly Summary'!A98)</f>
        <v>7.2991252580796031</v>
      </c>
      <c r="V98" s="340"/>
      <c r="W98" s="340"/>
    </row>
    <row r="99" spans="1:24" x14ac:dyDescent="0.25">
      <c r="A99" s="131">
        <v>70</v>
      </c>
      <c r="B99" s="126">
        <v>10</v>
      </c>
      <c r="C99" s="133">
        <f>INDEX('Total Agency'!$N$43:$CS$43,1,A99)</f>
        <v>28524.430975312502</v>
      </c>
      <c r="D99" s="133">
        <f>INDEX('Total Agency'!$N$8:$CS$8,1,'Yearly Summary'!A99)</f>
        <v>76</v>
      </c>
      <c r="E99" s="133">
        <f>INDEX('Total Agency'!$N$15:$CS$15,1,'Yearly Summary'!A99)</f>
        <v>3091.6060625189152</v>
      </c>
      <c r="F99" s="133">
        <f>INDEX('Total Agency'!$N$13:$CS$13,1,'Yearly Summary'!A99)</f>
        <v>1396.8665069823332</v>
      </c>
      <c r="G99" s="134">
        <f>INDEX('Total Agency'!$N$12:$CS$12,1,'Yearly Summary'!A99)</f>
        <v>0.34201610981550595</v>
      </c>
      <c r="H99" s="132">
        <f>INDEX('Total Agency'!$N$14:$CS$14,1,'Yearly Summary'!A99)</f>
        <v>2.2132437473912572</v>
      </c>
      <c r="I99" s="133">
        <f>INDEX('Total Agency'!$N$34:$CS$34,1,'Yearly Summary'!A99)</f>
        <v>3167.6060625189152</v>
      </c>
      <c r="J99" s="133">
        <f>INDEX('Total Agency'!$N$44:$CS$44,1,'Yearly Summary'!A99)</f>
        <v>2770.3914673595027</v>
      </c>
      <c r="K99" s="134">
        <f>INDEX('Total Agency'!$N$45:$CS$45,1,'Yearly Summary'!A99)</f>
        <v>9.7123461279814416E-2</v>
      </c>
      <c r="L99" s="133">
        <f>INDEX('Total Agency'!$N$11:$CS$11,1,'Yearly Summary'!A99)</f>
        <v>4084.2126054700939</v>
      </c>
      <c r="M99" s="133">
        <f>INDEX('Total Agency'!$N$41:$CS$41,1,'Yearly Summary'!A99)</f>
        <v>28921.645570471916</v>
      </c>
      <c r="N99" s="133">
        <f>INDEX('Total Agency'!$N$57:$CS$57,1,'Yearly Summary'!A99)</f>
        <v>5387.0022689393254</v>
      </c>
      <c r="O99" s="134">
        <f>INDEX('Total Agency'!$N$69:$CS$69,1,'Yearly Summary'!A99)</f>
        <v>0.18626195580099647</v>
      </c>
      <c r="P99" s="197">
        <f>INDEX('Total Agency'!$N$93:$CS$93,1,'Yearly Summary'!A99)</f>
        <v>1.9790386821219896</v>
      </c>
      <c r="Q99" s="133">
        <f>INDEX('Total Agency'!$N$81:$CS$81,1,'Yearly Summary'!A99)</f>
        <v>10661.08587090985</v>
      </c>
      <c r="R99" s="132">
        <f>INDEX('Total Agency'!$N$105:$CS$105,1,'Yearly Summary'!A99)</f>
        <v>20.155010789699514</v>
      </c>
      <c r="S99" s="133">
        <f>INDEX('Total Agency'!$N$30:$CS$30,1,'Yearly Summary'!A99)</f>
        <v>214874.30075810108</v>
      </c>
      <c r="T99" s="132">
        <f>INDEX('Total Agency'!$N$117:$CS$117,1,'Yearly Summary'!A99)</f>
        <v>39.88754599140141</v>
      </c>
      <c r="U99" s="132">
        <f>INDEX('Total Agency'!$N$129:$CS$129,1,'Yearly Summary'!A99)</f>
        <v>7.4295323284606232</v>
      </c>
      <c r="V99" s="340"/>
      <c r="W99" s="340"/>
    </row>
    <row r="100" spans="1:24" x14ac:dyDescent="0.25">
      <c r="A100" s="131">
        <v>71</v>
      </c>
      <c r="B100" s="126">
        <v>11</v>
      </c>
      <c r="C100" s="133">
        <f>INDEX('Total Agency'!$N$43:$CS$43,1,A100)</f>
        <v>28921.645570471916</v>
      </c>
      <c r="D100" s="133">
        <f>INDEX('Total Agency'!$N$8:$CS$8,1,'Yearly Summary'!A100)</f>
        <v>76</v>
      </c>
      <c r="E100" s="133">
        <f>INDEX('Total Agency'!$N$15:$CS$15,1,'Yearly Summary'!A100)</f>
        <v>3160.5548935643828</v>
      </c>
      <c r="F100" s="133">
        <f>INDEX('Total Agency'!$N$13:$CS$13,1,'Yearly Summary'!A100)</f>
        <v>1427.6525264269485</v>
      </c>
      <c r="G100" s="134">
        <f>INDEX('Total Agency'!$N$12:$CS$12,1,'Yearly Summary'!A100)</f>
        <v>0.34214694565882486</v>
      </c>
      <c r="H100" s="132">
        <f>INDEX('Total Agency'!$N$14:$CS$14,1,'Yearly Summary'!A100)</f>
        <v>2.2138124193808197</v>
      </c>
      <c r="I100" s="133">
        <f>INDEX('Total Agency'!$N$34:$CS$34,1,'Yearly Summary'!A100)</f>
        <v>3236.5548935643828</v>
      </c>
      <c r="J100" s="133">
        <f>INDEX('Total Agency'!$N$44:$CS$44,1,'Yearly Summary'!A100)</f>
        <v>2803.8495982649947</v>
      </c>
      <c r="K100" s="134">
        <f>INDEX('Total Agency'!$N$45:$CS$45,1,'Yearly Summary'!A100)</f>
        <v>9.6946406159116913E-2</v>
      </c>
      <c r="L100" s="133">
        <f>INDEX('Total Agency'!$N$11:$CS$11,1,'Yearly Summary'!A100)</f>
        <v>4172.6297561356751</v>
      </c>
      <c r="M100" s="133">
        <f>INDEX('Total Agency'!$N$41:$CS$41,1,'Yearly Summary'!A100)</f>
        <v>29354.350865771303</v>
      </c>
      <c r="N100" s="133">
        <f>INDEX('Total Agency'!$N$57:$CS$57,1,'Yearly Summary'!A100)</f>
        <v>5561.0201246643646</v>
      </c>
      <c r="O100" s="134">
        <f>INDEX('Total Agency'!$N$69:$CS$69,1,'Yearly Summary'!A100)</f>
        <v>0.18944449325734547</v>
      </c>
      <c r="P100" s="197">
        <f>INDEX('Total Agency'!$N$93:$CS$93,1,'Yearly Summary'!A100)</f>
        <v>1.9941334466468603</v>
      </c>
      <c r="Q100" s="133">
        <f>INDEX('Total Agency'!$N$81:$CS$81,1,'Yearly Summary'!A100)</f>
        <v>11089.416228069502</v>
      </c>
      <c r="R100" s="132">
        <f>INDEX('Total Agency'!$N$105:$CS$105,1,'Yearly Summary'!A100)</f>
        <v>20.121362202842043</v>
      </c>
      <c r="S100" s="133">
        <f>INDEX('Total Agency'!$N$30:$CS$30,1,'Yearly Summary'!A100)</f>
        <v>223134.16054306083</v>
      </c>
      <c r="T100" s="132">
        <f>INDEX('Total Agency'!$N$117:$CS$117,1,'Yearly Summary'!A100)</f>
        <v>40.124681360783264</v>
      </c>
      <c r="U100" s="132">
        <f>INDEX('Total Agency'!$N$129:$CS$129,1,'Yearly Summary'!A100)</f>
        <v>7.6013999275060398</v>
      </c>
      <c r="V100" s="340"/>
      <c r="W100" s="340"/>
    </row>
    <row r="101" spans="1:24" x14ac:dyDescent="0.25">
      <c r="A101" s="131">
        <v>72</v>
      </c>
      <c r="B101" s="126">
        <v>12</v>
      </c>
      <c r="C101" s="133">
        <f>INDEX('Total Agency'!$N$43:$CS$43,1,A101)</f>
        <v>29354.350865771303</v>
      </c>
      <c r="D101" s="133">
        <f>INDEX('Total Agency'!$N$8:$CS$8,1,'Yearly Summary'!A101)</f>
        <v>76</v>
      </c>
      <c r="E101" s="133">
        <f>INDEX('Total Agency'!$N$15:$CS$15,1,'Yearly Summary'!A101)</f>
        <v>3224.1767887492474</v>
      </c>
      <c r="F101" s="133">
        <f>INDEX('Total Agency'!$N$13:$CS$13,1,'Yearly Summary'!A101)</f>
        <v>1456.0475987000839</v>
      </c>
      <c r="G101" s="134">
        <f>INDEX('Total Agency'!$N$12:$CS$12,1,'Yearly Summary'!A101)</f>
        <v>0.34226720678986311</v>
      </c>
      <c r="H101" s="132">
        <f>INDEX('Total Agency'!$N$14:$CS$14,1,'Yearly Summary'!A101)</f>
        <v>2.2143347453941042</v>
      </c>
      <c r="I101" s="133">
        <f>INDEX('Total Agency'!$N$34:$CS$34,1,'Yearly Summary'!A101)</f>
        <v>3300.1767887492474</v>
      </c>
      <c r="J101" s="133">
        <f>INDEX('Total Agency'!$N$44:$CS$44,1,'Yearly Summary'!A101)</f>
        <v>2842.5811170744291</v>
      </c>
      <c r="K101" s="134">
        <f>INDEX('Total Agency'!$N$45:$CS$45,1,'Yearly Summary'!A101)</f>
        <v>9.6836790228225639E-2</v>
      </c>
      <c r="L101" s="133">
        <f>INDEX('Total Agency'!$N$11:$CS$11,1,'Yearly Summary'!A101)</f>
        <v>4254.1253436354846</v>
      </c>
      <c r="M101" s="133">
        <f>INDEX('Total Agency'!$N$41:$CS$41,1,'Yearly Summary'!A101)</f>
        <v>29811.946537446122</v>
      </c>
      <c r="N101" s="133">
        <f>INDEX('Total Agency'!$N$57:$CS$57,1,'Yearly Summary'!A101)</f>
        <v>5740.9167027062822</v>
      </c>
      <c r="O101" s="134">
        <f>INDEX('Total Agency'!$N$69:$CS$69,1,'Yearly Summary'!A101)</f>
        <v>0.19257101160755286</v>
      </c>
      <c r="P101" s="197">
        <f>INDEX('Total Agency'!$N$93:$CS$93,1,'Yearly Summary'!A101)</f>
        <v>1.9989679066014812</v>
      </c>
      <c r="Q101" s="133">
        <f>INDEX('Total Agency'!$N$81:$CS$81,1,'Yearly Summary'!A101)</f>
        <v>11475.908243182255</v>
      </c>
      <c r="R101" s="132">
        <f>INDEX('Total Agency'!$N$105:$CS$105,1,'Yearly Summary'!A101)</f>
        <v>20.113482799173791</v>
      </c>
      <c r="S101" s="133">
        <f>INDEX('Total Agency'!$N$30:$CS$30,1,'Yearly Summary'!A101)</f>
        <v>230820.48305414303</v>
      </c>
      <c r="T101" s="132">
        <f>INDEX('Total Agency'!$N$117:$CS$117,1,'Yearly Summary'!A101)</f>
        <v>40.206206605529339</v>
      </c>
      <c r="U101" s="132">
        <f>INDEX('Total Agency'!$N$129:$CS$129,1,'Yearly Summary'!A101)</f>
        <v>7.7425498789290579</v>
      </c>
      <c r="V101" s="340"/>
      <c r="W101" s="340"/>
    </row>
    <row r="102" spans="1:24" s="1" customFormat="1" ht="30" x14ac:dyDescent="0.25">
      <c r="B102" s="135" t="s">
        <v>90</v>
      </c>
      <c r="C102" s="138">
        <f>C101</f>
        <v>29354.350865771303</v>
      </c>
      <c r="D102" s="138">
        <f>SUM(D90:D101)</f>
        <v>912</v>
      </c>
      <c r="E102" s="138">
        <f>SUM(E90:E101)</f>
        <v>32000.696997904452</v>
      </c>
      <c r="F102" s="138">
        <f>SUM(F90:F101)</f>
        <v>14471.522559745523</v>
      </c>
      <c r="G102" s="136">
        <f>SUM(F90:F101)/SUM(L90:L101)</f>
        <v>0.31224796941455618</v>
      </c>
      <c r="H102" s="137">
        <f>E102/F102</f>
        <v>2.2112875038400364</v>
      </c>
      <c r="I102" s="138">
        <f>SUM(I90:I101)</f>
        <v>32912.696997904452</v>
      </c>
      <c r="J102" s="138">
        <f>SUM(J90:J101)</f>
        <v>28191.495332988961</v>
      </c>
      <c r="K102" s="136">
        <f>SUM(J90:J101)/SUM(C90:C101)</f>
        <v>9.0325916523066291E-2</v>
      </c>
      <c r="L102" s="138">
        <f>L101</f>
        <v>4254.1253436354846</v>
      </c>
      <c r="M102" s="138">
        <f>M101</f>
        <v>29811.946537446122</v>
      </c>
      <c r="N102" s="138">
        <f>SUM(N90:N101)</f>
        <v>57911.362545452059</v>
      </c>
      <c r="O102" s="136">
        <f>N102/SUM(M90:M101)</f>
        <v>0.18278382360185774</v>
      </c>
      <c r="P102" s="198">
        <f>Q102/N102</f>
        <v>1.9339311321684423</v>
      </c>
      <c r="Q102" s="138">
        <f>SUM(Q90:Q101)</f>
        <v>111996.58693294322</v>
      </c>
      <c r="R102" s="137">
        <f>S102/Q102</f>
        <v>20.220044210980365</v>
      </c>
      <c r="S102" s="138">
        <f>SUM(S90:S101)</f>
        <v>2264575.9392630178</v>
      </c>
      <c r="T102" s="137">
        <f>S102/N102</f>
        <v>39.104172993437217</v>
      </c>
      <c r="U102" s="137">
        <f>S102/SUM(M90:M101)</f>
        <v>7.1476102585289567</v>
      </c>
      <c r="V102" s="343"/>
      <c r="W102" s="343"/>
      <c r="X102" s="212"/>
    </row>
    <row r="103" spans="1:24" x14ac:dyDescent="0.25">
      <c r="S103" s="193">
        <f>'[1]Sales assumption 18-20'!$H$9</f>
        <v>2242450.2598202252</v>
      </c>
      <c r="V103" s="209">
        <f>S103-S102</f>
        <v>-22125.679442792665</v>
      </c>
    </row>
    <row r="104" spans="1:24" ht="38.25" x14ac:dyDescent="0.25">
      <c r="B104" s="127">
        <v>2022</v>
      </c>
      <c r="C104" s="192" t="s">
        <v>76</v>
      </c>
      <c r="D104" s="192" t="s">
        <v>77</v>
      </c>
      <c r="E104" s="192" t="s">
        <v>78</v>
      </c>
      <c r="F104" s="192" t="s">
        <v>70</v>
      </c>
      <c r="G104" s="194" t="s">
        <v>71</v>
      </c>
      <c r="H104" s="190" t="s">
        <v>88</v>
      </c>
      <c r="I104" s="192" t="s">
        <v>84</v>
      </c>
      <c r="J104" s="192" t="s">
        <v>85</v>
      </c>
      <c r="K104" s="194" t="s">
        <v>87</v>
      </c>
      <c r="L104" s="192" t="s">
        <v>79</v>
      </c>
      <c r="M104" s="192" t="s">
        <v>80</v>
      </c>
      <c r="N104" s="192" t="s">
        <v>81</v>
      </c>
      <c r="O104" s="194" t="s">
        <v>11</v>
      </c>
      <c r="P104" s="196" t="s">
        <v>82</v>
      </c>
      <c r="Q104" s="192" t="s">
        <v>83</v>
      </c>
      <c r="R104" s="190" t="s">
        <v>14</v>
      </c>
      <c r="S104" s="192" t="s">
        <v>0</v>
      </c>
      <c r="T104" s="190" t="s">
        <v>15</v>
      </c>
      <c r="U104" s="190" t="s">
        <v>86</v>
      </c>
      <c r="V104" s="341"/>
      <c r="W104" s="341"/>
      <c r="X104" s="210"/>
    </row>
    <row r="105" spans="1:24" x14ac:dyDescent="0.25">
      <c r="A105" s="131">
        <v>73</v>
      </c>
      <c r="B105" s="126">
        <v>1</v>
      </c>
      <c r="C105" s="133">
        <f>INDEX('Total Agency'!$N$43:$CS$43,1,A105)</f>
        <v>29811.946537446122</v>
      </c>
      <c r="D105" s="133">
        <f>INDEX('Total Agency'!$N$8:$CS$8,1,'Yearly Summary'!A105)</f>
        <v>76</v>
      </c>
      <c r="E105" s="133">
        <f>INDEX('Total Agency'!$N$15:$CS$15,1,'Yearly Summary'!A105)</f>
        <v>1428.1900868259943</v>
      </c>
      <c r="F105" s="133">
        <f>INDEX('Total Agency'!$N$13:$CS$13,1,'Yearly Summary'!A105)</f>
        <v>646.18868223255504</v>
      </c>
      <c r="G105" s="134">
        <f>INDEX('Total Agency'!$N$12:$CS$12,1,'Yearly Summary'!A105)</f>
        <v>0.15</v>
      </c>
      <c r="H105" s="132">
        <f>INDEX('Total Agency'!$N$14:$CS$14,1,'Yearly Summary'!A105)</f>
        <v>2.210175024873009</v>
      </c>
      <c r="I105" s="133">
        <f>INDEX('Total Agency'!$N$34:$CS$34,1,'Yearly Summary'!A105)</f>
        <v>1504.1900868259943</v>
      </c>
      <c r="J105" s="133">
        <f>INDEX('Total Agency'!$N$44:$CS$44,1,'Yearly Summary'!A105)</f>
        <v>3225.0365453694831</v>
      </c>
      <c r="K105" s="134">
        <f>INDEX('Total Agency'!$N$45:$CS$45,1,'Yearly Summary'!A105)</f>
        <v>0.10817933479514955</v>
      </c>
      <c r="L105" s="133">
        <f>INDEX('Total Agency'!$N$11:$CS$11,1,'Yearly Summary'!A105)</f>
        <v>4307.9245482170336</v>
      </c>
      <c r="M105" s="133">
        <f>INDEX('Total Agency'!$N$41:$CS$41,1,'Yearly Summary'!A105)</f>
        <v>28091.100078902637</v>
      </c>
      <c r="N105" s="133">
        <f>INDEX('Total Agency'!$N$57:$CS$57,1,'Yearly Summary'!A105)</f>
        <v>4480.0796537677397</v>
      </c>
      <c r="O105" s="134">
        <f>INDEX('Total Agency'!$N$69:$CS$69,1,'Yearly Summary'!A105)</f>
        <v>0.1594839518987877</v>
      </c>
      <c r="P105" s="197">
        <f>INDEX('Total Agency'!$N$93:$CS$93,1,'Yearly Summary'!A105)</f>
        <v>1.9107971464269817</v>
      </c>
      <c r="Q105" s="133">
        <f>INDEX('Total Agency'!$N$81:$CS$81,1,'Yearly Summary'!A105)</f>
        <v>8560.5234181849773</v>
      </c>
      <c r="R105" s="132">
        <f>INDEX('Total Agency'!$N$105:$CS$105,1,'Yearly Summary'!A105)</f>
        <v>20.455539982065766</v>
      </c>
      <c r="S105" s="133">
        <f>INDEX('Total Agency'!$N$30:$CS$30,1,'Yearly Summary'!A105)</f>
        <v>175110.12904809311</v>
      </c>
      <c r="T105" s="132">
        <f>INDEX('Total Agency'!$N$117:$CS$117,1,'Yearly Summary'!A105)</f>
        <v>39.0863874263543</v>
      </c>
      <c r="U105" s="132">
        <f>INDEX('Total Agency'!$N$129:$CS$129,1,'Yearly Summary'!A105)</f>
        <v>6.23365153220207</v>
      </c>
      <c r="V105" s="340"/>
      <c r="W105" s="340"/>
    </row>
    <row r="106" spans="1:24" x14ac:dyDescent="0.25">
      <c r="A106" s="131">
        <v>74</v>
      </c>
      <c r="B106" s="126">
        <v>2</v>
      </c>
      <c r="C106" s="133">
        <f>INDEX('Total Agency'!$N$43:$CS$43,1,A106)</f>
        <v>28091.100078902633</v>
      </c>
      <c r="D106" s="133">
        <f>INDEX('Total Agency'!$N$8:$CS$8,1,'Yearly Summary'!A106)</f>
        <v>76</v>
      </c>
      <c r="E106" s="133">
        <f>INDEX('Total Agency'!$N$15:$CS$15,1,'Yearly Summary'!A106)</f>
        <v>1449.9888189375158</v>
      </c>
      <c r="F106" s="133">
        <f>INDEX('Total Agency'!$N$13:$CS$13,1,'Yearly Summary'!A106)</f>
        <v>655.89570367857357</v>
      </c>
      <c r="G106" s="134">
        <f>INDEX('Total Agency'!$N$12:$CS$12,1,'Yearly Summary'!A106)</f>
        <v>0.15</v>
      </c>
      <c r="H106" s="132">
        <f>INDEX('Total Agency'!$N$14:$CS$14,1,'Yearly Summary'!A106)</f>
        <v>2.2107002848246942</v>
      </c>
      <c r="I106" s="133">
        <f>INDEX('Total Agency'!$N$34:$CS$34,1,'Yearly Summary'!A106)</f>
        <v>1525.9888189375158</v>
      </c>
      <c r="J106" s="133">
        <f>INDEX('Total Agency'!$N$44:$CS$44,1,'Yearly Summary'!A106)</f>
        <v>2871.164074620372</v>
      </c>
      <c r="K106" s="134">
        <f>INDEX('Total Agency'!$N$45:$CS$45,1,'Yearly Summary'!A106)</f>
        <v>0.10220902942767676</v>
      </c>
      <c r="L106" s="133">
        <f>INDEX('Total Agency'!$N$11:$CS$11,1,'Yearly Summary'!A106)</f>
        <v>4372.6380245238242</v>
      </c>
      <c r="M106" s="133">
        <f>INDEX('Total Agency'!$N$41:$CS$41,1,'Yearly Summary'!A106)</f>
        <v>26745.924823219775</v>
      </c>
      <c r="N106" s="133">
        <f>INDEX('Total Agency'!$N$57:$CS$57,1,'Yearly Summary'!A106)</f>
        <v>4072.6746909761355</v>
      </c>
      <c r="O106" s="134">
        <f>INDEX('Total Agency'!$N$69:$CS$69,1,'Yearly Summary'!A106)</f>
        <v>0.15227271884950477</v>
      </c>
      <c r="P106" s="197">
        <f>INDEX('Total Agency'!$N$93:$CS$93,1,'Yearly Summary'!A106)</f>
        <v>1.953766066874959</v>
      </c>
      <c r="Q106" s="133">
        <f>INDEX('Total Agency'!$N$81:$CS$81,1,'Yearly Summary'!A106)</f>
        <v>7957.0536126496336</v>
      </c>
      <c r="R106" s="132">
        <f>INDEX('Total Agency'!$N$105:$CS$105,1,'Yearly Summary'!A106)</f>
        <v>20.551716572914373</v>
      </c>
      <c r="S106" s="133">
        <f>INDEX('Total Agency'!$N$30:$CS$30,1,'Yearly Summary'!A106)</f>
        <v>163531.11060265967</v>
      </c>
      <c r="T106" s="132">
        <f>INDEX('Total Agency'!$N$117:$CS$117,1,'Yearly Summary'!A106)</f>
        <v>40.15324645619183</v>
      </c>
      <c r="U106" s="132">
        <f>INDEX('Total Agency'!$N$129:$CS$129,1,'Yearly Summary'!A106)</f>
        <v>6.1142440085185727</v>
      </c>
      <c r="V106" s="340"/>
      <c r="W106" s="340"/>
    </row>
    <row r="107" spans="1:24" x14ac:dyDescent="0.25">
      <c r="A107" s="131">
        <v>75</v>
      </c>
      <c r="B107" s="126">
        <v>3</v>
      </c>
      <c r="C107" s="133">
        <f>INDEX('Total Agency'!$N$43:$CS$43,1,A107)</f>
        <v>26745.924823219775</v>
      </c>
      <c r="D107" s="133">
        <f>INDEX('Total Agency'!$N$8:$CS$8,1,'Yearly Summary'!A107)</f>
        <v>76</v>
      </c>
      <c r="E107" s="133">
        <f>INDEX('Total Agency'!$N$15:$CS$15,1,'Yearly Summary'!A107)</f>
        <v>3396.0331397937343</v>
      </c>
      <c r="F107" s="133">
        <f>INDEX('Total Agency'!$N$13:$CS$13,1,'Yearly Summary'!A107)</f>
        <v>1532.6282514899867</v>
      </c>
      <c r="G107" s="134">
        <f>INDEX('Total Agency'!$N$12:$CS$12,1,'Yearly Summary'!A107)</f>
        <v>0.34261036043151039</v>
      </c>
      <c r="H107" s="132">
        <f>INDEX('Total Agency'!$N$14:$CS$14,1,'Yearly Summary'!A107)</f>
        <v>2.2158231368188517</v>
      </c>
      <c r="I107" s="133">
        <f>INDEX('Total Agency'!$N$34:$CS$34,1,'Yearly Summary'!A107)</f>
        <v>3472.0331397937343</v>
      </c>
      <c r="J107" s="133">
        <f>INDEX('Total Agency'!$N$44:$CS$44,1,'Yearly Summary'!A107)</f>
        <v>2453.6268169959521</v>
      </c>
      <c r="K107" s="134">
        <f>INDEX('Total Agency'!$N$45:$CS$45,1,'Yearly Summary'!A107)</f>
        <v>9.1738342690091179E-2</v>
      </c>
      <c r="L107" s="133">
        <f>INDEX('Total Agency'!$N$11:$CS$11,1,'Yearly Summary'!A107)</f>
        <v>4473.3855962781581</v>
      </c>
      <c r="M107" s="133">
        <f>INDEX('Total Agency'!$N$41:$CS$41,1,'Yearly Summary'!A107)</f>
        <v>27764.331146017561</v>
      </c>
      <c r="N107" s="133">
        <f>INDEX('Total Agency'!$N$57:$CS$57,1,'Yearly Summary'!A107)</f>
        <v>5572.2530783098882</v>
      </c>
      <c r="O107" s="134">
        <f>INDEX('Total Agency'!$N$69:$CS$69,1,'Yearly Summary'!A107)</f>
        <v>0.20069826458287135</v>
      </c>
      <c r="P107" s="197">
        <f>INDEX('Total Agency'!$N$93:$CS$93,1,'Yearly Summary'!A107)</f>
        <v>1.9448388806802828</v>
      </c>
      <c r="Q107" s="133">
        <f>INDEX('Total Agency'!$N$81:$CS$81,1,'Yearly Summary'!A107)</f>
        <v>10837.134439687463</v>
      </c>
      <c r="R107" s="132">
        <f>INDEX('Total Agency'!$N$105:$CS$105,1,'Yearly Summary'!A107)</f>
        <v>20.027203945730353</v>
      </c>
      <c r="S107" s="133">
        <f>INDEX('Total Agency'!$N$30:$CS$30,1,'Yearly Summary'!A107)</f>
        <v>217037.50161091905</v>
      </c>
      <c r="T107" s="132">
        <f>INDEX('Total Agency'!$N$117:$CS$117,1,'Yearly Summary'!A107)</f>
        <v>38.949684904969963</v>
      </c>
      <c r="U107" s="132">
        <f>INDEX('Total Agency'!$N$129:$CS$129,1,'Yearly Summary'!A107)</f>
        <v>7.8171341664771319</v>
      </c>
      <c r="V107" s="340"/>
      <c r="W107" s="340"/>
    </row>
    <row r="108" spans="1:24" x14ac:dyDescent="0.25">
      <c r="A108" s="131">
        <v>76</v>
      </c>
      <c r="B108" s="126">
        <v>4</v>
      </c>
      <c r="C108" s="133">
        <f>INDEX('Total Agency'!$N$43:$CS$43,1,A108)</f>
        <v>27764.331146017561</v>
      </c>
      <c r="D108" s="133">
        <f>INDEX('Total Agency'!$N$8:$CS$8,1,'Yearly Summary'!A108)</f>
        <v>76</v>
      </c>
      <c r="E108" s="133">
        <f>INDEX('Total Agency'!$N$15:$CS$15,1,'Yearly Summary'!A108)</f>
        <v>3472.2822165094931</v>
      </c>
      <c r="F108" s="133">
        <f>INDEX('Total Agency'!$N$13:$CS$13,1,'Yearly Summary'!A108)</f>
        <v>1566.6367828633622</v>
      </c>
      <c r="G108" s="134">
        <f>INDEX('Total Agency'!$N$12:$CS$12,1,'Yearly Summary'!A108)</f>
        <v>0.34274184064363161</v>
      </c>
      <c r="H108" s="132">
        <f>INDEX('Total Agency'!$N$14:$CS$14,1,'Yearly Summary'!A108)</f>
        <v>2.2163926281388329</v>
      </c>
      <c r="I108" s="133">
        <f>INDEX('Total Agency'!$N$34:$CS$34,1,'Yearly Summary'!A108)</f>
        <v>3548.2822165094931</v>
      </c>
      <c r="J108" s="133">
        <f>INDEX('Total Agency'!$N$44:$CS$44,1,'Yearly Summary'!A108)</f>
        <v>2927.9436133018162</v>
      </c>
      <c r="K108" s="134">
        <f>INDEX('Total Agency'!$N$45:$CS$45,1,'Yearly Summary'!A108)</f>
        <v>0.10545701958038317</v>
      </c>
      <c r="L108" s="133">
        <f>INDEX('Total Agency'!$N$11:$CS$11,1,'Yearly Summary'!A108)</f>
        <v>4570.8944665798317</v>
      </c>
      <c r="M108" s="133">
        <f>INDEX('Total Agency'!$N$41:$CS$41,1,'Yearly Summary'!A108)</f>
        <v>28384.669749225235</v>
      </c>
      <c r="N108" s="133">
        <f>INDEX('Total Agency'!$N$57:$CS$57,1,'Yearly Summary'!A108)</f>
        <v>5881.281177659992</v>
      </c>
      <c r="O108" s="134">
        <f>INDEX('Total Agency'!$N$69:$CS$69,1,'Yearly Summary'!A108)</f>
        <v>0.20719921103963249</v>
      </c>
      <c r="P108" s="197">
        <f>INDEX('Total Agency'!$N$93:$CS$93,1,'Yearly Summary'!A108)</f>
        <v>1.8561568275775875</v>
      </c>
      <c r="Q108" s="133">
        <f>INDEX('Total Agency'!$N$81:$CS$81,1,'Yearly Summary'!A108)</f>
        <v>10916.580212817149</v>
      </c>
      <c r="R108" s="132">
        <f>INDEX('Total Agency'!$N$105:$CS$105,1,'Yearly Summary'!A108)</f>
        <v>20.030947890804832</v>
      </c>
      <c r="S108" s="133">
        <f>INDEX('Total Agency'!$N$30:$CS$30,1,'Yearly Summary'!A108)</f>
        <v>218669.44938873142</v>
      </c>
      <c r="T108" s="132">
        <f>INDEX('Total Agency'!$N$117:$CS$117,1,'Yearly Summary'!A108)</f>
        <v>37.180580690368267</v>
      </c>
      <c r="U108" s="132">
        <f>INDEX('Total Agency'!$N$129:$CS$129,1,'Yearly Summary'!A108)</f>
        <v>7.7037869850396987</v>
      </c>
      <c r="V108" s="340"/>
      <c r="W108" s="340"/>
    </row>
    <row r="109" spans="1:24" x14ac:dyDescent="0.25">
      <c r="A109" s="131">
        <v>77</v>
      </c>
      <c r="B109" s="126">
        <v>5</v>
      </c>
      <c r="C109" s="133">
        <f>INDEX('Total Agency'!$N$43:$CS$43,1,A109)</f>
        <v>28384.669749225235</v>
      </c>
      <c r="D109" s="133">
        <f>INDEX('Total Agency'!$N$8:$CS$8,1,'Yearly Summary'!A109)</f>
        <v>76</v>
      </c>
      <c r="E109" s="133">
        <f>INDEX('Total Agency'!$N$15:$CS$15,1,'Yearly Summary'!A109)</f>
        <v>3495.4357633020231</v>
      </c>
      <c r="F109" s="133">
        <f>INDEX('Total Agency'!$N$13:$CS$13,1,'Yearly Summary'!A109)</f>
        <v>1576.8707810094234</v>
      </c>
      <c r="G109" s="134">
        <f>INDEX('Total Agency'!$N$12:$CS$12,1,'Yearly Summary'!A109)</f>
        <v>0.34281083947962421</v>
      </c>
      <c r="H109" s="132">
        <f>INDEX('Total Agency'!$N$14:$CS$14,1,'Yearly Summary'!A109)</f>
        <v>2.2166913138338722</v>
      </c>
      <c r="I109" s="133">
        <f>INDEX('Total Agency'!$N$34:$CS$34,1,'Yearly Summary'!A109)</f>
        <v>3571.4357633020231</v>
      </c>
      <c r="J109" s="133">
        <f>INDEX('Total Agency'!$N$44:$CS$44,1,'Yearly Summary'!A109)</f>
        <v>2248.3241238199926</v>
      </c>
      <c r="K109" s="134">
        <f>INDEX('Total Agency'!$N$45:$CS$45,1,'Yearly Summary'!A109)</f>
        <v>7.9209099266739261E-2</v>
      </c>
      <c r="L109" s="133">
        <f>INDEX('Total Agency'!$N$11:$CS$11,1,'Yearly Summary'!A109)</f>
        <v>4599.8276583175211</v>
      </c>
      <c r="M109" s="133">
        <f>INDEX('Total Agency'!$N$41:$CS$41,1,'Yearly Summary'!A109)</f>
        <v>29707.781388707266</v>
      </c>
      <c r="N109" s="133">
        <f>INDEX('Total Agency'!$N$57:$CS$57,1,'Yearly Summary'!A109)</f>
        <v>5808.7177495008928</v>
      </c>
      <c r="O109" s="134">
        <f>INDEX('Total Agency'!$N$69:$CS$69,1,'Yearly Summary'!A109)</f>
        <v>0.19552849381438306</v>
      </c>
      <c r="P109" s="197">
        <f>INDEX('Total Agency'!$N$93:$CS$93,1,'Yearly Summary'!A109)</f>
        <v>1.9429057851900786</v>
      </c>
      <c r="Q109" s="133">
        <f>INDEX('Total Agency'!$N$81:$CS$81,1,'Yearly Summary'!A109)</f>
        <v>11285.791320041579</v>
      </c>
      <c r="R109" s="132">
        <f>INDEX('Total Agency'!$N$105:$CS$105,1,'Yearly Summary'!A109)</f>
        <v>20.001605016319449</v>
      </c>
      <c r="S109" s="133">
        <f>INDEX('Total Agency'!$N$30:$CS$30,1,'Yearly Summary'!A109)</f>
        <v>225733.94028007812</v>
      </c>
      <c r="T109" s="132">
        <f>INDEX('Total Agency'!$N$117:$CS$117,1,'Yearly Summary'!A109)</f>
        <v>38.861234099293952</v>
      </c>
      <c r="U109" s="132">
        <f>INDEX('Total Agency'!$N$129:$CS$129,1,'Yearly Summary'!A109)</f>
        <v>7.5984785712030893</v>
      </c>
      <c r="V109" s="340"/>
      <c r="W109" s="340"/>
    </row>
    <row r="110" spans="1:24" x14ac:dyDescent="0.25">
      <c r="A110" s="131">
        <v>78</v>
      </c>
      <c r="B110" s="126">
        <v>6</v>
      </c>
      <c r="C110" s="133">
        <f>INDEX('Total Agency'!$N$43:$CS$43,1,A110)</f>
        <v>29707.781388707266</v>
      </c>
      <c r="D110" s="133">
        <f>INDEX('Total Agency'!$N$8:$CS$8,1,'Yearly Summary'!A110)</f>
        <v>76</v>
      </c>
      <c r="E110" s="133">
        <f>INDEX('Total Agency'!$N$15:$CS$15,1,'Yearly Summary'!A110)</f>
        <v>3476.0649683772831</v>
      </c>
      <c r="F110" s="133">
        <f>INDEX('Total Agency'!$N$13:$CS$13,1,'Yearly Summary'!A110)</f>
        <v>1568.0606201634214</v>
      </c>
      <c r="G110" s="134">
        <f>INDEX('Total Agency'!$N$12:$CS$12,1,'Yearly Summary'!A110)</f>
        <v>0.34283421266091085</v>
      </c>
      <c r="H110" s="132">
        <f>INDEX('Total Agency'!$N$14:$CS$14,1,'Yearly Summary'!A110)</f>
        <v>2.2167924655967775</v>
      </c>
      <c r="I110" s="133">
        <f>INDEX('Total Agency'!$N$34:$CS$34,1,'Yearly Summary'!A110)</f>
        <v>3552.0649683772831</v>
      </c>
      <c r="J110" s="133">
        <f>INDEX('Total Agency'!$N$44:$CS$44,1,'Yearly Summary'!A110)</f>
        <v>2298.2368773237395</v>
      </c>
      <c r="K110" s="134">
        <f>INDEX('Total Agency'!$N$45:$CS$45,1,'Yearly Summary'!A110)</f>
        <v>7.7361444372192723E-2</v>
      </c>
      <c r="L110" s="133">
        <f>INDEX('Total Agency'!$N$11:$CS$11,1,'Yearly Summary'!A110)</f>
        <v>4573.816037766198</v>
      </c>
      <c r="M110" s="133">
        <f>INDEX('Total Agency'!$N$41:$CS$41,1,'Yearly Summary'!A110)</f>
        <v>30961.609479760813</v>
      </c>
      <c r="N110" s="133">
        <f>INDEX('Total Agency'!$N$57:$CS$57,1,'Yearly Summary'!A110)</f>
        <v>5644.2400875944113</v>
      </c>
      <c r="O110" s="134">
        <f>INDEX('Total Agency'!$N$69:$CS$69,1,'Yearly Summary'!A110)</f>
        <v>0.18229801946452348</v>
      </c>
      <c r="P110" s="197">
        <f>INDEX('Total Agency'!$N$93:$CS$93,1,'Yearly Summary'!A110)</f>
        <v>1.9634575225123607</v>
      </c>
      <c r="Q110" s="133">
        <f>INDEX('Total Agency'!$N$81:$CS$81,1,'Yearly Summary'!A110)</f>
        <v>11082.225658853073</v>
      </c>
      <c r="R110" s="132">
        <f>INDEX('Total Agency'!$N$105:$CS$105,1,'Yearly Summary'!A110)</f>
        <v>20.025196910746452</v>
      </c>
      <c r="S110" s="133">
        <f>INDEX('Total Agency'!$N$30:$CS$30,1,'Yearly Summary'!A110)</f>
        <v>221923.7510278596</v>
      </c>
      <c r="T110" s="132">
        <f>INDEX('Total Agency'!$N$117:$CS$117,1,'Yearly Summary'!A110)</f>
        <v>39.318623514196403</v>
      </c>
      <c r="U110" s="132">
        <f>INDEX('Total Agency'!$N$129:$CS$129,1,'Yearly Summary'!A110)</f>
        <v>7.167707194709247</v>
      </c>
      <c r="V110" s="340"/>
      <c r="W110" s="340"/>
    </row>
    <row r="111" spans="1:24" x14ac:dyDescent="0.25">
      <c r="A111" s="131">
        <v>79</v>
      </c>
      <c r="B111" s="126">
        <v>7</v>
      </c>
      <c r="C111" s="133">
        <f>INDEX('Total Agency'!$N$43:$CS$43,1,A111)</f>
        <v>30961.609479760809</v>
      </c>
      <c r="D111" s="133">
        <f>INDEX('Total Agency'!$N$8:$CS$8,1,'Yearly Summary'!A111)</f>
        <v>76</v>
      </c>
      <c r="E111" s="133">
        <f>INDEX('Total Agency'!$N$15:$CS$15,1,'Yearly Summary'!A111)</f>
        <v>3475.6116910514829</v>
      </c>
      <c r="F111" s="133">
        <f>INDEX('Total Agency'!$N$13:$CS$13,1,'Yearly Summary'!A111)</f>
        <v>1567.7059768949173</v>
      </c>
      <c r="G111" s="134">
        <f>INDEX('Total Agency'!$N$12:$CS$12,1,'Yearly Summary'!A111)</f>
        <v>0.34288328948556807</v>
      </c>
      <c r="H111" s="132">
        <f>INDEX('Total Agency'!$N$14:$CS$14,1,'Yearly Summary'!A111)</f>
        <v>2.2170048097510389</v>
      </c>
      <c r="I111" s="133">
        <f>INDEX('Total Agency'!$N$34:$CS$34,1,'Yearly Summary'!A111)</f>
        <v>3551.6116910514829</v>
      </c>
      <c r="J111" s="133">
        <f>INDEX('Total Agency'!$N$44:$CS$44,1,'Yearly Summary'!A111)</f>
        <v>3234.6066820957631</v>
      </c>
      <c r="K111" s="134">
        <f>INDEX('Total Agency'!$N$45:$CS$45,1,'Yearly Summary'!A111)</f>
        <v>0.10447152898205057</v>
      </c>
      <c r="L111" s="133">
        <f>INDEX('Total Agency'!$N$11:$CS$11,1,'Yearly Summary'!A111)</f>
        <v>4572.127090961375</v>
      </c>
      <c r="M111" s="133">
        <f>INDEX('Total Agency'!$N$41:$CS$41,1,'Yearly Summary'!A111)</f>
        <v>31278.614488716528</v>
      </c>
      <c r="N111" s="133">
        <f>INDEX('Total Agency'!$N$57:$CS$57,1,'Yearly Summary'!A111)</f>
        <v>5578.0306057004836</v>
      </c>
      <c r="O111" s="134">
        <f>INDEX('Total Agency'!$N$69:$CS$69,1,'Yearly Summary'!A111)</f>
        <v>0.1783336857108139</v>
      </c>
      <c r="P111" s="197">
        <f>INDEX('Total Agency'!$N$93:$CS$93,1,'Yearly Summary'!A111)</f>
        <v>2.0050931532357281</v>
      </c>
      <c r="Q111" s="133">
        <f>INDEX('Total Agency'!$N$81:$CS$81,1,'Yearly Summary'!A111)</f>
        <v>11184.470976029381</v>
      </c>
      <c r="R111" s="132">
        <f>INDEX('Total Agency'!$N$105:$CS$105,1,'Yearly Summary'!A111)</f>
        <v>19.941312166301753</v>
      </c>
      <c r="S111" s="133">
        <f>INDEX('Total Agency'!$N$30:$CS$30,1,'Yearly Summary'!A111)</f>
        <v>223033.02714794353</v>
      </c>
      <c r="T111" s="132">
        <f>INDEX('Total Agency'!$N$117:$CS$117,1,'Yearly Summary'!A111)</f>
        <v>39.984188491187972</v>
      </c>
      <c r="U111" s="132">
        <f>INDEX('Total Agency'!$N$129:$CS$129,1,'Yearly Summary'!A111)</f>
        <v>7.1305277037894577</v>
      </c>
      <c r="V111" s="340"/>
      <c r="W111" s="340"/>
    </row>
    <row r="112" spans="1:24" x14ac:dyDescent="0.25">
      <c r="A112" s="131">
        <v>80</v>
      </c>
      <c r="B112" s="126">
        <v>8</v>
      </c>
      <c r="C112" s="133">
        <f>INDEX('Total Agency'!$N$43:$CS$43,1,A112)</f>
        <v>31278.614488716528</v>
      </c>
      <c r="D112" s="133">
        <f>INDEX('Total Agency'!$N$8:$CS$8,1,'Yearly Summary'!A112)</f>
        <v>76</v>
      </c>
      <c r="E112" s="133">
        <f>INDEX('Total Agency'!$N$15:$CS$15,1,'Yearly Summary'!A112)</f>
        <v>3531.5293868357771</v>
      </c>
      <c r="F112" s="133">
        <f>INDEX('Total Agency'!$N$13:$CS$13,1,'Yearly Summary'!A112)</f>
        <v>1592.5956986481644</v>
      </c>
      <c r="G112" s="134">
        <f>INDEX('Total Agency'!$N$12:$CS$12,1,'Yearly Summary'!A112)</f>
        <v>0.34299030158140464</v>
      </c>
      <c r="H112" s="132">
        <f>INDEX('Total Agency'!$N$14:$CS$14,1,'Yearly Summary'!A112)</f>
        <v>2.2174676158132467</v>
      </c>
      <c r="I112" s="133">
        <f>INDEX('Total Agency'!$N$34:$CS$34,1,'Yearly Summary'!A112)</f>
        <v>3607.5293868357771</v>
      </c>
      <c r="J112" s="133">
        <f>INDEX('Total Agency'!$N$44:$CS$44,1,'Yearly Summary'!A112)</f>
        <v>2587.3238298134675</v>
      </c>
      <c r="K112" s="134">
        <f>INDEX('Total Agency'!$N$45:$CS$45,1,'Yearly Summary'!A112)</f>
        <v>8.2718620121323486E-2</v>
      </c>
      <c r="L112" s="133">
        <f>INDEX('Total Agency'!$N$11:$CS$11,1,'Yearly Summary'!A112)</f>
        <v>4643.267437316098</v>
      </c>
      <c r="M112" s="133">
        <f>INDEX('Total Agency'!$N$41:$CS$41,1,'Yearly Summary'!A112)</f>
        <v>32298.820045738838</v>
      </c>
      <c r="N112" s="133">
        <f>INDEX('Total Agency'!$N$57:$CS$57,1,'Yearly Summary'!A112)</f>
        <v>6002.9692893945894</v>
      </c>
      <c r="O112" s="134">
        <f>INDEX('Total Agency'!$N$69:$CS$69,1,'Yearly Summary'!A112)</f>
        <v>0.18585723196369699</v>
      </c>
      <c r="P112" s="197">
        <f>INDEX('Total Agency'!$N$93:$CS$93,1,'Yearly Summary'!A112)</f>
        <v>1.9838193588826385</v>
      </c>
      <c r="Q112" s="133">
        <f>INDEX('Total Agency'!$N$81:$CS$81,1,'Yearly Summary'!A112)</f>
        <v>11908.806687078943</v>
      </c>
      <c r="R112" s="132">
        <f>INDEX('Total Agency'!$N$105:$CS$105,1,'Yearly Summary'!A112)</f>
        <v>20.083961132627369</v>
      </c>
      <c r="S112" s="133">
        <f>INDEX('Total Agency'!$N$30:$CS$30,1,'Yearly Summary'!A112)</f>
        <v>239176.0106392664</v>
      </c>
      <c r="T112" s="132">
        <f>INDEX('Total Agency'!$N$117:$CS$117,1,'Yearly Summary'!A112)</f>
        <v>39.842950897952662</v>
      </c>
      <c r="U112" s="132">
        <f>INDEX('Total Agency'!$N$129:$CS$129,1,'Yearly Summary'!A112)</f>
        <v>7.4051005671589767</v>
      </c>
      <c r="V112" s="340"/>
      <c r="W112" s="340"/>
    </row>
    <row r="113" spans="1:24" x14ac:dyDescent="0.25">
      <c r="A113" s="131">
        <v>81</v>
      </c>
      <c r="B113" s="126">
        <v>9</v>
      </c>
      <c r="C113" s="133">
        <f>INDEX('Total Agency'!$N$43:$CS$43,1,A113)</f>
        <v>32298.820045738838</v>
      </c>
      <c r="D113" s="133">
        <f>INDEX('Total Agency'!$N$8:$CS$8,1,'Yearly Summary'!A113)</f>
        <v>76</v>
      </c>
      <c r="E113" s="133">
        <f>INDEX('Total Agency'!$N$15:$CS$15,1,'Yearly Summary'!A113)</f>
        <v>3631.4992362937896</v>
      </c>
      <c r="F113" s="133">
        <f>INDEX('Total Agency'!$N$13:$CS$13,1,'Yearly Summary'!A113)</f>
        <v>1637.2174838313194</v>
      </c>
      <c r="G113" s="134">
        <f>INDEX('Total Agency'!$N$12:$CS$12,1,'Yearly Summary'!A113)</f>
        <v>0.34313481335385493</v>
      </c>
      <c r="H113" s="132">
        <f>INDEX('Total Agency'!$N$14:$CS$14,1,'Yearly Summary'!A113)</f>
        <v>2.2180921424046671</v>
      </c>
      <c r="I113" s="133">
        <f>INDEX('Total Agency'!$N$34:$CS$34,1,'Yearly Summary'!A113)</f>
        <v>3707.4992362937896</v>
      </c>
      <c r="J113" s="133">
        <f>INDEX('Total Agency'!$N$44:$CS$44,1,'Yearly Summary'!A113)</f>
        <v>2601.4809450345329</v>
      </c>
      <c r="K113" s="134">
        <f>INDEX('Total Agency'!$N$45:$CS$45,1,'Yearly Summary'!A113)</f>
        <v>8.054414809428137E-2</v>
      </c>
      <c r="L113" s="133">
        <f>INDEX('Total Agency'!$N$11:$CS$11,1,'Yearly Summary'!A113)</f>
        <v>4771.3534742478969</v>
      </c>
      <c r="M113" s="133">
        <f>INDEX('Total Agency'!$N$41:$CS$41,1,'Yearly Summary'!A113)</f>
        <v>33404.838336998095</v>
      </c>
      <c r="N113" s="133">
        <f>INDEX('Total Agency'!$N$57:$CS$57,1,'Yearly Summary'!A113)</f>
        <v>6256.0104509450839</v>
      </c>
      <c r="O113" s="134">
        <f>INDEX('Total Agency'!$N$69:$CS$69,1,'Yearly Summary'!A113)</f>
        <v>0.18727857287715516</v>
      </c>
      <c r="P113" s="197">
        <f>INDEX('Total Agency'!$N$93:$CS$93,1,'Yearly Summary'!A113)</f>
        <v>2.0044569365694263</v>
      </c>
      <c r="Q113" s="133">
        <f>INDEX('Total Agency'!$N$81:$CS$81,1,'Yearly Summary'!A113)</f>
        <v>12539.903543647697</v>
      </c>
      <c r="R113" s="132">
        <f>INDEX('Total Agency'!$N$105:$CS$105,1,'Yearly Summary'!A113)</f>
        <v>20.058050289114892</v>
      </c>
      <c r="S113" s="133">
        <f>INDEX('Total Agency'!$N$30:$CS$30,1,'Yearly Summary'!A113)</f>
        <v>251526.01589913553</v>
      </c>
      <c r="T113" s="132">
        <f>INDEX('Total Agency'!$N$117:$CS$117,1,'Yearly Summary'!A113)</f>
        <v>40.205498036074722</v>
      </c>
      <c r="U113" s="132">
        <f>INDEX('Total Agency'!$N$129:$CS$129,1,'Yearly Summary'!A113)</f>
        <v>7.5296282940113386</v>
      </c>
      <c r="V113" s="340"/>
      <c r="W113" s="340"/>
    </row>
    <row r="114" spans="1:24" x14ac:dyDescent="0.25">
      <c r="A114" s="131">
        <v>82</v>
      </c>
      <c r="B114" s="126">
        <v>10</v>
      </c>
      <c r="C114" s="133">
        <f>INDEX('Total Agency'!$N$43:$CS$43,1,A114)</f>
        <v>33404.838336998095</v>
      </c>
      <c r="D114" s="133">
        <f>INDEX('Total Agency'!$N$8:$CS$8,1,'Yearly Summary'!A114)</f>
        <v>76</v>
      </c>
      <c r="E114" s="133">
        <f>INDEX('Total Agency'!$N$15:$CS$15,1,'Yearly Summary'!A114)</f>
        <v>3721.9671142192801</v>
      </c>
      <c r="F114" s="133">
        <f>INDEX('Total Agency'!$N$13:$CS$13,1,'Yearly Summary'!A114)</f>
        <v>1677.5861715229398</v>
      </c>
      <c r="G114" s="134">
        <f>INDEX('Total Agency'!$N$12:$CS$12,1,'Yearly Summary'!A114)</f>
        <v>0.34326269698859407</v>
      </c>
      <c r="H114" s="132">
        <f>INDEX('Total Agency'!$N$14:$CS$14,1,'Yearly Summary'!A114)</f>
        <v>2.2186443697496734</v>
      </c>
      <c r="I114" s="133">
        <f>INDEX('Total Agency'!$N$34:$CS$34,1,'Yearly Summary'!A114)</f>
        <v>3797.9671142192801</v>
      </c>
      <c r="J114" s="133">
        <f>INDEX('Total Agency'!$N$44:$CS$44,1,'Yearly Summary'!A114)</f>
        <v>3334.8091399434979</v>
      </c>
      <c r="K114" s="134">
        <f>INDEX('Total Agency'!$N$45:$CS$45,1,'Yearly Summary'!A114)</f>
        <v>9.9830123597693735E-2</v>
      </c>
      <c r="L114" s="133">
        <f>INDEX('Total Agency'!$N$11:$CS$11,1,'Yearly Summary'!A114)</f>
        <v>4887.1787882581448</v>
      </c>
      <c r="M114" s="133">
        <f>INDEX('Total Agency'!$N$41:$CS$41,1,'Yearly Summary'!A114)</f>
        <v>33867.996311273877</v>
      </c>
      <c r="N114" s="133">
        <f>INDEX('Total Agency'!$N$57:$CS$57,1,'Yearly Summary'!A114)</f>
        <v>6516.1123566670303</v>
      </c>
      <c r="O114" s="134">
        <f>INDEX('Total Agency'!$N$69:$CS$69,1,'Yearly Summary'!A114)</f>
        <v>0.19239733867863823</v>
      </c>
      <c r="P114" s="197">
        <f>INDEX('Total Agency'!$N$93:$CS$93,1,'Yearly Summary'!A114)</f>
        <v>2.0224913056246838</v>
      </c>
      <c r="Q114" s="133">
        <f>INDEX('Total Agency'!$N$81:$CS$81,1,'Yearly Summary'!A114)</f>
        <v>13178.780587832636</v>
      </c>
      <c r="R114" s="132">
        <f>INDEX('Total Agency'!$N$105:$CS$105,1,'Yearly Summary'!A114)</f>
        <v>19.991259202130678</v>
      </c>
      <c r="S114" s="133">
        <f>INDEX('Total Agency'!$N$30:$CS$30,1,'Yearly Summary'!A114)</f>
        <v>263460.41869937035</v>
      </c>
      <c r="T114" s="132">
        <f>INDEX('Total Agency'!$N$117:$CS$117,1,'Yearly Summary'!A114)</f>
        <v>40.432147924798748</v>
      </c>
      <c r="U114" s="132">
        <f>INDEX('Total Agency'!$N$129:$CS$129,1,'Yearly Summary'!A114)</f>
        <v>7.7790376577923048</v>
      </c>
      <c r="V114" s="340"/>
      <c r="W114" s="340"/>
    </row>
    <row r="115" spans="1:24" x14ac:dyDescent="0.25">
      <c r="A115" s="131">
        <v>83</v>
      </c>
      <c r="B115" s="126">
        <v>11</v>
      </c>
      <c r="C115" s="133">
        <f>INDEX('Total Agency'!$N$43:$CS$43,1,A115)</f>
        <v>33867.996311273877</v>
      </c>
      <c r="D115" s="133">
        <f>INDEX('Total Agency'!$N$8:$CS$8,1,'Yearly Summary'!A115)</f>
        <v>76</v>
      </c>
      <c r="E115" s="133">
        <f>INDEX('Total Agency'!$N$15:$CS$15,1,'Yearly Summary'!A115)</f>
        <v>3802.9328567707744</v>
      </c>
      <c r="F115" s="133">
        <f>INDEX('Total Agency'!$N$13:$CS$13,1,'Yearly Summary'!A115)</f>
        <v>1713.7033940430381</v>
      </c>
      <c r="G115" s="134">
        <f>INDEX('Total Agency'!$N$12:$CS$12,1,'Yearly Summary'!A115)</f>
        <v>0.34337554055134983</v>
      </c>
      <c r="H115" s="132">
        <f>INDEX('Total Agency'!$N$14:$CS$14,1,'Yearly Summary'!A115)</f>
        <v>2.2191313094144851</v>
      </c>
      <c r="I115" s="133">
        <f>INDEX('Total Agency'!$N$34:$CS$34,1,'Yearly Summary'!A115)</f>
        <v>3878.9328567707744</v>
      </c>
      <c r="J115" s="133">
        <f>INDEX('Total Agency'!$N$44:$CS$44,1,'Yearly Summary'!A115)</f>
        <v>3377.2434184349777</v>
      </c>
      <c r="K115" s="134">
        <f>INDEX('Total Agency'!$N$45:$CS$45,1,'Yearly Summary'!A115)</f>
        <v>9.9717839443332262E-2</v>
      </c>
      <c r="L115" s="133">
        <f>INDEX('Total Agency'!$N$11:$CS$11,1,'Yearly Summary'!A115)</f>
        <v>4990.7555770902782</v>
      </c>
      <c r="M115" s="133">
        <f>INDEX('Total Agency'!$N$41:$CS$41,1,'Yearly Summary'!A115)</f>
        <v>34369.685749609678</v>
      </c>
      <c r="N115" s="133">
        <f>INDEX('Total Agency'!$N$57:$CS$57,1,'Yearly Summary'!A115)</f>
        <v>6739.1834480904918</v>
      </c>
      <c r="O115" s="134">
        <f>INDEX('Total Agency'!$N$69:$CS$69,1,'Yearly Summary'!A115)</f>
        <v>0.1960792861822144</v>
      </c>
      <c r="P115" s="197">
        <f>INDEX('Total Agency'!$N$93:$CS$93,1,'Yearly Summary'!A115)</f>
        <v>2.0391434197591618</v>
      </c>
      <c r="Q115" s="133">
        <f>INDEX('Total Agency'!$N$81:$CS$81,1,'Yearly Summary'!A115)</f>
        <v>13742.161582723586</v>
      </c>
      <c r="R115" s="132">
        <f>INDEX('Total Agency'!$N$105:$CS$105,1,'Yearly Summary'!A115)</f>
        <v>19.972896930532936</v>
      </c>
      <c r="S115" s="133">
        <f>INDEX('Total Agency'!$N$30:$CS$30,1,'Yearly Summary'!A115)</f>
        <v>274470.77689446753</v>
      </c>
      <c r="T115" s="132">
        <f>INDEX('Total Agency'!$N$117:$CS$117,1,'Yearly Summary'!A115)</f>
        <v>40.727601349424198</v>
      </c>
      <c r="U115" s="132">
        <f>INDEX('Total Agency'!$N$129:$CS$129,1,'Yearly Summary'!A115)</f>
        <v>7.9858390005088884</v>
      </c>
      <c r="V115" s="340"/>
      <c r="W115" s="340"/>
    </row>
    <row r="116" spans="1:24" x14ac:dyDescent="0.25">
      <c r="A116" s="131">
        <v>84</v>
      </c>
      <c r="B116" s="126">
        <v>12</v>
      </c>
      <c r="C116" s="133">
        <f>INDEX('Total Agency'!$N$43:$CS$43,1,A116)</f>
        <v>34369.685749609678</v>
      </c>
      <c r="D116" s="133">
        <f>INDEX('Total Agency'!$N$8:$CS$8,1,'Yearly Summary'!A116)</f>
        <v>76</v>
      </c>
      <c r="E116" s="133">
        <f>INDEX('Total Agency'!$N$15:$CS$15,1,'Yearly Summary'!A116)</f>
        <v>3877.2197013745199</v>
      </c>
      <c r="F116" s="133">
        <f>INDEX('Total Agency'!$N$13:$CS$13,1,'Yearly Summary'!A116)</f>
        <v>1746.8305271619997</v>
      </c>
      <c r="G116" s="134">
        <f>INDEX('Total Agency'!$N$12:$CS$12,1,'Yearly Summary'!A116)</f>
        <v>0.34347820496179188</v>
      </c>
      <c r="H116" s="132">
        <f>INDEX('Total Agency'!$N$14:$CS$14,1,'Yearly Summary'!A116)</f>
        <v>2.2195740463006857</v>
      </c>
      <c r="I116" s="133">
        <f>INDEX('Total Agency'!$N$34:$CS$34,1,'Yearly Summary'!A116)</f>
        <v>3953.2197013745199</v>
      </c>
      <c r="J116" s="133">
        <f>INDEX('Total Agency'!$N$44:$CS$44,1,'Yearly Summary'!A116)</f>
        <v>3424.1448641139104</v>
      </c>
      <c r="K116" s="134">
        <f>INDEX('Total Agency'!$N$45:$CS$45,1,'Yearly Summary'!A116)</f>
        <v>9.9626888911918468E-2</v>
      </c>
      <c r="L116" s="133">
        <f>INDEX('Total Agency'!$N$11:$CS$11,1,'Yearly Summary'!A116)</f>
        <v>5085.7099575104485</v>
      </c>
      <c r="M116" s="133">
        <f>INDEX('Total Agency'!$N$41:$CS$41,1,'Yearly Summary'!A116)</f>
        <v>34898.760586870289</v>
      </c>
      <c r="N116" s="133">
        <f>INDEX('Total Agency'!$N$57:$CS$57,1,'Yearly Summary'!A116)</f>
        <v>6961.691102706086</v>
      </c>
      <c r="O116" s="134">
        <f>INDEX('Total Agency'!$N$69:$CS$69,1,'Yearly Summary'!A116)</f>
        <v>0.19948247403735114</v>
      </c>
      <c r="P116" s="197">
        <f>INDEX('Total Agency'!$N$93:$CS$93,1,'Yearly Summary'!A116)</f>
        <v>2.0444240403834231</v>
      </c>
      <c r="Q116" s="133">
        <f>INDEX('Total Agency'!$N$81:$CS$81,1,'Yearly Summary'!A116)</f>
        <v>14232.648652095704</v>
      </c>
      <c r="R116" s="132">
        <f>INDEX('Total Agency'!$N$105:$CS$105,1,'Yearly Summary'!A116)</f>
        <v>19.972341471761691</v>
      </c>
      <c r="S116" s="133">
        <f>INDEX('Total Agency'!$N$30:$CS$30,1,'Yearly Summary'!A116)</f>
        <v>284259.31892726419</v>
      </c>
      <c r="T116" s="132">
        <f>INDEX('Total Agency'!$N$117:$CS$117,1,'Yearly Summary'!A116)</f>
        <v>40.83193504761644</v>
      </c>
      <c r="U116" s="132">
        <f>INDEX('Total Agency'!$N$129:$CS$129,1,'Yearly Summary'!A116)</f>
        <v>8.1452554230309548</v>
      </c>
      <c r="V116" s="340"/>
      <c r="W116" s="340"/>
    </row>
    <row r="117" spans="1:24" s="1" customFormat="1" ht="30" x14ac:dyDescent="0.25">
      <c r="B117" s="135" t="s">
        <v>90</v>
      </c>
      <c r="C117" s="138">
        <f>C116</f>
        <v>34369.685749609678</v>
      </c>
      <c r="D117" s="138">
        <f>SUM(D105:D116)</f>
        <v>912</v>
      </c>
      <c r="E117" s="138">
        <f>SUM(E105:E116)</f>
        <v>38758.754980291662</v>
      </c>
      <c r="F117" s="138">
        <f>SUM(F105:F116)</f>
        <v>17481.920073539703</v>
      </c>
      <c r="G117" s="136">
        <f>SUM(F105:F116)/SUM(L105:L116)</f>
        <v>0.31302186353436545</v>
      </c>
      <c r="H117" s="137">
        <f>E117/F117</f>
        <v>2.2170765463546629</v>
      </c>
      <c r="I117" s="138">
        <f>SUM(I105:I116)</f>
        <v>39670.754980291662</v>
      </c>
      <c r="J117" s="138">
        <f>SUM(J105:J116)</f>
        <v>34583.940930867509</v>
      </c>
      <c r="K117" s="136">
        <f>SUM(J105:J116)/SUM(C105:C116)</f>
        <v>9.4314526901846427E-2</v>
      </c>
      <c r="L117" s="138">
        <f>L116</f>
        <v>5085.7099575104485</v>
      </c>
      <c r="M117" s="138">
        <f>M116</f>
        <v>34898.760586870289</v>
      </c>
      <c r="N117" s="138">
        <f>SUM(N105:N116)</f>
        <v>69513.243691312833</v>
      </c>
      <c r="O117" s="136">
        <f>N117/SUM(M105:M116)</f>
        <v>0.18697708547595907</v>
      </c>
      <c r="P117" s="198">
        <f>Q117/N117</f>
        <v>1.9769769527934737</v>
      </c>
      <c r="Q117" s="138">
        <f>SUM(Q105:Q116)</f>
        <v>137426.08069164181</v>
      </c>
      <c r="R117" s="137">
        <f>S117/Q117</f>
        <v>20.068471983524482</v>
      </c>
      <c r="S117" s="138">
        <f>SUM(S105:S116)</f>
        <v>2757931.4501657882</v>
      </c>
      <c r="T117" s="137">
        <f>S117/N117</f>
        <v>39.674906589209428</v>
      </c>
      <c r="U117" s="137">
        <f>S117/SUM(M105:M116)</f>
        <v>7.4182984005813024</v>
      </c>
      <c r="V117" s="343"/>
      <c r="W117" s="343"/>
      <c r="X117" s="212"/>
    </row>
    <row r="118" spans="1:24" x14ac:dyDescent="0.25">
      <c r="S118" s="193">
        <f>'[1]Sales assumption 18-20'!$I$9</f>
        <v>2690940.3117842702</v>
      </c>
      <c r="V118" s="209">
        <f>S118-S117</f>
        <v>-66991.138381517958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AR15" activePane="bottomRight" state="frozen"/>
      <selection pane="topRight" activeCell="B1" sqref="B1"/>
      <selection pane="bottomLeft" activeCell="A7" sqref="A7"/>
      <selection pane="bottomRight" activeCell="AR16" sqref="AR16"/>
    </sheetView>
  </sheetViews>
  <sheetFormatPr defaultRowHeight="15" x14ac:dyDescent="0.25"/>
  <cols>
    <col min="1" max="1" width="24.375" bestFit="1" customWidth="1" collapsed="1"/>
    <col min="2" max="12" width="0" hidden="1" customWidth="1" collapsed="1"/>
    <col min="13" max="13" width="0.375" customWidth="1" collapsed="1"/>
    <col min="14" max="20" width="9" style="257" collapsed="1"/>
    <col min="25" max="25" width="9" style="34" collapsed="1"/>
    <col min="37" max="37" width="9" style="34" collapsed="1"/>
    <col min="49" max="49" width="9" style="34" collapsed="1"/>
    <col min="61" max="61" width="9" style="34" collapsed="1"/>
    <col min="73" max="73" width="9" style="34" collapsed="1"/>
    <col min="85" max="85" width="9" style="34" collapsed="1"/>
    <col min="97" max="97" width="9" style="34" collapsed="1"/>
  </cols>
  <sheetData>
    <row r="2" spans="1:97" x14ac:dyDescent="0.25">
      <c r="U2" s="17"/>
    </row>
    <row r="6" spans="1:97" s="102" customFormat="1" x14ac:dyDescent="0.25">
      <c r="A6" s="102" t="s">
        <v>116</v>
      </c>
      <c r="B6" s="279">
        <v>42005</v>
      </c>
      <c r="C6" s="279">
        <v>42036</v>
      </c>
      <c r="D6" s="279">
        <v>42064</v>
      </c>
      <c r="E6" s="279">
        <v>42095</v>
      </c>
      <c r="F6" s="279">
        <v>42125</v>
      </c>
      <c r="G6" s="279">
        <v>42156</v>
      </c>
      <c r="H6" s="279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59">
        <v>42370</v>
      </c>
      <c r="O6" s="259">
        <v>42401</v>
      </c>
      <c r="P6" s="259">
        <v>42430</v>
      </c>
      <c r="Q6" s="259">
        <v>42461</v>
      </c>
      <c r="R6" s="259">
        <v>42491</v>
      </c>
      <c r="S6" s="259">
        <v>42522</v>
      </c>
      <c r="T6" s="259">
        <v>42552</v>
      </c>
      <c r="U6" s="259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8" spans="1:97" x14ac:dyDescent="0.25">
      <c r="A8" s="19" t="s">
        <v>77</v>
      </c>
    </row>
    <row r="9" spans="1:97" x14ac:dyDescent="0.25">
      <c r="A9" s="20" t="s">
        <v>121</v>
      </c>
    </row>
    <row r="10" spans="1:97" x14ac:dyDescent="0.25">
      <c r="A10" s="20" t="s">
        <v>117</v>
      </c>
      <c r="N10" s="257">
        <v>12</v>
      </c>
      <c r="O10" s="257">
        <v>8</v>
      </c>
      <c r="P10" s="257">
        <v>40</v>
      </c>
      <c r="Q10" s="257">
        <v>49</v>
      </c>
      <c r="R10" s="257">
        <v>88</v>
      </c>
      <c r="S10" s="257">
        <v>123</v>
      </c>
      <c r="T10" s="257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09">
        <f t="shared" si="0"/>
        <v>125</v>
      </c>
      <c r="Z10" s="12">
        <f t="shared" si="0"/>
        <v>64</v>
      </c>
      <c r="AA10" s="12">
        <f t="shared" si="0"/>
        <v>107</v>
      </c>
      <c r="AB10" s="12">
        <f t="shared" si="0"/>
        <v>48</v>
      </c>
      <c r="AC10" s="12">
        <f t="shared" si="0"/>
        <v>45</v>
      </c>
      <c r="AD10" s="12">
        <f t="shared" si="0"/>
        <v>43</v>
      </c>
      <c r="AE10" s="12">
        <f>ROUND(AE$14*AE30,0)</f>
        <v>43</v>
      </c>
      <c r="AF10" s="12">
        <f t="shared" si="0"/>
        <v>50</v>
      </c>
      <c r="AG10" s="12">
        <f t="shared" si="0"/>
        <v>60</v>
      </c>
      <c r="AH10" s="12">
        <f t="shared" si="0"/>
        <v>61</v>
      </c>
      <c r="AI10" s="12">
        <f t="shared" si="0"/>
        <v>61</v>
      </c>
      <c r="AJ10" s="12">
        <f t="shared" si="0"/>
        <v>61</v>
      </c>
      <c r="AK10" s="109">
        <f t="shared" si="0"/>
        <v>62</v>
      </c>
      <c r="AL10" s="12">
        <f t="shared" si="0"/>
        <v>59</v>
      </c>
      <c r="AM10" s="12">
        <f t="shared" si="0"/>
        <v>59</v>
      </c>
      <c r="AN10" s="12">
        <f t="shared" si="0"/>
        <v>58</v>
      </c>
      <c r="AO10" s="12">
        <f t="shared" si="0"/>
        <v>58</v>
      </c>
      <c r="AP10" s="12">
        <f t="shared" si="0"/>
        <v>58</v>
      </c>
      <c r="AQ10" s="12">
        <f t="shared" si="0"/>
        <v>59</v>
      </c>
      <c r="AR10" s="12">
        <f t="shared" si="0"/>
        <v>60</v>
      </c>
      <c r="AS10" s="12">
        <f t="shared" si="0"/>
        <v>60</v>
      </c>
      <c r="AT10" s="12">
        <f t="shared" si="0"/>
        <v>61</v>
      </c>
      <c r="AU10" s="12">
        <f t="shared" si="0"/>
        <v>61</v>
      </c>
      <c r="AV10" s="12">
        <f t="shared" si="0"/>
        <v>61</v>
      </c>
      <c r="AW10" s="109">
        <f t="shared" si="0"/>
        <v>61</v>
      </c>
      <c r="AX10" s="12">
        <f t="shared" si="0"/>
        <v>61</v>
      </c>
      <c r="AY10" s="12">
        <f t="shared" si="0"/>
        <v>61</v>
      </c>
      <c r="AZ10" s="12">
        <f t="shared" si="0"/>
        <v>61</v>
      </c>
      <c r="BA10" s="12">
        <f t="shared" ref="BA10:CF10" si="1">ROUND(BA$14*BA30,0)</f>
        <v>61</v>
      </c>
      <c r="BB10" s="12">
        <f t="shared" si="1"/>
        <v>61</v>
      </c>
      <c r="BC10" s="12">
        <f t="shared" si="1"/>
        <v>61</v>
      </c>
      <c r="BD10" s="12">
        <f t="shared" si="1"/>
        <v>61</v>
      </c>
      <c r="BE10" s="12">
        <f t="shared" si="1"/>
        <v>61</v>
      </c>
      <c r="BF10" s="12">
        <f t="shared" si="1"/>
        <v>61</v>
      </c>
      <c r="BG10" s="12">
        <f t="shared" si="1"/>
        <v>61</v>
      </c>
      <c r="BH10" s="12">
        <f t="shared" si="1"/>
        <v>61</v>
      </c>
      <c r="BI10" s="109">
        <f t="shared" si="1"/>
        <v>61</v>
      </c>
      <c r="BJ10" s="12">
        <f t="shared" si="1"/>
        <v>62</v>
      </c>
      <c r="BK10" s="12">
        <f t="shared" si="1"/>
        <v>62</v>
      </c>
      <c r="BL10" s="12">
        <f t="shared" si="1"/>
        <v>64</v>
      </c>
      <c r="BM10" s="12">
        <f t="shared" si="1"/>
        <v>64</v>
      </c>
      <c r="BN10" s="12">
        <f t="shared" si="1"/>
        <v>64</v>
      </c>
      <c r="BO10" s="12">
        <f t="shared" si="1"/>
        <v>66</v>
      </c>
      <c r="BP10" s="12">
        <f t="shared" si="1"/>
        <v>66</v>
      </c>
      <c r="BQ10" s="12">
        <f t="shared" si="1"/>
        <v>66</v>
      </c>
      <c r="BR10" s="12">
        <f t="shared" si="1"/>
        <v>66</v>
      </c>
      <c r="BS10" s="12">
        <f t="shared" si="1"/>
        <v>66</v>
      </c>
      <c r="BT10" s="12">
        <f t="shared" si="1"/>
        <v>66</v>
      </c>
      <c r="BU10" s="109">
        <f t="shared" si="1"/>
        <v>66</v>
      </c>
      <c r="BV10" s="12">
        <f t="shared" si="1"/>
        <v>62</v>
      </c>
      <c r="BW10" s="12">
        <f t="shared" si="1"/>
        <v>62</v>
      </c>
      <c r="BX10" s="12">
        <f t="shared" si="1"/>
        <v>62</v>
      </c>
      <c r="BY10" s="12">
        <f t="shared" si="1"/>
        <v>62</v>
      </c>
      <c r="BZ10" s="12">
        <f t="shared" si="1"/>
        <v>62</v>
      </c>
      <c r="CA10" s="12">
        <f t="shared" si="1"/>
        <v>62</v>
      </c>
      <c r="CB10" s="12">
        <f t="shared" si="1"/>
        <v>62</v>
      </c>
      <c r="CC10" s="12">
        <f t="shared" si="1"/>
        <v>62</v>
      </c>
      <c r="CD10" s="12">
        <f t="shared" si="1"/>
        <v>62</v>
      </c>
      <c r="CE10" s="12">
        <f t="shared" si="1"/>
        <v>62</v>
      </c>
      <c r="CF10" s="12">
        <f t="shared" si="1"/>
        <v>62</v>
      </c>
      <c r="CG10" s="109">
        <f t="shared" ref="CG10:CS10" si="2">ROUND(CG$14*CG30,0)</f>
        <v>62</v>
      </c>
      <c r="CH10" s="12">
        <f t="shared" si="2"/>
        <v>62</v>
      </c>
      <c r="CI10" s="12">
        <f t="shared" si="2"/>
        <v>62</v>
      </c>
      <c r="CJ10" s="12">
        <f t="shared" si="2"/>
        <v>62</v>
      </c>
      <c r="CK10" s="12">
        <f t="shared" si="2"/>
        <v>62</v>
      </c>
      <c r="CL10" s="12">
        <f t="shared" si="2"/>
        <v>62</v>
      </c>
      <c r="CM10" s="12">
        <f t="shared" si="2"/>
        <v>62</v>
      </c>
      <c r="CN10" s="12">
        <f t="shared" si="2"/>
        <v>62</v>
      </c>
      <c r="CO10" s="12">
        <f t="shared" si="2"/>
        <v>62</v>
      </c>
      <c r="CP10" s="12">
        <f t="shared" si="2"/>
        <v>62</v>
      </c>
      <c r="CQ10" s="12">
        <f t="shared" si="2"/>
        <v>62</v>
      </c>
      <c r="CR10" s="12">
        <f t="shared" si="2"/>
        <v>62</v>
      </c>
      <c r="CS10" s="109">
        <f t="shared" si="2"/>
        <v>62</v>
      </c>
    </row>
    <row r="11" spans="1:97" x14ac:dyDescent="0.25">
      <c r="A11" s="20" t="s">
        <v>118</v>
      </c>
      <c r="N11" s="257">
        <v>1</v>
      </c>
      <c r="O11" s="257">
        <v>1</v>
      </c>
      <c r="P11" s="257">
        <v>14</v>
      </c>
      <c r="Q11" s="257">
        <v>9</v>
      </c>
      <c r="R11" s="257">
        <v>19</v>
      </c>
      <c r="S11" s="257">
        <v>20</v>
      </c>
      <c r="T11" s="257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09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6</v>
      </c>
      <c r="AF11" s="12">
        <f t="shared" si="3"/>
        <v>7</v>
      </c>
      <c r="AG11" s="12">
        <f t="shared" si="3"/>
        <v>9</v>
      </c>
      <c r="AH11" s="12">
        <f t="shared" si="3"/>
        <v>9</v>
      </c>
      <c r="AI11" s="12">
        <f t="shared" si="3"/>
        <v>9</v>
      </c>
      <c r="AJ11" s="12">
        <f t="shared" si="3"/>
        <v>9</v>
      </c>
      <c r="AK11" s="109">
        <f t="shared" si="3"/>
        <v>9</v>
      </c>
      <c r="AL11" s="12">
        <f t="shared" si="3"/>
        <v>9</v>
      </c>
      <c r="AM11" s="12">
        <f t="shared" si="3"/>
        <v>9</v>
      </c>
      <c r="AN11" s="12">
        <f t="shared" si="3"/>
        <v>8</v>
      </c>
      <c r="AO11" s="12">
        <f t="shared" si="3"/>
        <v>8</v>
      </c>
      <c r="AP11" s="12">
        <f t="shared" si="3"/>
        <v>9</v>
      </c>
      <c r="AQ11" s="12">
        <f t="shared" si="3"/>
        <v>9</v>
      </c>
      <c r="AR11" s="12">
        <f t="shared" si="3"/>
        <v>9</v>
      </c>
      <c r="AS11" s="12">
        <f t="shared" si="3"/>
        <v>9</v>
      </c>
      <c r="AT11" s="12">
        <f t="shared" si="3"/>
        <v>9</v>
      </c>
      <c r="AU11" s="12">
        <f t="shared" si="3"/>
        <v>9</v>
      </c>
      <c r="AV11" s="12">
        <f t="shared" si="3"/>
        <v>9</v>
      </c>
      <c r="AW11" s="109">
        <f t="shared" si="3"/>
        <v>9</v>
      </c>
      <c r="AX11" s="12">
        <f t="shared" si="3"/>
        <v>9</v>
      </c>
      <c r="AY11" s="12">
        <f t="shared" si="3"/>
        <v>9</v>
      </c>
      <c r="AZ11" s="12">
        <f t="shared" si="3"/>
        <v>9</v>
      </c>
      <c r="BA11" s="12">
        <f t="shared" ref="BA11:CF11" si="4">ROUND(BA$14*BA31,0)</f>
        <v>9</v>
      </c>
      <c r="BB11" s="12">
        <f t="shared" si="4"/>
        <v>9</v>
      </c>
      <c r="BC11" s="12">
        <f t="shared" si="4"/>
        <v>9</v>
      </c>
      <c r="BD11" s="12">
        <f t="shared" si="4"/>
        <v>9</v>
      </c>
      <c r="BE11" s="12">
        <f t="shared" si="4"/>
        <v>9</v>
      </c>
      <c r="BF11" s="12">
        <f t="shared" si="4"/>
        <v>9</v>
      </c>
      <c r="BG11" s="12">
        <f t="shared" si="4"/>
        <v>9</v>
      </c>
      <c r="BH11" s="12">
        <f t="shared" si="4"/>
        <v>9</v>
      </c>
      <c r="BI11" s="109">
        <f t="shared" si="4"/>
        <v>9</v>
      </c>
      <c r="BJ11" s="12">
        <f t="shared" si="4"/>
        <v>9</v>
      </c>
      <c r="BK11" s="12">
        <f t="shared" si="4"/>
        <v>9</v>
      </c>
      <c r="BL11" s="12">
        <f t="shared" si="4"/>
        <v>9</v>
      </c>
      <c r="BM11" s="12">
        <f t="shared" si="4"/>
        <v>9</v>
      </c>
      <c r="BN11" s="12">
        <f t="shared" si="4"/>
        <v>9</v>
      </c>
      <c r="BO11" s="12">
        <f t="shared" si="4"/>
        <v>10</v>
      </c>
      <c r="BP11" s="12">
        <f t="shared" si="4"/>
        <v>10</v>
      </c>
      <c r="BQ11" s="12">
        <f t="shared" si="4"/>
        <v>10</v>
      </c>
      <c r="BR11" s="12">
        <f t="shared" si="4"/>
        <v>10</v>
      </c>
      <c r="BS11" s="12">
        <f t="shared" si="4"/>
        <v>10</v>
      </c>
      <c r="BT11" s="12">
        <f t="shared" si="4"/>
        <v>10</v>
      </c>
      <c r="BU11" s="109">
        <f t="shared" si="4"/>
        <v>10</v>
      </c>
      <c r="BV11" s="12">
        <f t="shared" si="4"/>
        <v>9</v>
      </c>
      <c r="BW11" s="12">
        <f t="shared" si="4"/>
        <v>9</v>
      </c>
      <c r="BX11" s="12">
        <f t="shared" si="4"/>
        <v>9</v>
      </c>
      <c r="BY11" s="12">
        <f t="shared" si="4"/>
        <v>9</v>
      </c>
      <c r="BZ11" s="12">
        <f t="shared" si="4"/>
        <v>9</v>
      </c>
      <c r="CA11" s="12">
        <f t="shared" si="4"/>
        <v>9</v>
      </c>
      <c r="CB11" s="12">
        <f t="shared" si="4"/>
        <v>9</v>
      </c>
      <c r="CC11" s="12">
        <f t="shared" si="4"/>
        <v>9</v>
      </c>
      <c r="CD11" s="12">
        <f t="shared" si="4"/>
        <v>9</v>
      </c>
      <c r="CE11" s="12">
        <f t="shared" si="4"/>
        <v>9</v>
      </c>
      <c r="CF11" s="12">
        <f t="shared" si="4"/>
        <v>9</v>
      </c>
      <c r="CG11" s="109">
        <f t="shared" ref="CG11:CS11" si="5">ROUND(CG$14*CG31,0)</f>
        <v>9</v>
      </c>
      <c r="CH11" s="12">
        <f t="shared" si="5"/>
        <v>9</v>
      </c>
      <c r="CI11" s="12">
        <f t="shared" si="5"/>
        <v>9</v>
      </c>
      <c r="CJ11" s="12">
        <f t="shared" si="5"/>
        <v>9</v>
      </c>
      <c r="CK11" s="12">
        <f t="shared" si="5"/>
        <v>9</v>
      </c>
      <c r="CL11" s="12">
        <f t="shared" si="5"/>
        <v>9</v>
      </c>
      <c r="CM11" s="12">
        <f t="shared" si="5"/>
        <v>9</v>
      </c>
      <c r="CN11" s="12">
        <f t="shared" si="5"/>
        <v>9</v>
      </c>
      <c r="CO11" s="12">
        <f t="shared" si="5"/>
        <v>9</v>
      </c>
      <c r="CP11" s="12">
        <f t="shared" si="5"/>
        <v>9</v>
      </c>
      <c r="CQ11" s="12">
        <f t="shared" si="5"/>
        <v>9</v>
      </c>
      <c r="CR11" s="12">
        <f t="shared" si="5"/>
        <v>9</v>
      </c>
      <c r="CS11" s="109">
        <f t="shared" si="5"/>
        <v>9</v>
      </c>
    </row>
    <row r="12" spans="1:97" x14ac:dyDescent="0.25">
      <c r="A12" s="20" t="s">
        <v>119</v>
      </c>
      <c r="N12" s="257">
        <v>0</v>
      </c>
      <c r="O12" s="257">
        <v>0</v>
      </c>
      <c r="P12" s="257">
        <v>3</v>
      </c>
      <c r="Q12" s="257">
        <v>1</v>
      </c>
      <c r="R12" s="257">
        <v>6</v>
      </c>
      <c r="S12" s="257">
        <v>6</v>
      </c>
      <c r="T12" s="257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09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3</v>
      </c>
      <c r="AH12" s="12">
        <f t="shared" si="6"/>
        <v>3</v>
      </c>
      <c r="AI12" s="12">
        <f t="shared" si="6"/>
        <v>3</v>
      </c>
      <c r="AJ12" s="12">
        <f t="shared" si="6"/>
        <v>3</v>
      </c>
      <c r="AK12" s="109">
        <f t="shared" si="6"/>
        <v>3</v>
      </c>
      <c r="AL12" s="12">
        <f t="shared" si="6"/>
        <v>3</v>
      </c>
      <c r="AM12" s="12">
        <f t="shared" si="6"/>
        <v>3</v>
      </c>
      <c r="AN12" s="12">
        <f t="shared" si="6"/>
        <v>3</v>
      </c>
      <c r="AO12" s="12">
        <f t="shared" si="6"/>
        <v>3</v>
      </c>
      <c r="AP12" s="12">
        <f t="shared" si="6"/>
        <v>3</v>
      </c>
      <c r="AQ12" s="12">
        <f t="shared" si="6"/>
        <v>3</v>
      </c>
      <c r="AR12" s="12">
        <f t="shared" si="6"/>
        <v>3</v>
      </c>
      <c r="AS12" s="12">
        <f t="shared" si="6"/>
        <v>3</v>
      </c>
      <c r="AT12" s="12">
        <f t="shared" si="6"/>
        <v>3</v>
      </c>
      <c r="AU12" s="12">
        <f t="shared" si="6"/>
        <v>3</v>
      </c>
      <c r="AV12" s="12">
        <f t="shared" si="6"/>
        <v>3</v>
      </c>
      <c r="AW12" s="109">
        <f t="shared" si="6"/>
        <v>3</v>
      </c>
      <c r="AX12" s="12">
        <f t="shared" si="6"/>
        <v>3</v>
      </c>
      <c r="AY12" s="12">
        <f t="shared" si="6"/>
        <v>3</v>
      </c>
      <c r="AZ12" s="12">
        <f t="shared" si="6"/>
        <v>3</v>
      </c>
      <c r="BA12" s="12">
        <f t="shared" ref="BA12:CF12" si="7">ROUND(BA$14*BA32,0)</f>
        <v>3</v>
      </c>
      <c r="BB12" s="12">
        <f t="shared" si="7"/>
        <v>3</v>
      </c>
      <c r="BC12" s="12">
        <f t="shared" si="7"/>
        <v>3</v>
      </c>
      <c r="BD12" s="12">
        <f t="shared" si="7"/>
        <v>3</v>
      </c>
      <c r="BE12" s="12">
        <f t="shared" si="7"/>
        <v>3</v>
      </c>
      <c r="BF12" s="12">
        <f t="shared" si="7"/>
        <v>3</v>
      </c>
      <c r="BG12" s="12">
        <f t="shared" si="7"/>
        <v>3</v>
      </c>
      <c r="BH12" s="12">
        <f t="shared" si="7"/>
        <v>3</v>
      </c>
      <c r="BI12" s="109">
        <f t="shared" si="7"/>
        <v>3</v>
      </c>
      <c r="BJ12" s="12">
        <f t="shared" si="7"/>
        <v>3</v>
      </c>
      <c r="BK12" s="12">
        <f t="shared" si="7"/>
        <v>3</v>
      </c>
      <c r="BL12" s="12">
        <f t="shared" si="7"/>
        <v>3</v>
      </c>
      <c r="BM12" s="12">
        <f t="shared" si="7"/>
        <v>3</v>
      </c>
      <c r="BN12" s="12">
        <f t="shared" si="7"/>
        <v>3</v>
      </c>
      <c r="BO12" s="12">
        <f t="shared" si="7"/>
        <v>3</v>
      </c>
      <c r="BP12" s="12">
        <f t="shared" si="7"/>
        <v>3</v>
      </c>
      <c r="BQ12" s="12">
        <f t="shared" si="7"/>
        <v>3</v>
      </c>
      <c r="BR12" s="12">
        <f t="shared" si="7"/>
        <v>3</v>
      </c>
      <c r="BS12" s="12">
        <f t="shared" si="7"/>
        <v>3</v>
      </c>
      <c r="BT12" s="12">
        <f t="shared" si="7"/>
        <v>3</v>
      </c>
      <c r="BU12" s="109">
        <f t="shared" si="7"/>
        <v>3</v>
      </c>
      <c r="BV12" s="12">
        <f t="shared" si="7"/>
        <v>3</v>
      </c>
      <c r="BW12" s="12">
        <f t="shared" si="7"/>
        <v>3</v>
      </c>
      <c r="BX12" s="12">
        <f t="shared" si="7"/>
        <v>3</v>
      </c>
      <c r="BY12" s="12">
        <f t="shared" si="7"/>
        <v>3</v>
      </c>
      <c r="BZ12" s="12">
        <f t="shared" si="7"/>
        <v>3</v>
      </c>
      <c r="CA12" s="12">
        <f t="shared" si="7"/>
        <v>3</v>
      </c>
      <c r="CB12" s="12">
        <f t="shared" si="7"/>
        <v>3</v>
      </c>
      <c r="CC12" s="12">
        <f t="shared" si="7"/>
        <v>3</v>
      </c>
      <c r="CD12" s="12">
        <f t="shared" si="7"/>
        <v>3</v>
      </c>
      <c r="CE12" s="12">
        <f t="shared" si="7"/>
        <v>3</v>
      </c>
      <c r="CF12" s="12">
        <f t="shared" si="7"/>
        <v>3</v>
      </c>
      <c r="CG12" s="109">
        <f t="shared" ref="CG12:CS12" si="8">ROUND(CG$14*CG32,0)</f>
        <v>3</v>
      </c>
      <c r="CH12" s="12">
        <f t="shared" si="8"/>
        <v>3</v>
      </c>
      <c r="CI12" s="12">
        <f t="shared" si="8"/>
        <v>3</v>
      </c>
      <c r="CJ12" s="12">
        <f t="shared" si="8"/>
        <v>3</v>
      </c>
      <c r="CK12" s="12">
        <f t="shared" si="8"/>
        <v>3</v>
      </c>
      <c r="CL12" s="12">
        <f t="shared" si="8"/>
        <v>3</v>
      </c>
      <c r="CM12" s="12">
        <f t="shared" si="8"/>
        <v>3</v>
      </c>
      <c r="CN12" s="12">
        <f t="shared" si="8"/>
        <v>3</v>
      </c>
      <c r="CO12" s="12">
        <f t="shared" si="8"/>
        <v>3</v>
      </c>
      <c r="CP12" s="12">
        <f t="shared" si="8"/>
        <v>3</v>
      </c>
      <c r="CQ12" s="12">
        <f t="shared" si="8"/>
        <v>3</v>
      </c>
      <c r="CR12" s="12">
        <f t="shared" si="8"/>
        <v>3</v>
      </c>
      <c r="CS12" s="109">
        <f t="shared" si="8"/>
        <v>3</v>
      </c>
    </row>
    <row r="13" spans="1:97" x14ac:dyDescent="0.25">
      <c r="A13" s="20" t="s">
        <v>120</v>
      </c>
      <c r="N13" s="257">
        <v>0</v>
      </c>
      <c r="O13" s="257">
        <v>0</v>
      </c>
      <c r="P13" s="257">
        <v>2</v>
      </c>
      <c r="Q13" s="257">
        <v>2</v>
      </c>
      <c r="R13" s="257">
        <v>2</v>
      </c>
      <c r="S13" s="257">
        <v>3</v>
      </c>
      <c r="T13" s="257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09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09">
        <f t="shared" si="9"/>
        <v>2</v>
      </c>
      <c r="AL13" s="12">
        <f t="shared" si="9"/>
        <v>1</v>
      </c>
      <c r="AM13" s="12">
        <f t="shared" si="9"/>
        <v>1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09">
        <f t="shared" si="9"/>
        <v>1</v>
      </c>
      <c r="AX13" s="12">
        <f t="shared" si="9"/>
        <v>1</v>
      </c>
      <c r="AY13" s="12">
        <f t="shared" si="9"/>
        <v>1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09">
        <f t="shared" si="10"/>
        <v>1</v>
      </c>
      <c r="BJ13" s="12">
        <f t="shared" si="10"/>
        <v>2</v>
      </c>
      <c r="BK13" s="12">
        <f t="shared" si="10"/>
        <v>2</v>
      </c>
      <c r="BL13" s="12">
        <f t="shared" si="10"/>
        <v>2</v>
      </c>
      <c r="BM13" s="12">
        <f t="shared" si="10"/>
        <v>2</v>
      </c>
      <c r="BN13" s="12">
        <f t="shared" si="10"/>
        <v>2</v>
      </c>
      <c r="BO13" s="12">
        <f t="shared" si="10"/>
        <v>2</v>
      </c>
      <c r="BP13" s="12">
        <f t="shared" si="10"/>
        <v>2</v>
      </c>
      <c r="BQ13" s="12">
        <f t="shared" si="10"/>
        <v>2</v>
      </c>
      <c r="BR13" s="12">
        <f t="shared" si="10"/>
        <v>2</v>
      </c>
      <c r="BS13" s="12">
        <f t="shared" si="10"/>
        <v>2</v>
      </c>
      <c r="BT13" s="12">
        <f t="shared" si="10"/>
        <v>2</v>
      </c>
      <c r="BU13" s="109">
        <f t="shared" si="10"/>
        <v>2</v>
      </c>
      <c r="BV13" s="12">
        <f t="shared" si="10"/>
        <v>2</v>
      </c>
      <c r="BW13" s="12">
        <f t="shared" si="10"/>
        <v>2</v>
      </c>
      <c r="BX13" s="12">
        <f t="shared" si="10"/>
        <v>2</v>
      </c>
      <c r="BY13" s="12">
        <f t="shared" si="10"/>
        <v>2</v>
      </c>
      <c r="BZ13" s="12">
        <f t="shared" si="10"/>
        <v>2</v>
      </c>
      <c r="CA13" s="12">
        <f t="shared" si="10"/>
        <v>2</v>
      </c>
      <c r="CB13" s="12">
        <f t="shared" si="10"/>
        <v>2</v>
      </c>
      <c r="CC13" s="12">
        <f t="shared" si="10"/>
        <v>2</v>
      </c>
      <c r="CD13" s="12">
        <f t="shared" si="10"/>
        <v>2</v>
      </c>
      <c r="CE13" s="12">
        <f t="shared" si="10"/>
        <v>2</v>
      </c>
      <c r="CF13" s="12">
        <f t="shared" si="10"/>
        <v>2</v>
      </c>
      <c r="CG13" s="109">
        <f t="shared" ref="CG13:CS13" si="11">ROUND(CG$14*CG33,0)</f>
        <v>2</v>
      </c>
      <c r="CH13" s="12">
        <f t="shared" si="11"/>
        <v>2</v>
      </c>
      <c r="CI13" s="12">
        <f t="shared" si="11"/>
        <v>2</v>
      </c>
      <c r="CJ13" s="12">
        <f t="shared" si="11"/>
        <v>2</v>
      </c>
      <c r="CK13" s="12">
        <f t="shared" si="11"/>
        <v>2</v>
      </c>
      <c r="CL13" s="12">
        <f t="shared" si="11"/>
        <v>2</v>
      </c>
      <c r="CM13" s="12">
        <f t="shared" si="11"/>
        <v>2</v>
      </c>
      <c r="CN13" s="12">
        <f t="shared" si="11"/>
        <v>2</v>
      </c>
      <c r="CO13" s="12">
        <f t="shared" si="11"/>
        <v>2</v>
      </c>
      <c r="CP13" s="12">
        <f t="shared" si="11"/>
        <v>2</v>
      </c>
      <c r="CQ13" s="12">
        <f t="shared" si="11"/>
        <v>2</v>
      </c>
      <c r="CR13" s="12">
        <f t="shared" si="11"/>
        <v>2</v>
      </c>
      <c r="CS13" s="109">
        <f t="shared" si="11"/>
        <v>2</v>
      </c>
    </row>
    <row r="14" spans="1:97" s="1" customFormat="1" x14ac:dyDescent="0.25">
      <c r="A14" s="276" t="s">
        <v>95</v>
      </c>
      <c r="N14" s="281">
        <f>SUM(N10:N13)</f>
        <v>13</v>
      </c>
      <c r="O14" s="281">
        <f t="shared" ref="O14:T14" si="12">SUM(O10:O13)</f>
        <v>9</v>
      </c>
      <c r="P14" s="281">
        <f t="shared" si="12"/>
        <v>59</v>
      </c>
      <c r="Q14" s="281">
        <f t="shared" si="12"/>
        <v>61</v>
      </c>
      <c r="R14" s="281">
        <f t="shared" si="12"/>
        <v>115</v>
      </c>
      <c r="S14" s="281">
        <f t="shared" si="12"/>
        <v>152</v>
      </c>
      <c r="T14" s="281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83">
        <f>'Total Agency'!Y8</f>
        <v>153</v>
      </c>
      <c r="Z14" s="1">
        <f>'Total Agency'!Z8</f>
        <v>78</v>
      </c>
      <c r="AA14" s="1">
        <f>'Total Agency'!AA8</f>
        <v>131</v>
      </c>
      <c r="AB14" s="1">
        <f>'Total Agency'!AB8</f>
        <v>58</v>
      </c>
      <c r="AC14" s="1">
        <f>'Total Agency'!AC8</f>
        <v>55</v>
      </c>
      <c r="AD14" s="1">
        <f>'Total Agency'!AD8</f>
        <v>53</v>
      </c>
      <c r="AE14" s="1527">
        <f>'Total Agency'!AE8</f>
        <v>53</v>
      </c>
      <c r="AF14" s="1527">
        <f>'Total Agency'!AF8</f>
        <v>61</v>
      </c>
      <c r="AG14" s="1527">
        <f>'Total Agency'!AG8</f>
        <v>73.595238095238102</v>
      </c>
      <c r="AH14" s="1527">
        <f>'Total Agency'!AH8</f>
        <v>73.999523809523808</v>
      </c>
      <c r="AI14" s="1527">
        <f>'Total Agency'!AI8</f>
        <v>74.407852380952377</v>
      </c>
      <c r="AJ14" s="1527">
        <f>'Total Agency'!AJ8</f>
        <v>74.820264238095234</v>
      </c>
      <c r="AK14" s="1528">
        <f>'Total Agency'!AK8</f>
        <v>75.236800213809516</v>
      </c>
      <c r="AL14" s="1527">
        <f>'Total Agency'!AL8</f>
        <v>72.064834339246033</v>
      </c>
      <c r="AM14" s="1527">
        <f>'Total Agency'!AM8</f>
        <v>72.525199237886909</v>
      </c>
      <c r="AN14" s="1527">
        <f>'Total Agency'!AN8</f>
        <v>70.167644165118219</v>
      </c>
      <c r="AO14" s="1527">
        <f>'Total Agency'!AO8</f>
        <v>70.507112952859558</v>
      </c>
      <c r="AP14" s="1527">
        <f>'Total Agency'!AP8</f>
        <v>71.268125790652476</v>
      </c>
      <c r="AQ14" s="1527">
        <f>'Total Agency'!AQ8</f>
        <v>71.9022438991787</v>
      </c>
      <c r="AR14" s="1527">
        <f>'Total Agency'!AR8</f>
        <v>72.731989593008478</v>
      </c>
      <c r="AS14" s="1527">
        <f>'Total Agency'!AS8</f>
        <v>73.690093015013076</v>
      </c>
      <c r="AT14" s="1527">
        <f>'Total Agency'!AT8</f>
        <v>74.001295146029634</v>
      </c>
      <c r="AU14" s="1527">
        <f>'Total Agency'!AU8</f>
        <v>74.280134398428544</v>
      </c>
      <c r="AV14" s="1527">
        <f>'Total Agency'!AV8</f>
        <v>74.523330901762989</v>
      </c>
      <c r="AW14" s="1528">
        <f>'Total Agency'!AW8</f>
        <v>74.72732563340999</v>
      </c>
      <c r="AX14" s="1">
        <f>'Total Agency'!AX8</f>
        <v>73.887805923707887</v>
      </c>
      <c r="AY14" s="1">
        <f>'Total Agency'!AY8</f>
        <v>73.887805923707887</v>
      </c>
      <c r="AZ14" s="1">
        <f>'Total Agency'!AZ8</f>
        <v>73.887805923707887</v>
      </c>
      <c r="BA14" s="1">
        <f>'Total Agency'!BA8</f>
        <v>73.887805923707887</v>
      </c>
      <c r="BB14" s="1">
        <f>'Total Agency'!BB8</f>
        <v>73.887805923707887</v>
      </c>
      <c r="BC14" s="1">
        <f>'Total Agency'!BC8</f>
        <v>73.887805923707887</v>
      </c>
      <c r="BD14" s="1">
        <f>'Total Agency'!BD8</f>
        <v>73.887805923707887</v>
      </c>
      <c r="BE14" s="1">
        <f>'Total Agency'!BE8</f>
        <v>73.887805923707887</v>
      </c>
      <c r="BF14" s="1">
        <f>'Total Agency'!BF8</f>
        <v>73.887805923707887</v>
      </c>
      <c r="BG14" s="1">
        <f>'Total Agency'!BG8</f>
        <v>73.887805923707887</v>
      </c>
      <c r="BH14" s="1">
        <f>'Total Agency'!BH8</f>
        <v>73.887805923707887</v>
      </c>
      <c r="BI14" s="283">
        <f>'Total Agency'!BI8</f>
        <v>73.887805923707887</v>
      </c>
      <c r="BJ14" s="1">
        <f>'Total Agency'!BJ8</f>
        <v>76</v>
      </c>
      <c r="BK14" s="1">
        <f>'Total Agency'!BK8</f>
        <v>76</v>
      </c>
      <c r="BL14" s="1">
        <f>'Total Agency'!BL8</f>
        <v>78</v>
      </c>
      <c r="BM14" s="1">
        <f>'Total Agency'!BM8</f>
        <v>78</v>
      </c>
      <c r="BN14" s="1">
        <f>'Total Agency'!BN8</f>
        <v>78</v>
      </c>
      <c r="BO14" s="1">
        <f>'Total Agency'!BO8</f>
        <v>80</v>
      </c>
      <c r="BP14" s="1">
        <f>'Total Agency'!BP8</f>
        <v>80</v>
      </c>
      <c r="BQ14" s="1">
        <f>'Total Agency'!BQ8</f>
        <v>80</v>
      </c>
      <c r="BR14" s="1">
        <f>'Total Agency'!BR8</f>
        <v>80</v>
      </c>
      <c r="BS14" s="1">
        <f>'Total Agency'!BS8</f>
        <v>80</v>
      </c>
      <c r="BT14" s="1">
        <f>'Total Agency'!BT8</f>
        <v>80</v>
      </c>
      <c r="BU14" s="283">
        <f>'Total Agency'!BU8</f>
        <v>80</v>
      </c>
      <c r="BV14" s="1">
        <f>'Total Agency'!BV8</f>
        <v>76</v>
      </c>
      <c r="BW14" s="1">
        <f>'Total Agency'!BW8</f>
        <v>76</v>
      </c>
      <c r="BX14" s="1">
        <f>'Total Agency'!BX8</f>
        <v>76</v>
      </c>
      <c r="BY14" s="1">
        <f>'Total Agency'!BY8</f>
        <v>76</v>
      </c>
      <c r="BZ14" s="1">
        <f>'Total Agency'!BZ8</f>
        <v>76</v>
      </c>
      <c r="CA14" s="1">
        <f>'Total Agency'!CA8</f>
        <v>76</v>
      </c>
      <c r="CB14" s="1">
        <f>'Total Agency'!CB8</f>
        <v>76</v>
      </c>
      <c r="CC14" s="1">
        <f>'Total Agency'!CC8</f>
        <v>76</v>
      </c>
      <c r="CD14" s="1">
        <f>'Total Agency'!CD8</f>
        <v>76</v>
      </c>
      <c r="CE14" s="1">
        <f>'Total Agency'!CE8</f>
        <v>76</v>
      </c>
      <c r="CF14" s="1">
        <f>'Total Agency'!CF8</f>
        <v>76</v>
      </c>
      <c r="CG14" s="283">
        <f>'Total Agency'!CG8</f>
        <v>76</v>
      </c>
      <c r="CH14" s="1">
        <f>'Total Agency'!CH8</f>
        <v>76</v>
      </c>
      <c r="CI14" s="1">
        <f>'Total Agency'!CI8</f>
        <v>76</v>
      </c>
      <c r="CJ14" s="1">
        <f>'Total Agency'!CJ8</f>
        <v>76</v>
      </c>
      <c r="CK14" s="1">
        <f>'Total Agency'!CK8</f>
        <v>76</v>
      </c>
      <c r="CL14" s="1">
        <f>'Total Agency'!CL8</f>
        <v>76</v>
      </c>
      <c r="CM14" s="1">
        <f>'Total Agency'!CM8</f>
        <v>76</v>
      </c>
      <c r="CN14" s="1">
        <f>'Total Agency'!CN8</f>
        <v>76</v>
      </c>
      <c r="CO14" s="1">
        <f>'Total Agency'!CO8</f>
        <v>76</v>
      </c>
      <c r="CP14" s="1">
        <f>'Total Agency'!CP8</f>
        <v>76</v>
      </c>
      <c r="CQ14" s="1">
        <f>'Total Agency'!CQ8</f>
        <v>76</v>
      </c>
      <c r="CR14" s="1">
        <f>'Total Agency'!CR8</f>
        <v>76</v>
      </c>
      <c r="CS14" s="283">
        <f>'Total Agency'!CS8</f>
        <v>76</v>
      </c>
    </row>
    <row r="16" spans="1:97" x14ac:dyDescent="0.25">
      <c r="A16" s="280" t="s">
        <v>79</v>
      </c>
    </row>
    <row r="17" spans="1:97" s="15" customFormat="1" x14ac:dyDescent="0.25">
      <c r="A17" s="277" t="s">
        <v>121</v>
      </c>
      <c r="N17" s="261">
        <v>145</v>
      </c>
      <c r="O17" s="261">
        <v>157</v>
      </c>
      <c r="P17" s="261">
        <v>171</v>
      </c>
      <c r="Q17" s="261">
        <v>204</v>
      </c>
      <c r="R17" s="261">
        <v>209</v>
      </c>
      <c r="S17" s="261">
        <v>201</v>
      </c>
      <c r="T17" s="261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221</v>
      </c>
      <c r="X17" s="15">
        <f t="shared" si="13"/>
        <v>242</v>
      </c>
      <c r="Y17" s="94">
        <f t="shared" ref="Y17:CJ17" si="14">X17+Y38-Y53</f>
        <v>275</v>
      </c>
      <c r="Z17" s="15">
        <f t="shared" si="14"/>
        <v>241</v>
      </c>
      <c r="AA17" s="15">
        <f t="shared" si="14"/>
        <v>270</v>
      </c>
      <c r="AB17" s="15">
        <f t="shared" si="14"/>
        <v>302</v>
      </c>
      <c r="AC17" s="15">
        <f t="shared" si="14"/>
        <v>220</v>
      </c>
      <c r="AD17" s="15">
        <f t="shared" si="14"/>
        <v>260</v>
      </c>
      <c r="AE17" s="15">
        <f t="shared" si="14"/>
        <v>301</v>
      </c>
      <c r="AF17" s="15">
        <f t="shared" si="14"/>
        <v>185</v>
      </c>
      <c r="AG17" s="15">
        <f t="shared" si="14"/>
        <v>229</v>
      </c>
      <c r="AH17" s="15">
        <f t="shared" si="14"/>
        <v>274</v>
      </c>
      <c r="AI17" s="15">
        <f t="shared" si="14"/>
        <v>181</v>
      </c>
      <c r="AJ17" s="15">
        <f t="shared" si="14"/>
        <v>227</v>
      </c>
      <c r="AK17" s="94">
        <f t="shared" si="14"/>
        <v>274</v>
      </c>
      <c r="AL17" s="15">
        <f t="shared" si="14"/>
        <v>177</v>
      </c>
      <c r="AM17" s="15">
        <f t="shared" si="14"/>
        <v>218</v>
      </c>
      <c r="AN17" s="15">
        <f t="shared" si="14"/>
        <v>260</v>
      </c>
      <c r="AO17" s="15">
        <f t="shared" si="14"/>
        <v>111</v>
      </c>
      <c r="AP17" s="15">
        <f t="shared" si="14"/>
        <v>154</v>
      </c>
      <c r="AQ17" s="15">
        <f t="shared" si="14"/>
        <v>198</v>
      </c>
      <c r="AR17" s="15">
        <f t="shared" si="14"/>
        <v>43</v>
      </c>
      <c r="AS17" s="15">
        <f t="shared" si="14"/>
        <v>88</v>
      </c>
      <c r="AT17" s="15">
        <f t="shared" si="14"/>
        <v>135</v>
      </c>
      <c r="AU17" s="15">
        <f t="shared" si="14"/>
        <v>-20</v>
      </c>
      <c r="AV17" s="15">
        <f t="shared" si="14"/>
        <v>29</v>
      </c>
      <c r="AW17" s="94">
        <f t="shared" si="14"/>
        <v>79</v>
      </c>
      <c r="AX17" s="15">
        <f t="shared" si="14"/>
        <v>-28</v>
      </c>
      <c r="AY17" s="15">
        <f t="shared" si="14"/>
        <v>25</v>
      </c>
      <c r="AZ17" s="15">
        <f t="shared" si="14"/>
        <v>80</v>
      </c>
      <c r="BA17" s="15">
        <f t="shared" si="14"/>
        <v>-54</v>
      </c>
      <c r="BB17" s="15">
        <f t="shared" si="14"/>
        <v>3</v>
      </c>
      <c r="BC17" s="15">
        <f t="shared" si="14"/>
        <v>61</v>
      </c>
      <c r="BD17" s="15">
        <f t="shared" si="14"/>
        <v>-80</v>
      </c>
      <c r="BE17" s="15">
        <f t="shared" si="14"/>
        <v>-21</v>
      </c>
      <c r="BF17" s="15">
        <f t="shared" si="14"/>
        <v>39</v>
      </c>
      <c r="BG17" s="15">
        <f t="shared" si="14"/>
        <v>-111</v>
      </c>
      <c r="BH17" s="15">
        <f t="shared" si="14"/>
        <v>-51</v>
      </c>
      <c r="BI17" s="94">
        <f t="shared" si="14"/>
        <v>10</v>
      </c>
      <c r="BJ17" s="15">
        <f t="shared" si="14"/>
        <v>-123</v>
      </c>
      <c r="BK17" s="15">
        <f t="shared" si="14"/>
        <v>-63</v>
      </c>
      <c r="BL17" s="15">
        <f t="shared" si="14"/>
        <v>-5</v>
      </c>
      <c r="BM17" s="15">
        <f t="shared" si="14"/>
        <v>-174</v>
      </c>
      <c r="BN17" s="15">
        <f t="shared" si="14"/>
        <v>-112</v>
      </c>
      <c r="BO17" s="15">
        <f t="shared" si="14"/>
        <v>-47</v>
      </c>
      <c r="BP17" s="15">
        <f t="shared" si="14"/>
        <v>-212</v>
      </c>
      <c r="BQ17" s="15">
        <f t="shared" si="14"/>
        <v>-143</v>
      </c>
      <c r="BR17" s="15">
        <f t="shared" si="14"/>
        <v>-72</v>
      </c>
      <c r="BS17" s="15">
        <f t="shared" si="14"/>
        <v>-240</v>
      </c>
      <c r="BT17" s="15">
        <f t="shared" si="14"/>
        <v>-165</v>
      </c>
      <c r="BU17" s="94">
        <f t="shared" si="14"/>
        <v>-88</v>
      </c>
      <c r="BV17" s="15">
        <f t="shared" si="14"/>
        <v>-235</v>
      </c>
      <c r="BW17" s="15">
        <f t="shared" si="14"/>
        <v>-155</v>
      </c>
      <c r="BX17" s="15">
        <f t="shared" si="14"/>
        <v>-75</v>
      </c>
      <c r="BY17" s="15">
        <f t="shared" si="14"/>
        <v>-266</v>
      </c>
      <c r="BZ17" s="15">
        <f t="shared" si="14"/>
        <v>-183</v>
      </c>
      <c r="CA17" s="15">
        <f t="shared" si="14"/>
        <v>-99</v>
      </c>
      <c r="CB17" s="15">
        <f t="shared" si="14"/>
        <v>-293</v>
      </c>
      <c r="CC17" s="15">
        <f t="shared" si="14"/>
        <v>-206</v>
      </c>
      <c r="CD17" s="15">
        <f t="shared" si="14"/>
        <v>-117</v>
      </c>
      <c r="CE17" s="15">
        <f t="shared" si="14"/>
        <v>-321</v>
      </c>
      <c r="CF17" s="15">
        <f t="shared" si="14"/>
        <v>-229</v>
      </c>
      <c r="CG17" s="94">
        <f t="shared" si="14"/>
        <v>-135</v>
      </c>
      <c r="CH17" s="15">
        <f t="shared" si="14"/>
        <v>-316</v>
      </c>
      <c r="CI17" s="15">
        <f t="shared" si="14"/>
        <v>-219</v>
      </c>
      <c r="CJ17" s="15">
        <f t="shared" si="14"/>
        <v>-121</v>
      </c>
      <c r="CK17" s="15">
        <f t="shared" ref="CK17:CS17" si="15">CJ17+CK38-CK53</f>
        <v>-354</v>
      </c>
      <c r="CL17" s="15">
        <f t="shared" si="15"/>
        <v>-253</v>
      </c>
      <c r="CM17" s="15">
        <f t="shared" si="15"/>
        <v>-150</v>
      </c>
      <c r="CN17" s="15">
        <f t="shared" si="15"/>
        <v>-384</v>
      </c>
      <c r="CO17" s="15">
        <f t="shared" si="15"/>
        <v>-277</v>
      </c>
      <c r="CP17" s="15">
        <f t="shared" si="15"/>
        <v>-168</v>
      </c>
      <c r="CQ17" s="15">
        <f t="shared" si="15"/>
        <v>-413</v>
      </c>
      <c r="CR17" s="15">
        <f t="shared" si="15"/>
        <v>-301</v>
      </c>
      <c r="CS17" s="94">
        <f t="shared" si="15"/>
        <v>-187</v>
      </c>
    </row>
    <row r="18" spans="1:97" s="15" customFormat="1" x14ac:dyDescent="0.25">
      <c r="A18" s="277" t="s">
        <v>117</v>
      </c>
      <c r="N18" s="261">
        <v>562</v>
      </c>
      <c r="O18" s="261">
        <v>543</v>
      </c>
      <c r="P18" s="261">
        <v>565</v>
      </c>
      <c r="Q18" s="261">
        <v>595</v>
      </c>
      <c r="R18" s="261">
        <v>651</v>
      </c>
      <c r="S18" s="261">
        <v>713</v>
      </c>
      <c r="T18" s="261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1197</v>
      </c>
      <c r="X18" s="15">
        <f t="shared" si="16"/>
        <v>1401</v>
      </c>
      <c r="Y18" s="94">
        <f t="shared" ref="Y18:CJ18" si="17">X18+Y10+Y40-Y54</f>
        <v>1574</v>
      </c>
      <c r="Z18" s="15">
        <f>Y18+Z10+Z40-Z54</f>
        <v>1617</v>
      </c>
      <c r="AA18" s="15">
        <f t="shared" si="17"/>
        <v>1768</v>
      </c>
      <c r="AB18" s="15">
        <f>AA18+AB10+AB40-AB54</f>
        <v>1890</v>
      </c>
      <c r="AC18" s="15">
        <f t="shared" si="17"/>
        <v>1905</v>
      </c>
      <c r="AD18" s="15">
        <f t="shared" si="17"/>
        <v>1994</v>
      </c>
      <c r="AE18" s="15">
        <f t="shared" si="17"/>
        <v>2080</v>
      </c>
      <c r="AF18" s="15">
        <f t="shared" si="17"/>
        <v>2060</v>
      </c>
      <c r="AG18" s="15">
        <f t="shared" si="17"/>
        <v>2239</v>
      </c>
      <c r="AH18" s="15">
        <f t="shared" si="17"/>
        <v>2428</v>
      </c>
      <c r="AI18" s="15">
        <f t="shared" si="17"/>
        <v>2553</v>
      </c>
      <c r="AJ18" s="15">
        <f t="shared" si="17"/>
        <v>2774</v>
      </c>
      <c r="AK18" s="94">
        <f t="shared" si="17"/>
        <v>3010</v>
      </c>
      <c r="AL18" s="15">
        <f t="shared" si="17"/>
        <v>3001</v>
      </c>
      <c r="AM18" s="15">
        <f t="shared" si="17"/>
        <v>3155</v>
      </c>
      <c r="AN18" s="15">
        <f t="shared" si="17"/>
        <v>3312</v>
      </c>
      <c r="AO18" s="15">
        <f t="shared" si="17"/>
        <v>3373</v>
      </c>
      <c r="AP18" s="15">
        <f t="shared" si="17"/>
        <v>3521</v>
      </c>
      <c r="AQ18" s="15">
        <f t="shared" si="17"/>
        <v>3673</v>
      </c>
      <c r="AR18" s="15">
        <f t="shared" si="17"/>
        <v>3719</v>
      </c>
      <c r="AS18" s="15">
        <f t="shared" si="17"/>
        <v>3873</v>
      </c>
      <c r="AT18" s="15">
        <f t="shared" si="17"/>
        <v>4030</v>
      </c>
      <c r="AU18" s="15">
        <f t="shared" si="17"/>
        <v>4091</v>
      </c>
      <c r="AV18" s="15">
        <f t="shared" si="17"/>
        <v>4259</v>
      </c>
      <c r="AW18" s="94">
        <f t="shared" si="17"/>
        <v>4433</v>
      </c>
      <c r="AX18" s="15">
        <f t="shared" si="17"/>
        <v>4520</v>
      </c>
      <c r="AY18" s="15">
        <f t="shared" si="17"/>
        <v>4779</v>
      </c>
      <c r="AZ18" s="15">
        <f t="shared" si="17"/>
        <v>4958</v>
      </c>
      <c r="BA18" s="15">
        <f t="shared" si="17"/>
        <v>5026</v>
      </c>
      <c r="BB18" s="15">
        <f t="shared" si="17"/>
        <v>5207</v>
      </c>
      <c r="BC18" s="15">
        <f t="shared" si="17"/>
        <v>5390</v>
      </c>
      <c r="BD18" s="15">
        <f t="shared" si="17"/>
        <v>5452</v>
      </c>
      <c r="BE18" s="15">
        <f t="shared" si="17"/>
        <v>5639</v>
      </c>
      <c r="BF18" s="15">
        <f t="shared" si="17"/>
        <v>5830</v>
      </c>
      <c r="BG18" s="15">
        <f t="shared" si="17"/>
        <v>5898</v>
      </c>
      <c r="BH18" s="15">
        <f t="shared" si="17"/>
        <v>6095</v>
      </c>
      <c r="BI18" s="94">
        <f t="shared" si="17"/>
        <v>6294</v>
      </c>
      <c r="BJ18" s="15">
        <f t="shared" si="17"/>
        <v>6396</v>
      </c>
      <c r="BK18" s="15">
        <f t="shared" si="17"/>
        <v>6598</v>
      </c>
      <c r="BL18" s="15">
        <f t="shared" si="17"/>
        <v>6804</v>
      </c>
      <c r="BM18" s="15">
        <f t="shared" si="17"/>
        <v>6874</v>
      </c>
      <c r="BN18" s="15">
        <f t="shared" si="17"/>
        <v>7071</v>
      </c>
      <c r="BO18" s="15">
        <f t="shared" si="17"/>
        <v>7259</v>
      </c>
      <c r="BP18" s="15">
        <f t="shared" si="17"/>
        <v>7316</v>
      </c>
      <c r="BQ18" s="15">
        <f t="shared" si="17"/>
        <v>7525</v>
      </c>
      <c r="BR18" s="15">
        <f t="shared" si="17"/>
        <v>7747</v>
      </c>
      <c r="BS18" s="15">
        <f t="shared" si="17"/>
        <v>7829</v>
      </c>
      <c r="BT18" s="15">
        <f t="shared" si="17"/>
        <v>8058</v>
      </c>
      <c r="BU18" s="94">
        <f t="shared" si="17"/>
        <v>8291</v>
      </c>
      <c r="BV18" s="15">
        <f t="shared" si="17"/>
        <v>8342</v>
      </c>
      <c r="BW18" s="15">
        <f t="shared" si="17"/>
        <v>8573</v>
      </c>
      <c r="BX18" s="15">
        <f t="shared" si="17"/>
        <v>8820</v>
      </c>
      <c r="BY18" s="15">
        <f t="shared" si="17"/>
        <v>8908</v>
      </c>
      <c r="BZ18" s="15">
        <f t="shared" si="17"/>
        <v>9143</v>
      </c>
      <c r="CA18" s="15">
        <f t="shared" si="17"/>
        <v>9362</v>
      </c>
      <c r="CB18" s="15">
        <f t="shared" si="17"/>
        <v>9421</v>
      </c>
      <c r="CC18" s="15">
        <f t="shared" si="17"/>
        <v>9670</v>
      </c>
      <c r="CD18" s="15">
        <f t="shared" si="17"/>
        <v>9939</v>
      </c>
      <c r="CE18" s="15">
        <f t="shared" si="17"/>
        <v>10033</v>
      </c>
      <c r="CF18" s="15">
        <f t="shared" si="17"/>
        <v>10305</v>
      </c>
      <c r="CG18" s="94">
        <f t="shared" si="17"/>
        <v>10579</v>
      </c>
      <c r="CH18" s="15">
        <f t="shared" si="17"/>
        <v>10682</v>
      </c>
      <c r="CI18" s="15">
        <f t="shared" si="17"/>
        <v>10956</v>
      </c>
      <c r="CJ18" s="15">
        <f t="shared" si="17"/>
        <v>11248</v>
      </c>
      <c r="CK18" s="15">
        <f t="shared" ref="CK18:CS18" si="18">CJ18+CK10+CK40-CK54</f>
        <v>11345</v>
      </c>
      <c r="CL18" s="15">
        <f t="shared" si="18"/>
        <v>11619</v>
      </c>
      <c r="CM18" s="15">
        <f t="shared" si="18"/>
        <v>11872</v>
      </c>
      <c r="CN18" s="15">
        <f t="shared" si="18"/>
        <v>11929</v>
      </c>
      <c r="CO18" s="15">
        <f t="shared" si="18"/>
        <v>12218</v>
      </c>
      <c r="CP18" s="15">
        <f t="shared" si="18"/>
        <v>12533</v>
      </c>
      <c r="CQ18" s="15">
        <f t="shared" si="18"/>
        <v>12638</v>
      </c>
      <c r="CR18" s="15">
        <f t="shared" si="18"/>
        <v>12957</v>
      </c>
      <c r="CS18" s="94">
        <f t="shared" si="18"/>
        <v>13278</v>
      </c>
    </row>
    <row r="19" spans="1:97" s="15" customFormat="1" x14ac:dyDescent="0.25">
      <c r="A19" s="277" t="s">
        <v>118</v>
      </c>
      <c r="N19" s="261">
        <v>204</v>
      </c>
      <c r="O19" s="261">
        <v>204</v>
      </c>
      <c r="P19" s="261">
        <v>216</v>
      </c>
      <c r="Q19" s="261">
        <v>235</v>
      </c>
      <c r="R19" s="261">
        <v>256</v>
      </c>
      <c r="S19" s="261">
        <v>280</v>
      </c>
      <c r="T19" s="261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354</v>
      </c>
      <c r="X19" s="15">
        <f t="shared" si="19"/>
        <v>386</v>
      </c>
      <c r="Y19" s="94">
        <f t="shared" ref="Y19:CJ19" si="20">X19+Y11+Y41-Y55</f>
        <v>416</v>
      </c>
      <c r="Z19" s="15">
        <f t="shared" si="20"/>
        <v>407</v>
      </c>
      <c r="AA19" s="15">
        <f t="shared" si="20"/>
        <v>434</v>
      </c>
      <c r="AB19" s="15">
        <f t="shared" si="20"/>
        <v>459</v>
      </c>
      <c r="AC19" s="15">
        <f t="shared" si="20"/>
        <v>428</v>
      </c>
      <c r="AD19" s="15">
        <f t="shared" si="20"/>
        <v>454</v>
      </c>
      <c r="AE19" s="15">
        <f t="shared" si="20"/>
        <v>479</v>
      </c>
      <c r="AF19" s="15">
        <f t="shared" si="20"/>
        <v>434</v>
      </c>
      <c r="AG19" s="15">
        <f t="shared" si="20"/>
        <v>494</v>
      </c>
      <c r="AH19" s="15">
        <f t="shared" si="20"/>
        <v>558</v>
      </c>
      <c r="AI19" s="15">
        <f t="shared" si="20"/>
        <v>575</v>
      </c>
      <c r="AJ19" s="15">
        <f t="shared" si="20"/>
        <v>652</v>
      </c>
      <c r="AK19" s="94">
        <f t="shared" si="20"/>
        <v>736</v>
      </c>
      <c r="AL19" s="15">
        <f t="shared" si="20"/>
        <v>749</v>
      </c>
      <c r="AM19" s="15">
        <f>AL19+AM11+AM41-AM55</f>
        <v>900</v>
      </c>
      <c r="AN19" s="15">
        <f t="shared" si="20"/>
        <v>1056</v>
      </c>
      <c r="AO19" s="15">
        <f t="shared" si="20"/>
        <v>1179</v>
      </c>
      <c r="AP19" s="15">
        <f t="shared" si="20"/>
        <v>1323</v>
      </c>
      <c r="AQ19" s="15">
        <f t="shared" si="20"/>
        <v>1471</v>
      </c>
      <c r="AR19" s="15">
        <f t="shared" si="20"/>
        <v>1576</v>
      </c>
      <c r="AS19" s="15">
        <f t="shared" si="20"/>
        <v>1725</v>
      </c>
      <c r="AT19" s="15">
        <f t="shared" si="20"/>
        <v>1878</v>
      </c>
      <c r="AU19" s="15">
        <f t="shared" si="20"/>
        <v>2005</v>
      </c>
      <c r="AV19" s="15">
        <f t="shared" si="20"/>
        <v>2174</v>
      </c>
      <c r="AW19" s="94">
        <f t="shared" si="20"/>
        <v>2352</v>
      </c>
      <c r="AX19" s="15">
        <f t="shared" si="20"/>
        <v>2343</v>
      </c>
      <c r="AY19" s="15">
        <f t="shared" si="20"/>
        <v>2437</v>
      </c>
      <c r="AZ19" s="15">
        <f t="shared" si="20"/>
        <v>2622</v>
      </c>
      <c r="BA19" s="15">
        <f t="shared" si="20"/>
        <v>2736</v>
      </c>
      <c r="BB19" s="15">
        <f t="shared" si="20"/>
        <v>2925</v>
      </c>
      <c r="BC19" s="15">
        <f t="shared" si="20"/>
        <v>3118</v>
      </c>
      <c r="BD19" s="15">
        <f t="shared" si="20"/>
        <v>3228</v>
      </c>
      <c r="BE19" s="15">
        <f t="shared" si="20"/>
        <v>3426</v>
      </c>
      <c r="BF19" s="15">
        <f t="shared" si="20"/>
        <v>3630</v>
      </c>
      <c r="BG19" s="15">
        <f t="shared" si="20"/>
        <v>3754</v>
      </c>
      <c r="BH19" s="15">
        <f t="shared" si="20"/>
        <v>3966</v>
      </c>
      <c r="BI19" s="94">
        <f t="shared" si="20"/>
        <v>4183</v>
      </c>
      <c r="BJ19" s="15">
        <f t="shared" si="20"/>
        <v>4173</v>
      </c>
      <c r="BK19" s="15">
        <f t="shared" si="20"/>
        <v>4391</v>
      </c>
      <c r="BL19" s="15">
        <f t="shared" si="20"/>
        <v>4613</v>
      </c>
      <c r="BM19" s="15">
        <f t="shared" si="20"/>
        <v>4745</v>
      </c>
      <c r="BN19" s="15">
        <f t="shared" si="20"/>
        <v>4954</v>
      </c>
      <c r="BO19" s="15">
        <f t="shared" si="20"/>
        <v>5147</v>
      </c>
      <c r="BP19" s="15">
        <f t="shared" si="20"/>
        <v>5259</v>
      </c>
      <c r="BQ19" s="15">
        <f t="shared" si="20"/>
        <v>5484</v>
      </c>
      <c r="BR19" s="15">
        <f t="shared" si="20"/>
        <v>5728</v>
      </c>
      <c r="BS19" s="15">
        <f t="shared" si="20"/>
        <v>5881</v>
      </c>
      <c r="BT19" s="15">
        <f t="shared" si="20"/>
        <v>6135</v>
      </c>
      <c r="BU19" s="94">
        <f t="shared" si="20"/>
        <v>6395</v>
      </c>
      <c r="BV19" s="15">
        <f>BU19+BV11+BV41-BV55</f>
        <v>6423</v>
      </c>
      <c r="BW19" s="15">
        <f t="shared" si="20"/>
        <v>6686</v>
      </c>
      <c r="BX19" s="15">
        <f t="shared" si="20"/>
        <v>6973</v>
      </c>
      <c r="BY19" s="15">
        <f t="shared" si="20"/>
        <v>7157</v>
      </c>
      <c r="BZ19" s="15">
        <f t="shared" si="20"/>
        <v>7425</v>
      </c>
      <c r="CA19" s="15">
        <f t="shared" si="20"/>
        <v>7670</v>
      </c>
      <c r="CB19" s="15">
        <f t="shared" si="20"/>
        <v>7814</v>
      </c>
      <c r="CC19" s="15">
        <f t="shared" si="20"/>
        <v>8103</v>
      </c>
      <c r="CD19" s="15">
        <f t="shared" si="20"/>
        <v>8423</v>
      </c>
      <c r="CE19" s="15">
        <f t="shared" si="20"/>
        <v>8627</v>
      </c>
      <c r="CF19" s="15">
        <f t="shared" si="20"/>
        <v>8951</v>
      </c>
      <c r="CG19" s="94">
        <f t="shared" si="20"/>
        <v>9278</v>
      </c>
      <c r="CH19" s="15">
        <f t="shared" si="20"/>
        <v>9263</v>
      </c>
      <c r="CI19" s="15">
        <f t="shared" si="20"/>
        <v>9590</v>
      </c>
      <c r="CJ19" s="15">
        <f t="shared" si="20"/>
        <v>9944</v>
      </c>
      <c r="CK19" s="15">
        <f t="shared" ref="CK19:CS19" si="21">CJ19+CK11+CK41-CK55</f>
        <v>10172</v>
      </c>
      <c r="CL19" s="15">
        <f t="shared" si="21"/>
        <v>10499</v>
      </c>
      <c r="CM19" s="15">
        <f t="shared" si="21"/>
        <v>10795</v>
      </c>
      <c r="CN19" s="15">
        <f t="shared" si="21"/>
        <v>10966</v>
      </c>
      <c r="CO19" s="15">
        <f t="shared" si="21"/>
        <v>11315</v>
      </c>
      <c r="CP19" s="15">
        <f t="shared" si="21"/>
        <v>11704</v>
      </c>
      <c r="CQ19" s="15">
        <f t="shared" si="21"/>
        <v>11954</v>
      </c>
      <c r="CR19" s="15">
        <f t="shared" si="21"/>
        <v>12348</v>
      </c>
      <c r="CS19" s="94">
        <f t="shared" si="21"/>
        <v>12745</v>
      </c>
    </row>
    <row r="20" spans="1:97" s="15" customFormat="1" x14ac:dyDescent="0.25">
      <c r="A20" s="277" t="s">
        <v>119</v>
      </c>
      <c r="N20" s="261">
        <v>70</v>
      </c>
      <c r="O20" s="261">
        <v>67</v>
      </c>
      <c r="P20" s="261">
        <v>68</v>
      </c>
      <c r="Q20" s="261">
        <v>68</v>
      </c>
      <c r="R20" s="261">
        <v>69</v>
      </c>
      <c r="S20" s="261">
        <v>75</v>
      </c>
      <c r="T20" s="261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4">
        <f t="shared" ref="Y20:CJ20" si="23">X20+Y12+Y42-Y56</f>
        <v>111</v>
      </c>
      <c r="Z20" s="15">
        <f t="shared" si="23"/>
        <v>121</v>
      </c>
      <c r="AA20" s="15">
        <f t="shared" si="23"/>
        <v>126</v>
      </c>
      <c r="AB20" s="15">
        <f t="shared" si="23"/>
        <v>128</v>
      </c>
      <c r="AC20" s="15">
        <f t="shared" si="23"/>
        <v>130</v>
      </c>
      <c r="AD20" s="15">
        <f t="shared" si="23"/>
        <v>132</v>
      </c>
      <c r="AE20" s="15">
        <f t="shared" si="23"/>
        <v>134</v>
      </c>
      <c r="AF20" s="15">
        <f t="shared" si="23"/>
        <v>136</v>
      </c>
      <c r="AG20" s="15">
        <f t="shared" si="23"/>
        <v>139</v>
      </c>
      <c r="AH20" s="15">
        <f t="shared" si="23"/>
        <v>142</v>
      </c>
      <c r="AI20" s="15">
        <f t="shared" si="23"/>
        <v>145</v>
      </c>
      <c r="AJ20" s="15">
        <f t="shared" si="23"/>
        <v>148</v>
      </c>
      <c r="AK20" s="94">
        <f t="shared" si="23"/>
        <v>151</v>
      </c>
      <c r="AL20" s="15">
        <f t="shared" si="23"/>
        <v>212</v>
      </c>
      <c r="AM20" s="15">
        <f t="shared" si="23"/>
        <v>215</v>
      </c>
      <c r="AN20" s="15">
        <f t="shared" si="23"/>
        <v>218</v>
      </c>
      <c r="AO20" s="15">
        <f t="shared" si="23"/>
        <v>221</v>
      </c>
      <c r="AP20" s="15">
        <f t="shared" si="23"/>
        <v>224</v>
      </c>
      <c r="AQ20" s="15">
        <f t="shared" si="23"/>
        <v>227</v>
      </c>
      <c r="AR20" s="15">
        <f t="shared" si="23"/>
        <v>230</v>
      </c>
      <c r="AS20" s="15">
        <f t="shared" si="23"/>
        <v>233</v>
      </c>
      <c r="AT20" s="15">
        <f t="shared" si="23"/>
        <v>236</v>
      </c>
      <c r="AU20" s="15">
        <f t="shared" si="23"/>
        <v>239</v>
      </c>
      <c r="AV20" s="15">
        <f t="shared" si="23"/>
        <v>242</v>
      </c>
      <c r="AW20" s="94">
        <f t="shared" si="23"/>
        <v>245</v>
      </c>
      <c r="AX20" s="15">
        <f t="shared" si="23"/>
        <v>291</v>
      </c>
      <c r="AY20" s="15">
        <f t="shared" si="23"/>
        <v>294</v>
      </c>
      <c r="AZ20" s="15">
        <f t="shared" si="23"/>
        <v>297</v>
      </c>
      <c r="BA20" s="15">
        <f t="shared" si="23"/>
        <v>300</v>
      </c>
      <c r="BB20" s="15">
        <f t="shared" si="23"/>
        <v>303</v>
      </c>
      <c r="BC20" s="15">
        <f t="shared" si="23"/>
        <v>306</v>
      </c>
      <c r="BD20" s="15">
        <f t="shared" si="23"/>
        <v>309</v>
      </c>
      <c r="BE20" s="15">
        <f t="shared" si="23"/>
        <v>312</v>
      </c>
      <c r="BF20" s="15">
        <f t="shared" si="23"/>
        <v>315</v>
      </c>
      <c r="BG20" s="15">
        <f t="shared" si="23"/>
        <v>318</v>
      </c>
      <c r="BH20" s="15">
        <f t="shared" si="23"/>
        <v>321</v>
      </c>
      <c r="BI20" s="94">
        <f t="shared" si="23"/>
        <v>324</v>
      </c>
      <c r="BJ20" s="15">
        <f t="shared" si="23"/>
        <v>383</v>
      </c>
      <c r="BK20" s="15">
        <f t="shared" si="23"/>
        <v>386</v>
      </c>
      <c r="BL20" s="15">
        <f t="shared" si="23"/>
        <v>389</v>
      </c>
      <c r="BM20" s="15">
        <f t="shared" si="23"/>
        <v>392</v>
      </c>
      <c r="BN20" s="15">
        <f t="shared" si="23"/>
        <v>395</v>
      </c>
      <c r="BO20" s="15">
        <f t="shared" si="23"/>
        <v>398</v>
      </c>
      <c r="BP20" s="15">
        <f t="shared" si="23"/>
        <v>401</v>
      </c>
      <c r="BQ20" s="15">
        <f t="shared" si="23"/>
        <v>404</v>
      </c>
      <c r="BR20" s="15">
        <f t="shared" si="23"/>
        <v>407</v>
      </c>
      <c r="BS20" s="15">
        <f t="shared" si="23"/>
        <v>410</v>
      </c>
      <c r="BT20" s="15">
        <f t="shared" si="23"/>
        <v>413</v>
      </c>
      <c r="BU20" s="94">
        <f t="shared" si="23"/>
        <v>416</v>
      </c>
      <c r="BV20" s="15">
        <f t="shared" si="23"/>
        <v>485</v>
      </c>
      <c r="BW20" s="15">
        <f t="shared" si="23"/>
        <v>488</v>
      </c>
      <c r="BX20" s="15">
        <f t="shared" si="23"/>
        <v>491</v>
      </c>
      <c r="BY20" s="15">
        <f t="shared" si="23"/>
        <v>494</v>
      </c>
      <c r="BZ20" s="15">
        <f t="shared" si="23"/>
        <v>497</v>
      </c>
      <c r="CA20" s="15">
        <f t="shared" si="23"/>
        <v>500</v>
      </c>
      <c r="CB20" s="15">
        <f t="shared" si="23"/>
        <v>503</v>
      </c>
      <c r="CC20" s="15">
        <f t="shared" si="23"/>
        <v>506</v>
      </c>
      <c r="CD20" s="15">
        <f t="shared" si="23"/>
        <v>509</v>
      </c>
      <c r="CE20" s="15">
        <f t="shared" si="23"/>
        <v>512</v>
      </c>
      <c r="CF20" s="15">
        <f t="shared" si="23"/>
        <v>515</v>
      </c>
      <c r="CG20" s="94">
        <f t="shared" si="23"/>
        <v>518</v>
      </c>
      <c r="CH20" s="15">
        <f t="shared" si="23"/>
        <v>604</v>
      </c>
      <c r="CI20" s="15">
        <f t="shared" si="23"/>
        <v>607</v>
      </c>
      <c r="CJ20" s="15">
        <f t="shared" si="23"/>
        <v>610</v>
      </c>
      <c r="CK20" s="15">
        <f t="shared" ref="CK20:CS20" si="24">CJ20+CK12+CK42-CK56</f>
        <v>613</v>
      </c>
      <c r="CL20" s="15">
        <f t="shared" si="24"/>
        <v>616</v>
      </c>
      <c r="CM20" s="15">
        <f t="shared" si="24"/>
        <v>619</v>
      </c>
      <c r="CN20" s="15">
        <f t="shared" si="24"/>
        <v>622</v>
      </c>
      <c r="CO20" s="15">
        <f t="shared" si="24"/>
        <v>625</v>
      </c>
      <c r="CP20" s="15">
        <f t="shared" si="24"/>
        <v>628</v>
      </c>
      <c r="CQ20" s="15">
        <f t="shared" si="24"/>
        <v>631</v>
      </c>
      <c r="CR20" s="15">
        <f t="shared" si="24"/>
        <v>634</v>
      </c>
      <c r="CS20" s="94">
        <f t="shared" si="24"/>
        <v>637</v>
      </c>
    </row>
    <row r="21" spans="1:97" s="15" customFormat="1" x14ac:dyDescent="0.25">
      <c r="A21" s="277" t="s">
        <v>120</v>
      </c>
      <c r="N21" s="261">
        <v>32</v>
      </c>
      <c r="O21" s="261">
        <v>33</v>
      </c>
      <c r="P21" s="261">
        <v>36</v>
      </c>
      <c r="Q21" s="261">
        <v>38</v>
      </c>
      <c r="R21" s="261">
        <v>38</v>
      </c>
      <c r="S21" s="261">
        <v>45</v>
      </c>
      <c r="T21" s="261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4">
        <f t="shared" ref="Y21:CJ21" si="26">X21+Y13+Y43-Y57</f>
        <v>64</v>
      </c>
      <c r="Z21" s="15">
        <f t="shared" si="26"/>
        <v>73</v>
      </c>
      <c r="AA21" s="15">
        <f t="shared" si="26"/>
        <v>76</v>
      </c>
      <c r="AB21" s="15">
        <f t="shared" si="26"/>
        <v>77</v>
      </c>
      <c r="AC21" s="15">
        <f t="shared" si="26"/>
        <v>78</v>
      </c>
      <c r="AD21" s="15">
        <f t="shared" si="26"/>
        <v>79</v>
      </c>
      <c r="AE21" s="15">
        <f t="shared" si="26"/>
        <v>80</v>
      </c>
      <c r="AF21" s="15">
        <f t="shared" si="26"/>
        <v>81</v>
      </c>
      <c r="AG21" s="15">
        <f t="shared" si="26"/>
        <v>82</v>
      </c>
      <c r="AH21" s="15">
        <f t="shared" si="26"/>
        <v>83</v>
      </c>
      <c r="AI21" s="15">
        <f t="shared" si="26"/>
        <v>84</v>
      </c>
      <c r="AJ21" s="15">
        <f t="shared" si="26"/>
        <v>85</v>
      </c>
      <c r="AK21" s="94">
        <f t="shared" si="26"/>
        <v>87</v>
      </c>
      <c r="AL21" s="15">
        <f t="shared" si="26"/>
        <v>146</v>
      </c>
      <c r="AM21" s="15">
        <f t="shared" si="26"/>
        <v>147</v>
      </c>
      <c r="AN21" s="15">
        <f t="shared" si="26"/>
        <v>148</v>
      </c>
      <c r="AO21" s="15">
        <f t="shared" si="26"/>
        <v>149</v>
      </c>
      <c r="AP21" s="15">
        <f t="shared" si="26"/>
        <v>150</v>
      </c>
      <c r="AQ21" s="15">
        <f t="shared" si="26"/>
        <v>151</v>
      </c>
      <c r="AR21" s="15">
        <f t="shared" si="26"/>
        <v>152</v>
      </c>
      <c r="AS21" s="15">
        <f t="shared" si="26"/>
        <v>153</v>
      </c>
      <c r="AT21" s="15">
        <f t="shared" si="26"/>
        <v>154</v>
      </c>
      <c r="AU21" s="15">
        <f t="shared" si="26"/>
        <v>155</v>
      </c>
      <c r="AV21" s="15">
        <f t="shared" si="26"/>
        <v>156</v>
      </c>
      <c r="AW21" s="94">
        <f t="shared" si="26"/>
        <v>157</v>
      </c>
      <c r="AX21" s="15">
        <f t="shared" si="26"/>
        <v>174</v>
      </c>
      <c r="AY21" s="15">
        <f t="shared" si="26"/>
        <v>175</v>
      </c>
      <c r="AZ21" s="15">
        <f t="shared" si="26"/>
        <v>176</v>
      </c>
      <c r="BA21" s="15">
        <f t="shared" si="26"/>
        <v>177</v>
      </c>
      <c r="BB21" s="15">
        <f t="shared" si="26"/>
        <v>178</v>
      </c>
      <c r="BC21" s="15">
        <f t="shared" si="26"/>
        <v>179</v>
      </c>
      <c r="BD21" s="15">
        <f t="shared" si="26"/>
        <v>180</v>
      </c>
      <c r="BE21" s="15">
        <f t="shared" si="26"/>
        <v>181</v>
      </c>
      <c r="BF21" s="15">
        <f t="shared" si="26"/>
        <v>182</v>
      </c>
      <c r="BG21" s="15">
        <f t="shared" si="26"/>
        <v>183</v>
      </c>
      <c r="BH21" s="15">
        <f t="shared" si="26"/>
        <v>184</v>
      </c>
      <c r="BI21" s="94">
        <f t="shared" si="26"/>
        <v>185</v>
      </c>
      <c r="BJ21" s="15">
        <f t="shared" si="26"/>
        <v>208</v>
      </c>
      <c r="BK21" s="15">
        <f t="shared" si="26"/>
        <v>210</v>
      </c>
      <c r="BL21" s="15">
        <f t="shared" si="26"/>
        <v>212</v>
      </c>
      <c r="BM21" s="15">
        <f t="shared" si="26"/>
        <v>214</v>
      </c>
      <c r="BN21" s="15">
        <f t="shared" si="26"/>
        <v>216</v>
      </c>
      <c r="BO21" s="15">
        <f t="shared" si="26"/>
        <v>218</v>
      </c>
      <c r="BP21" s="15">
        <f t="shared" si="26"/>
        <v>220</v>
      </c>
      <c r="BQ21" s="15">
        <f t="shared" si="26"/>
        <v>222</v>
      </c>
      <c r="BR21" s="15">
        <f t="shared" si="26"/>
        <v>224</v>
      </c>
      <c r="BS21" s="15">
        <f t="shared" si="26"/>
        <v>226</v>
      </c>
      <c r="BT21" s="15">
        <f t="shared" si="26"/>
        <v>228</v>
      </c>
      <c r="BU21" s="94">
        <f t="shared" si="26"/>
        <v>230</v>
      </c>
      <c r="BV21" s="15">
        <f t="shared" si="26"/>
        <v>278</v>
      </c>
      <c r="BW21" s="15">
        <f t="shared" si="26"/>
        <v>280</v>
      </c>
      <c r="BX21" s="15">
        <f t="shared" si="26"/>
        <v>282</v>
      </c>
      <c r="BY21" s="15">
        <f t="shared" si="26"/>
        <v>284</v>
      </c>
      <c r="BZ21" s="15">
        <f t="shared" si="26"/>
        <v>286</v>
      </c>
      <c r="CA21" s="15">
        <f t="shared" si="26"/>
        <v>288</v>
      </c>
      <c r="CB21" s="15">
        <f t="shared" si="26"/>
        <v>290</v>
      </c>
      <c r="CC21" s="15">
        <f t="shared" si="26"/>
        <v>292</v>
      </c>
      <c r="CD21" s="15">
        <f t="shared" si="26"/>
        <v>294</v>
      </c>
      <c r="CE21" s="15">
        <f t="shared" si="26"/>
        <v>296</v>
      </c>
      <c r="CF21" s="15">
        <f t="shared" si="26"/>
        <v>298</v>
      </c>
      <c r="CG21" s="94">
        <f t="shared" si="26"/>
        <v>300</v>
      </c>
      <c r="CH21" s="15">
        <f t="shared" si="26"/>
        <v>360</v>
      </c>
      <c r="CI21" s="15">
        <f t="shared" si="26"/>
        <v>362</v>
      </c>
      <c r="CJ21" s="15">
        <f t="shared" si="26"/>
        <v>364</v>
      </c>
      <c r="CK21" s="15">
        <f t="shared" ref="CK21:CS21" si="27">CJ21+CK13+CK43-CK57</f>
        <v>366</v>
      </c>
      <c r="CL21" s="15">
        <f t="shared" si="27"/>
        <v>368</v>
      </c>
      <c r="CM21" s="15">
        <f t="shared" si="27"/>
        <v>370</v>
      </c>
      <c r="CN21" s="15">
        <f t="shared" si="27"/>
        <v>372</v>
      </c>
      <c r="CO21" s="15">
        <f t="shared" si="27"/>
        <v>374</v>
      </c>
      <c r="CP21" s="15">
        <f t="shared" si="27"/>
        <v>376</v>
      </c>
      <c r="CQ21" s="15">
        <f t="shared" si="27"/>
        <v>378</v>
      </c>
      <c r="CR21" s="15">
        <f t="shared" si="27"/>
        <v>380</v>
      </c>
      <c r="CS21" s="94">
        <f t="shared" si="27"/>
        <v>382</v>
      </c>
    </row>
    <row r="22" spans="1:97" s="16" customFormat="1" x14ac:dyDescent="0.25">
      <c r="A22" s="278" t="s">
        <v>95</v>
      </c>
      <c r="N22" s="265">
        <f>SUM(N17:N21)</f>
        <v>1013</v>
      </c>
      <c r="O22" s="265">
        <f t="shared" ref="O22:T22" si="28">SUM(O17:O21)</f>
        <v>1004</v>
      </c>
      <c r="P22" s="265">
        <f t="shared" si="28"/>
        <v>1056</v>
      </c>
      <c r="Q22" s="265">
        <f t="shared" si="28"/>
        <v>1140</v>
      </c>
      <c r="R22" s="265">
        <f t="shared" si="28"/>
        <v>1223</v>
      </c>
      <c r="S22" s="265">
        <f t="shared" si="28"/>
        <v>1314</v>
      </c>
      <c r="T22" s="265">
        <f t="shared" si="28"/>
        <v>1321</v>
      </c>
      <c r="U22" s="16">
        <f>'Total Agency'!U11</f>
        <v>1475</v>
      </c>
      <c r="V22" s="16">
        <f>'Total Agency'!V11</f>
        <v>1662</v>
      </c>
      <c r="W22" s="16">
        <f>'Total Agency'!W11</f>
        <v>1780</v>
      </c>
      <c r="X22" s="16">
        <f>'Total Agency'!X11</f>
        <v>1944</v>
      </c>
      <c r="Y22" s="95">
        <f>'Total Agency'!Y11</f>
        <v>2016</v>
      </c>
      <c r="Z22" s="16">
        <f>'Total Agency'!Z11</f>
        <v>2002</v>
      </c>
      <c r="AA22" s="16">
        <f>'Total Agency'!AA11</f>
        <v>2145</v>
      </c>
      <c r="AB22" s="16">
        <f>'Total Agency'!AB11</f>
        <v>2188</v>
      </c>
      <c r="AC22" s="16">
        <f>'Total Agency'!AC11</f>
        <v>2021</v>
      </c>
      <c r="AD22" s="16">
        <f>'Total Agency'!AD11</f>
        <v>2039</v>
      </c>
      <c r="AE22" s="16">
        <f>'Total Agency'!AE11</f>
        <v>2031</v>
      </c>
      <c r="AF22" s="16">
        <f>'Total Agency'!AF11</f>
        <v>1794</v>
      </c>
      <c r="AG22" s="16">
        <f>'Total Agency'!AG11</f>
        <v>1849.6008157638353</v>
      </c>
      <c r="AH22" s="16">
        <f>'Total Agency'!AH11</f>
        <v>1923.1441173655685</v>
      </c>
      <c r="AI22" s="16">
        <f>'Total Agency'!AI11</f>
        <v>1977.1607130600446</v>
      </c>
      <c r="AJ22" s="16">
        <f>'Total Agency'!AJ11</f>
        <v>2014.5217642004372</v>
      </c>
      <c r="AK22" s="95">
        <f>'Total Agency'!AK11</f>
        <v>2103.7840104391562</v>
      </c>
      <c r="AL22" s="16">
        <f>'Total Agency'!AL11</f>
        <v>2131.1413348327619</v>
      </c>
      <c r="AM22" s="16">
        <f>'Total Agency'!AM11</f>
        <v>2169.4026102183907</v>
      </c>
      <c r="AN22" s="16">
        <f>'Total Agency'!AN11</f>
        <v>2209.2689970807337</v>
      </c>
      <c r="AO22" s="16">
        <f>'Total Agency'!AO11</f>
        <v>2249.3536391083371</v>
      </c>
      <c r="AP22" s="16">
        <f>'Total Agency'!AP11</f>
        <v>2263.3053903417463</v>
      </c>
      <c r="AQ22" s="16">
        <f>'Total Agency'!AQ11</f>
        <v>2281.6140662950907</v>
      </c>
      <c r="AR22" s="16">
        <f>'Total Agency'!AR11</f>
        <v>2281.4888340212033</v>
      </c>
      <c r="AS22" s="16">
        <f>'Total Agency'!AS11</f>
        <v>2303.0346398095244</v>
      </c>
      <c r="AT22" s="16">
        <f>'Total Agency'!AT11</f>
        <v>2328.4657869411494</v>
      </c>
      <c r="AU22" s="16">
        <f>'Total Agency'!AU11</f>
        <v>2365.5228391180835</v>
      </c>
      <c r="AV22" s="16">
        <f>'Total Agency'!AV11</f>
        <v>2411.4803134161511</v>
      </c>
      <c r="AW22" s="95">
        <f>'Total Agency'!AW11</f>
        <v>2467.2973552793942</v>
      </c>
      <c r="AX22" s="16">
        <f>'Total Agency'!AX11</f>
        <v>2500.9164988442044</v>
      </c>
      <c r="AY22" s="16">
        <f>'Total Agency'!AY11</f>
        <v>2545.4025371904972</v>
      </c>
      <c r="AZ22" s="16">
        <f>'Total Agency'!AZ11</f>
        <v>2596.8181857907066</v>
      </c>
      <c r="BA22" s="16">
        <f>'Total Agency'!BA11</f>
        <v>2648.9118387984936</v>
      </c>
      <c r="BB22" s="16">
        <f>'Total Agency'!BB11</f>
        <v>2692.6065182797424</v>
      </c>
      <c r="BC22" s="16">
        <f>'Total Agency'!BC11</f>
        <v>2736.858433354078</v>
      </c>
      <c r="BD22" s="16">
        <f>'Total Agency'!BD11</f>
        <v>2771.2792343804372</v>
      </c>
      <c r="BE22" s="16">
        <f>'Total Agency'!BE11</f>
        <v>2814.3913680143091</v>
      </c>
      <c r="BF22" s="16">
        <f>'Total Agency'!BF11</f>
        <v>2860.804296766968</v>
      </c>
      <c r="BG22" s="16">
        <f>'Total Agency'!BG11</f>
        <v>2906.9331642930429</v>
      </c>
      <c r="BH22" s="16">
        <f>'Total Agency'!BH11</f>
        <v>2953.8514291769825</v>
      </c>
      <c r="BI22" s="95">
        <f>'Total Agency'!BI11</f>
        <v>3001.8504760048668</v>
      </c>
      <c r="BJ22" s="16">
        <f>'Total Agency'!BJ11</f>
        <v>3041.7393543664953</v>
      </c>
      <c r="BK22" s="16">
        <f>'Total Agency'!BK11</f>
        <v>3080.2621530805636</v>
      </c>
      <c r="BL22" s="16">
        <f>'Total Agency'!BL11</f>
        <v>3119.9024708406482</v>
      </c>
      <c r="BM22" s="16">
        <f>'Total Agency'!BM11</f>
        <v>3158.3053407545467</v>
      </c>
      <c r="BN22" s="16">
        <f>'Total Agency'!BN11</f>
        <v>3167.065103940201</v>
      </c>
      <c r="BO22" s="16">
        <f>'Total Agency'!BO11</f>
        <v>3151.9171041202612</v>
      </c>
      <c r="BP22" s="16">
        <f>'Total Agency'!BP11</f>
        <v>3160.1590870629589</v>
      </c>
      <c r="BQ22" s="16">
        <f>'Total Agency'!BQ11</f>
        <v>3202.7539279336802</v>
      </c>
      <c r="BR22" s="16">
        <f>'Total Agency'!BR11</f>
        <v>3272.2997825618163</v>
      </c>
      <c r="BS22" s="16">
        <f>'Total Agency'!BS11</f>
        <v>3342.8173350359912</v>
      </c>
      <c r="BT22" s="16">
        <f>'Total Agency'!BT11</f>
        <v>3413.214242499932</v>
      </c>
      <c r="BU22" s="95">
        <f>'Total Agency'!BU11</f>
        <v>3484.0280914402033</v>
      </c>
      <c r="BV22" s="16">
        <f>'Total Agency'!BV11</f>
        <v>3533.1566038311721</v>
      </c>
      <c r="BW22" s="16">
        <f>'Total Agency'!BW11</f>
        <v>3591.1778110013079</v>
      </c>
      <c r="BX22" s="16">
        <f>'Total Agency'!BX11</f>
        <v>3680.1884465421908</v>
      </c>
      <c r="BY22" s="16">
        <f>'Total Agency'!BY11</f>
        <v>3767.7211476650868</v>
      </c>
      <c r="BZ22" s="16">
        <f>'Total Agency'!BZ11</f>
        <v>3801.8937959298864</v>
      </c>
      <c r="CA22" s="16">
        <f>'Total Agency'!CA11</f>
        <v>3793.8258198756043</v>
      </c>
      <c r="CB22" s="16">
        <f>'Total Agency'!CB11</f>
        <v>3807.3359168687339</v>
      </c>
      <c r="CC22" s="16">
        <f>'Total Agency'!CC11</f>
        <v>3874.6483151647772</v>
      </c>
      <c r="CD22" s="16">
        <f>'Total Agency'!CD11</f>
        <v>3985.3347814087147</v>
      </c>
      <c r="CE22" s="16">
        <f>'Total Agency'!CE11</f>
        <v>4084.2126054700939</v>
      </c>
      <c r="CF22" s="16">
        <f>'Total Agency'!CF11</f>
        <v>4172.6297561356751</v>
      </c>
      <c r="CG22" s="95">
        <f>'Total Agency'!CG11</f>
        <v>4254.1253436354846</v>
      </c>
      <c r="CH22" s="16">
        <f>'Total Agency'!CH11</f>
        <v>4307.9245482170336</v>
      </c>
      <c r="CI22" s="16">
        <f>'Total Agency'!CI11</f>
        <v>4372.6380245238242</v>
      </c>
      <c r="CJ22" s="16">
        <f>'Total Agency'!CJ11</f>
        <v>4473.3855962781581</v>
      </c>
      <c r="CK22" s="16">
        <f>'Total Agency'!CK11</f>
        <v>4570.8944665798317</v>
      </c>
      <c r="CL22" s="16">
        <f>'Total Agency'!CL11</f>
        <v>4599.8276583175211</v>
      </c>
      <c r="CM22" s="16">
        <f>'Total Agency'!CM11</f>
        <v>4573.816037766198</v>
      </c>
      <c r="CN22" s="16">
        <f>'Total Agency'!CN11</f>
        <v>4572.127090961375</v>
      </c>
      <c r="CO22" s="16">
        <f>'Total Agency'!CO11</f>
        <v>4643.267437316098</v>
      </c>
      <c r="CP22" s="16">
        <f>'Total Agency'!CP11</f>
        <v>4771.3534742478969</v>
      </c>
      <c r="CQ22" s="16">
        <f>'Total Agency'!CQ11</f>
        <v>4887.1787882581448</v>
      </c>
      <c r="CR22" s="16">
        <f>'Total Agency'!CR11</f>
        <v>4990.7555770902782</v>
      </c>
      <c r="CS22" s="95">
        <f>'Total Agency'!CS11</f>
        <v>5085.7099575104485</v>
      </c>
    </row>
    <row r="23" spans="1:97" s="16" customFormat="1" x14ac:dyDescent="0.25">
      <c r="A23" s="278"/>
      <c r="N23" s="265"/>
      <c r="O23" s="265"/>
      <c r="P23" s="265"/>
      <c r="Q23" s="265"/>
      <c r="R23" s="265"/>
      <c r="S23" s="265"/>
      <c r="T23" s="265"/>
      <c r="Y23" s="95"/>
      <c r="AB23" s="347">
        <f>AVERAGE(Z22:AB22)</f>
        <v>2111.6666666666665</v>
      </c>
      <c r="AE23" s="347">
        <f>AVERAGE(AC22:AE22)</f>
        <v>2030.3333333333333</v>
      </c>
      <c r="AH23" s="347">
        <f>AVERAGE(AF22:AH22)</f>
        <v>1855.5816443764679</v>
      </c>
      <c r="AK23" s="348">
        <f>AVERAGE(AI22:AK22)</f>
        <v>2031.8221625665458</v>
      </c>
      <c r="AW23" s="95"/>
      <c r="BI23" s="95"/>
      <c r="BU23" s="95"/>
      <c r="CG23" s="95"/>
      <c r="CS23" s="95"/>
    </row>
    <row r="24" spans="1:97" x14ac:dyDescent="0.25">
      <c r="A24" s="277" t="s">
        <v>135</v>
      </c>
      <c r="T24" s="260"/>
      <c r="U24" s="26"/>
      <c r="V24" s="26"/>
      <c r="W24" s="26"/>
      <c r="X24" s="26"/>
      <c r="Y24" s="33"/>
      <c r="Z24" s="347">
        <f>SUM(Z18:Z21)</f>
        <v>2218</v>
      </c>
      <c r="AA24" s="347">
        <f t="shared" ref="AA24:AK24" si="29">SUM(AA18:AA21)</f>
        <v>2404</v>
      </c>
      <c r="AB24" s="347">
        <f t="shared" si="29"/>
        <v>2554</v>
      </c>
      <c r="AC24" s="347">
        <f t="shared" si="29"/>
        <v>2541</v>
      </c>
      <c r="AD24" s="347">
        <f t="shared" si="29"/>
        <v>2659</v>
      </c>
      <c r="AE24" s="347">
        <f t="shared" si="29"/>
        <v>2773</v>
      </c>
      <c r="AF24" s="347">
        <f t="shared" si="29"/>
        <v>2711</v>
      </c>
      <c r="AG24" s="347">
        <f t="shared" si="29"/>
        <v>2954</v>
      </c>
      <c r="AH24" s="347">
        <f t="shared" si="29"/>
        <v>3211</v>
      </c>
      <c r="AI24" s="347">
        <f t="shared" si="29"/>
        <v>3357</v>
      </c>
      <c r="AJ24" s="347">
        <f t="shared" si="29"/>
        <v>3659</v>
      </c>
      <c r="AK24" s="348">
        <f t="shared" si="29"/>
        <v>3984</v>
      </c>
    </row>
    <row r="25" spans="1:97" x14ac:dyDescent="0.25">
      <c r="T25" s="260"/>
      <c r="U25" s="26"/>
      <c r="V25" s="26"/>
      <c r="W25" s="26"/>
      <c r="X25" s="26"/>
      <c r="Y25" s="33"/>
      <c r="Z25" s="347"/>
      <c r="AA25" s="347"/>
      <c r="AB25" s="347">
        <f>AVERAGE(Z24:AB24)</f>
        <v>2392</v>
      </c>
      <c r="AC25" s="347"/>
      <c r="AD25" s="347"/>
      <c r="AE25" s="347">
        <f>AVERAGE(AC24:AE24)</f>
        <v>2657.6666666666665</v>
      </c>
      <c r="AF25" s="347"/>
      <c r="AG25" s="347"/>
      <c r="AH25" s="347">
        <f>AVERAGE(AF24:AH24)</f>
        <v>2958.6666666666665</v>
      </c>
      <c r="AI25" s="347"/>
      <c r="AJ25" s="347"/>
      <c r="AK25" s="348">
        <f>AVERAGE(AI24:AK24)</f>
        <v>3666.6666666666665</v>
      </c>
    </row>
    <row r="26" spans="1:97" x14ac:dyDescent="0.25">
      <c r="A26" s="277" t="s">
        <v>136</v>
      </c>
      <c r="T26" s="260"/>
      <c r="U26" s="26"/>
      <c r="V26" s="26"/>
      <c r="W26" s="26"/>
      <c r="X26" s="26"/>
      <c r="Y26" s="33"/>
      <c r="Z26" s="347">
        <f>Z21+Z20</f>
        <v>194</v>
      </c>
      <c r="AA26" s="347">
        <f t="shared" ref="AA26:AV26" si="30">AA21+AA20</f>
        <v>202</v>
      </c>
      <c r="AB26" s="347">
        <f t="shared" si="30"/>
        <v>205</v>
      </c>
      <c r="AC26" s="347">
        <f t="shared" si="30"/>
        <v>208</v>
      </c>
      <c r="AD26" s="347">
        <f t="shared" si="30"/>
        <v>211</v>
      </c>
      <c r="AE26" s="347">
        <f t="shared" si="30"/>
        <v>214</v>
      </c>
      <c r="AF26" s="347">
        <f t="shared" si="30"/>
        <v>217</v>
      </c>
      <c r="AG26" s="347">
        <f t="shared" si="30"/>
        <v>221</v>
      </c>
      <c r="AH26" s="347">
        <f t="shared" si="30"/>
        <v>225</v>
      </c>
      <c r="AI26" s="347">
        <f t="shared" si="30"/>
        <v>229</v>
      </c>
      <c r="AJ26" s="347">
        <f t="shared" si="30"/>
        <v>233</v>
      </c>
      <c r="AK26" s="348">
        <f>AK21+AK20</f>
        <v>238</v>
      </c>
      <c r="AL26" s="347">
        <f>AL21+AL20</f>
        <v>358</v>
      </c>
      <c r="AM26" s="347">
        <f t="shared" si="30"/>
        <v>362</v>
      </c>
      <c r="AN26" s="347">
        <f t="shared" si="30"/>
        <v>366</v>
      </c>
      <c r="AO26" s="347">
        <f t="shared" si="30"/>
        <v>370</v>
      </c>
      <c r="AP26" s="347">
        <f t="shared" si="30"/>
        <v>374</v>
      </c>
      <c r="AQ26" s="347">
        <f t="shared" si="30"/>
        <v>378</v>
      </c>
      <c r="AR26" s="347">
        <f t="shared" si="30"/>
        <v>382</v>
      </c>
      <c r="AS26" s="347">
        <f t="shared" si="30"/>
        <v>386</v>
      </c>
      <c r="AT26" s="347">
        <f t="shared" si="30"/>
        <v>390</v>
      </c>
      <c r="AU26" s="347">
        <f t="shared" si="30"/>
        <v>394</v>
      </c>
      <c r="AV26" s="347">
        <f t="shared" si="30"/>
        <v>398</v>
      </c>
      <c r="AW26" s="348">
        <f>AW21+AW20</f>
        <v>402</v>
      </c>
      <c r="AX26" s="347">
        <f>AX21+AX20</f>
        <v>465</v>
      </c>
      <c r="AY26" s="347">
        <f t="shared" ref="AY26:BH26" si="31">AY21+AY20</f>
        <v>469</v>
      </c>
      <c r="AZ26" s="347">
        <f t="shared" si="31"/>
        <v>473</v>
      </c>
      <c r="BA26" s="347">
        <f t="shared" si="31"/>
        <v>477</v>
      </c>
      <c r="BB26" s="347">
        <f t="shared" si="31"/>
        <v>481</v>
      </c>
      <c r="BC26" s="347">
        <f t="shared" si="31"/>
        <v>485</v>
      </c>
      <c r="BD26" s="347">
        <f t="shared" si="31"/>
        <v>489</v>
      </c>
      <c r="BE26" s="347">
        <f t="shared" si="31"/>
        <v>493</v>
      </c>
      <c r="BF26" s="347">
        <f t="shared" si="31"/>
        <v>497</v>
      </c>
      <c r="BG26" s="347">
        <f t="shared" si="31"/>
        <v>501</v>
      </c>
      <c r="BH26" s="347">
        <f t="shared" si="31"/>
        <v>505</v>
      </c>
      <c r="BI26" s="348">
        <f>BI21+BI20</f>
        <v>509</v>
      </c>
      <c r="BJ26" s="347">
        <f>BJ21+BJ20</f>
        <v>591</v>
      </c>
      <c r="BK26" s="347">
        <f t="shared" ref="BK26:BT26" si="32">BK21+BK20</f>
        <v>596</v>
      </c>
      <c r="BL26" s="347">
        <f t="shared" si="32"/>
        <v>601</v>
      </c>
      <c r="BM26" s="347">
        <f t="shared" si="32"/>
        <v>606</v>
      </c>
      <c r="BN26" s="347">
        <f t="shared" si="32"/>
        <v>611</v>
      </c>
      <c r="BO26" s="347">
        <f t="shared" si="32"/>
        <v>616</v>
      </c>
      <c r="BP26" s="347">
        <f t="shared" si="32"/>
        <v>621</v>
      </c>
      <c r="BQ26" s="347">
        <f t="shared" si="32"/>
        <v>626</v>
      </c>
      <c r="BR26" s="347">
        <f t="shared" si="32"/>
        <v>631</v>
      </c>
      <c r="BS26" s="347">
        <f t="shared" si="32"/>
        <v>636</v>
      </c>
      <c r="BT26" s="347">
        <f t="shared" si="32"/>
        <v>641</v>
      </c>
      <c r="BU26" s="348">
        <f>BU21+BU20</f>
        <v>646</v>
      </c>
      <c r="BV26" s="347">
        <f>BV21+BV20</f>
        <v>763</v>
      </c>
      <c r="BW26" s="347">
        <f t="shared" ref="BW26:CF26" si="33">BW21+BW20</f>
        <v>768</v>
      </c>
      <c r="BX26" s="347">
        <f t="shared" si="33"/>
        <v>773</v>
      </c>
      <c r="BY26" s="347">
        <f t="shared" si="33"/>
        <v>778</v>
      </c>
      <c r="BZ26" s="347">
        <f t="shared" si="33"/>
        <v>783</v>
      </c>
      <c r="CA26" s="347">
        <f t="shared" si="33"/>
        <v>788</v>
      </c>
      <c r="CB26" s="347">
        <f t="shared" si="33"/>
        <v>793</v>
      </c>
      <c r="CC26" s="347">
        <f t="shared" si="33"/>
        <v>798</v>
      </c>
      <c r="CD26" s="347">
        <f t="shared" si="33"/>
        <v>803</v>
      </c>
      <c r="CE26" s="347">
        <f t="shared" si="33"/>
        <v>808</v>
      </c>
      <c r="CF26" s="347">
        <f t="shared" si="33"/>
        <v>813</v>
      </c>
      <c r="CG26" s="348">
        <f>CG21+CG20</f>
        <v>818</v>
      </c>
      <c r="CH26" s="347">
        <f>CH21+CH20</f>
        <v>964</v>
      </c>
      <c r="CI26" s="347">
        <f t="shared" ref="CI26:CR26" si="34">CI21+CI20</f>
        <v>969</v>
      </c>
      <c r="CJ26" s="347">
        <f t="shared" si="34"/>
        <v>974</v>
      </c>
      <c r="CK26" s="347">
        <f t="shared" si="34"/>
        <v>979</v>
      </c>
      <c r="CL26" s="347">
        <f t="shared" si="34"/>
        <v>984</v>
      </c>
      <c r="CM26" s="347">
        <f t="shared" si="34"/>
        <v>989</v>
      </c>
      <c r="CN26" s="347">
        <f t="shared" si="34"/>
        <v>994</v>
      </c>
      <c r="CO26" s="347">
        <f t="shared" si="34"/>
        <v>999</v>
      </c>
      <c r="CP26" s="347">
        <f t="shared" si="34"/>
        <v>1004</v>
      </c>
      <c r="CQ26" s="347">
        <f t="shared" si="34"/>
        <v>1009</v>
      </c>
      <c r="CR26" s="347">
        <f t="shared" si="34"/>
        <v>1014</v>
      </c>
      <c r="CS26" s="348">
        <f>CS21+CS20</f>
        <v>1019</v>
      </c>
    </row>
    <row r="27" spans="1:97" x14ac:dyDescent="0.25">
      <c r="T27" s="260"/>
      <c r="U27" s="26"/>
      <c r="V27" s="26"/>
      <c r="W27" s="26"/>
      <c r="X27" s="26"/>
      <c r="Y27" s="33"/>
      <c r="Z27" s="347"/>
      <c r="AA27" s="347"/>
      <c r="AB27" s="347">
        <f>AVERAGE(Z26:AB26)</f>
        <v>200.33333333333334</v>
      </c>
      <c r="AC27" s="347"/>
      <c r="AD27" s="347"/>
      <c r="AE27" s="347">
        <f>AVERAGE(AC26:AE26)</f>
        <v>211</v>
      </c>
      <c r="AF27" s="347"/>
      <c r="AG27" s="347"/>
      <c r="AH27" s="347">
        <f>AVERAGE(AF26:AH26)</f>
        <v>221</v>
      </c>
      <c r="AI27" s="347"/>
      <c r="AJ27" s="347"/>
      <c r="AK27" s="348">
        <f>AVERAGE(AI26:AK26)</f>
        <v>233.33333333333334</v>
      </c>
    </row>
    <row r="28" spans="1:97" s="326" customFormat="1" x14ac:dyDescent="0.25">
      <c r="A28" s="332" t="s">
        <v>122</v>
      </c>
      <c r="T28" s="334"/>
      <c r="U28" s="334"/>
      <c r="V28" s="334"/>
      <c r="W28" s="334"/>
      <c r="X28" s="334"/>
      <c r="Y28" s="327"/>
      <c r="AK28" s="327"/>
      <c r="AW28" s="327"/>
      <c r="BI28" s="327"/>
      <c r="BU28" s="327"/>
      <c r="CG28" s="327"/>
      <c r="CS28" s="327"/>
    </row>
    <row r="29" spans="1:97" s="326" customFormat="1" x14ac:dyDescent="0.25">
      <c r="A29" s="333" t="s">
        <v>121</v>
      </c>
      <c r="Y29" s="327"/>
      <c r="AK29" s="327"/>
      <c r="AW29" s="327"/>
      <c r="BI29" s="327"/>
      <c r="BU29" s="327"/>
      <c r="CG29" s="327"/>
      <c r="CS29" s="327"/>
    </row>
    <row r="30" spans="1:97" s="319" customFormat="1" x14ac:dyDescent="0.25">
      <c r="A30" s="321" t="s">
        <v>117</v>
      </c>
      <c r="N30" s="319">
        <f>N10/N$14</f>
        <v>0.92307692307692313</v>
      </c>
      <c r="O30" s="319">
        <f t="shared" ref="O30:T30" si="35">O10/O$14</f>
        <v>0.88888888888888884</v>
      </c>
      <c r="P30" s="319">
        <f t="shared" si="35"/>
        <v>0.67796610169491522</v>
      </c>
      <c r="Q30" s="319">
        <f t="shared" si="35"/>
        <v>0.80327868852459017</v>
      </c>
      <c r="R30" s="319">
        <f t="shared" si="35"/>
        <v>0.76521739130434785</v>
      </c>
      <c r="S30" s="319">
        <f t="shared" si="35"/>
        <v>0.80921052631578949</v>
      </c>
      <c r="T30" s="319">
        <f t="shared" si="35"/>
        <v>0.83908045977011492</v>
      </c>
      <c r="U30" s="322">
        <v>0.82</v>
      </c>
      <c r="V30" s="322">
        <f>U30</f>
        <v>0.82</v>
      </c>
      <c r="W30" s="322">
        <f t="shared" ref="W30:CH31" si="36">V30</f>
        <v>0.82</v>
      </c>
      <c r="X30" s="322">
        <f t="shared" si="36"/>
        <v>0.82</v>
      </c>
      <c r="Y30" s="323">
        <f t="shared" si="36"/>
        <v>0.82</v>
      </c>
      <c r="Z30" s="322">
        <f t="shared" si="36"/>
        <v>0.82</v>
      </c>
      <c r="AA30" s="322">
        <f t="shared" si="36"/>
        <v>0.82</v>
      </c>
      <c r="AB30" s="322">
        <f t="shared" si="36"/>
        <v>0.82</v>
      </c>
      <c r="AC30" s="322">
        <f t="shared" si="36"/>
        <v>0.82</v>
      </c>
      <c r="AD30" s="322">
        <f t="shared" si="36"/>
        <v>0.82</v>
      </c>
      <c r="AE30" s="322">
        <f>AD30</f>
        <v>0.82</v>
      </c>
      <c r="AF30" s="322">
        <f t="shared" si="36"/>
        <v>0.82</v>
      </c>
      <c r="AG30" s="322">
        <f t="shared" si="36"/>
        <v>0.82</v>
      </c>
      <c r="AH30" s="322">
        <f t="shared" si="36"/>
        <v>0.82</v>
      </c>
      <c r="AI30" s="322">
        <f t="shared" si="36"/>
        <v>0.82</v>
      </c>
      <c r="AJ30" s="322">
        <f t="shared" si="36"/>
        <v>0.82</v>
      </c>
      <c r="AK30" s="323">
        <f t="shared" si="36"/>
        <v>0.82</v>
      </c>
      <c r="AL30" s="322">
        <f t="shared" si="36"/>
        <v>0.82</v>
      </c>
      <c r="AM30" s="322">
        <f t="shared" si="36"/>
        <v>0.82</v>
      </c>
      <c r="AN30" s="322">
        <f t="shared" si="36"/>
        <v>0.82</v>
      </c>
      <c r="AO30" s="322">
        <f t="shared" si="36"/>
        <v>0.82</v>
      </c>
      <c r="AP30" s="322">
        <f t="shared" si="36"/>
        <v>0.82</v>
      </c>
      <c r="AQ30" s="322">
        <f t="shared" si="36"/>
        <v>0.82</v>
      </c>
      <c r="AR30" s="322">
        <f t="shared" si="36"/>
        <v>0.82</v>
      </c>
      <c r="AS30" s="322">
        <f t="shared" si="36"/>
        <v>0.82</v>
      </c>
      <c r="AT30" s="322">
        <f t="shared" si="36"/>
        <v>0.82</v>
      </c>
      <c r="AU30" s="322">
        <f t="shared" si="36"/>
        <v>0.82</v>
      </c>
      <c r="AV30" s="322">
        <f t="shared" si="36"/>
        <v>0.82</v>
      </c>
      <c r="AW30" s="323">
        <f t="shared" si="36"/>
        <v>0.82</v>
      </c>
      <c r="AX30" s="322">
        <f t="shared" si="36"/>
        <v>0.82</v>
      </c>
      <c r="AY30" s="322">
        <f t="shared" si="36"/>
        <v>0.82</v>
      </c>
      <c r="AZ30" s="322">
        <f t="shared" si="36"/>
        <v>0.82</v>
      </c>
      <c r="BA30" s="322">
        <f t="shared" si="36"/>
        <v>0.82</v>
      </c>
      <c r="BB30" s="322">
        <f t="shared" si="36"/>
        <v>0.82</v>
      </c>
      <c r="BC30" s="322">
        <f t="shared" si="36"/>
        <v>0.82</v>
      </c>
      <c r="BD30" s="322">
        <f t="shared" si="36"/>
        <v>0.82</v>
      </c>
      <c r="BE30" s="322">
        <f t="shared" si="36"/>
        <v>0.82</v>
      </c>
      <c r="BF30" s="322">
        <f t="shared" si="36"/>
        <v>0.82</v>
      </c>
      <c r="BG30" s="322">
        <f t="shared" si="36"/>
        <v>0.82</v>
      </c>
      <c r="BH30" s="322">
        <f t="shared" si="36"/>
        <v>0.82</v>
      </c>
      <c r="BI30" s="323">
        <f t="shared" si="36"/>
        <v>0.82</v>
      </c>
      <c r="BJ30" s="322">
        <f t="shared" si="36"/>
        <v>0.82</v>
      </c>
      <c r="BK30" s="322">
        <f t="shared" si="36"/>
        <v>0.82</v>
      </c>
      <c r="BL30" s="322">
        <f t="shared" si="36"/>
        <v>0.82</v>
      </c>
      <c r="BM30" s="322">
        <f t="shared" si="36"/>
        <v>0.82</v>
      </c>
      <c r="BN30" s="322">
        <f t="shared" si="36"/>
        <v>0.82</v>
      </c>
      <c r="BO30" s="322">
        <f t="shared" si="36"/>
        <v>0.82</v>
      </c>
      <c r="BP30" s="322">
        <f t="shared" si="36"/>
        <v>0.82</v>
      </c>
      <c r="BQ30" s="322">
        <f t="shared" si="36"/>
        <v>0.82</v>
      </c>
      <c r="BR30" s="322">
        <f t="shared" si="36"/>
        <v>0.82</v>
      </c>
      <c r="BS30" s="322">
        <f t="shared" si="36"/>
        <v>0.82</v>
      </c>
      <c r="BT30" s="322">
        <f t="shared" si="36"/>
        <v>0.82</v>
      </c>
      <c r="BU30" s="323">
        <f t="shared" si="36"/>
        <v>0.82</v>
      </c>
      <c r="BV30" s="322">
        <f t="shared" si="36"/>
        <v>0.82</v>
      </c>
      <c r="BW30" s="322">
        <f t="shared" si="36"/>
        <v>0.82</v>
      </c>
      <c r="BX30" s="322">
        <f t="shared" si="36"/>
        <v>0.82</v>
      </c>
      <c r="BY30" s="322">
        <f t="shared" si="36"/>
        <v>0.82</v>
      </c>
      <c r="BZ30" s="322">
        <f t="shared" si="36"/>
        <v>0.82</v>
      </c>
      <c r="CA30" s="322">
        <f t="shared" si="36"/>
        <v>0.82</v>
      </c>
      <c r="CB30" s="322">
        <f t="shared" si="36"/>
        <v>0.82</v>
      </c>
      <c r="CC30" s="322">
        <f t="shared" si="36"/>
        <v>0.82</v>
      </c>
      <c r="CD30" s="322">
        <f t="shared" si="36"/>
        <v>0.82</v>
      </c>
      <c r="CE30" s="322">
        <f t="shared" si="36"/>
        <v>0.82</v>
      </c>
      <c r="CF30" s="322">
        <f t="shared" si="36"/>
        <v>0.82</v>
      </c>
      <c r="CG30" s="323">
        <f t="shared" si="36"/>
        <v>0.82</v>
      </c>
      <c r="CH30" s="322">
        <f t="shared" si="36"/>
        <v>0.82</v>
      </c>
      <c r="CI30" s="322">
        <f t="shared" ref="CI30:CS33" si="37">CH30</f>
        <v>0.82</v>
      </c>
      <c r="CJ30" s="322">
        <f t="shared" si="37"/>
        <v>0.82</v>
      </c>
      <c r="CK30" s="322">
        <f t="shared" si="37"/>
        <v>0.82</v>
      </c>
      <c r="CL30" s="322">
        <f t="shared" si="37"/>
        <v>0.82</v>
      </c>
      <c r="CM30" s="322">
        <f t="shared" si="37"/>
        <v>0.82</v>
      </c>
      <c r="CN30" s="322">
        <f t="shared" si="37"/>
        <v>0.82</v>
      </c>
      <c r="CO30" s="322">
        <f t="shared" si="37"/>
        <v>0.82</v>
      </c>
      <c r="CP30" s="322">
        <f t="shared" si="37"/>
        <v>0.82</v>
      </c>
      <c r="CQ30" s="322">
        <f t="shared" si="37"/>
        <v>0.82</v>
      </c>
      <c r="CR30" s="322">
        <f t="shared" si="37"/>
        <v>0.82</v>
      </c>
      <c r="CS30" s="323">
        <f t="shared" si="37"/>
        <v>0.82</v>
      </c>
    </row>
    <row r="31" spans="1:97" s="319" customFormat="1" x14ac:dyDescent="0.25">
      <c r="A31" s="321" t="s">
        <v>118</v>
      </c>
      <c r="N31" s="319">
        <f t="shared" ref="N31:T31" si="38">N11/N$14</f>
        <v>7.6923076923076927E-2</v>
      </c>
      <c r="O31" s="319">
        <f t="shared" si="38"/>
        <v>0.1111111111111111</v>
      </c>
      <c r="P31" s="319">
        <f>P11/P$14</f>
        <v>0.23728813559322035</v>
      </c>
      <c r="Q31" s="319">
        <f t="shared" si="38"/>
        <v>0.14754098360655737</v>
      </c>
      <c r="R31" s="319">
        <f t="shared" si="38"/>
        <v>0.16521739130434782</v>
      </c>
      <c r="S31" s="319">
        <f t="shared" si="38"/>
        <v>0.13157894736842105</v>
      </c>
      <c r="T31" s="319">
        <f t="shared" si="38"/>
        <v>0.11494252873563218</v>
      </c>
      <c r="U31" s="322">
        <v>0.12</v>
      </c>
      <c r="V31" s="322">
        <f t="shared" ref="V31:AK33" si="39">U31</f>
        <v>0.12</v>
      </c>
      <c r="W31" s="322">
        <f t="shared" si="39"/>
        <v>0.12</v>
      </c>
      <c r="X31" s="322">
        <f t="shared" si="39"/>
        <v>0.12</v>
      </c>
      <c r="Y31" s="323">
        <f t="shared" si="39"/>
        <v>0.12</v>
      </c>
      <c r="Z31" s="322">
        <f t="shared" si="39"/>
        <v>0.12</v>
      </c>
      <c r="AA31" s="322">
        <f t="shared" si="39"/>
        <v>0.12</v>
      </c>
      <c r="AB31" s="322">
        <f t="shared" si="39"/>
        <v>0.12</v>
      </c>
      <c r="AC31" s="322">
        <f t="shared" si="39"/>
        <v>0.12</v>
      </c>
      <c r="AD31" s="322">
        <f t="shared" si="39"/>
        <v>0.12</v>
      </c>
      <c r="AE31" s="322">
        <f t="shared" si="39"/>
        <v>0.12</v>
      </c>
      <c r="AF31" s="322">
        <f t="shared" si="39"/>
        <v>0.12</v>
      </c>
      <c r="AG31" s="322">
        <f t="shared" si="39"/>
        <v>0.12</v>
      </c>
      <c r="AH31" s="322">
        <f t="shared" si="39"/>
        <v>0.12</v>
      </c>
      <c r="AI31" s="322">
        <f t="shared" si="39"/>
        <v>0.12</v>
      </c>
      <c r="AJ31" s="322">
        <f t="shared" si="39"/>
        <v>0.12</v>
      </c>
      <c r="AK31" s="323">
        <f t="shared" si="39"/>
        <v>0.12</v>
      </c>
      <c r="AL31" s="322">
        <f t="shared" si="36"/>
        <v>0.12</v>
      </c>
      <c r="AM31" s="322">
        <f t="shared" si="36"/>
        <v>0.12</v>
      </c>
      <c r="AN31" s="322">
        <f t="shared" si="36"/>
        <v>0.12</v>
      </c>
      <c r="AO31" s="322">
        <f t="shared" si="36"/>
        <v>0.12</v>
      </c>
      <c r="AP31" s="322">
        <f t="shared" si="36"/>
        <v>0.12</v>
      </c>
      <c r="AQ31" s="322">
        <f t="shared" si="36"/>
        <v>0.12</v>
      </c>
      <c r="AR31" s="322">
        <f t="shared" si="36"/>
        <v>0.12</v>
      </c>
      <c r="AS31" s="322">
        <f t="shared" si="36"/>
        <v>0.12</v>
      </c>
      <c r="AT31" s="322">
        <f t="shared" si="36"/>
        <v>0.12</v>
      </c>
      <c r="AU31" s="322">
        <f t="shared" si="36"/>
        <v>0.12</v>
      </c>
      <c r="AV31" s="322">
        <f t="shared" si="36"/>
        <v>0.12</v>
      </c>
      <c r="AW31" s="323">
        <f t="shared" si="36"/>
        <v>0.12</v>
      </c>
      <c r="AX31" s="322">
        <f t="shared" si="36"/>
        <v>0.12</v>
      </c>
      <c r="AY31" s="322">
        <f t="shared" si="36"/>
        <v>0.12</v>
      </c>
      <c r="AZ31" s="322">
        <f t="shared" si="36"/>
        <v>0.12</v>
      </c>
      <c r="BA31" s="322">
        <f t="shared" si="36"/>
        <v>0.12</v>
      </c>
      <c r="BB31" s="322">
        <f t="shared" si="36"/>
        <v>0.12</v>
      </c>
      <c r="BC31" s="322">
        <f t="shared" si="36"/>
        <v>0.12</v>
      </c>
      <c r="BD31" s="322">
        <f t="shared" si="36"/>
        <v>0.12</v>
      </c>
      <c r="BE31" s="322">
        <f t="shared" si="36"/>
        <v>0.12</v>
      </c>
      <c r="BF31" s="322">
        <f t="shared" si="36"/>
        <v>0.12</v>
      </c>
      <c r="BG31" s="322">
        <f t="shared" si="36"/>
        <v>0.12</v>
      </c>
      <c r="BH31" s="322">
        <f t="shared" si="36"/>
        <v>0.12</v>
      </c>
      <c r="BI31" s="323">
        <f t="shared" si="36"/>
        <v>0.12</v>
      </c>
      <c r="BJ31" s="322">
        <f t="shared" si="36"/>
        <v>0.12</v>
      </c>
      <c r="BK31" s="322">
        <f t="shared" si="36"/>
        <v>0.12</v>
      </c>
      <c r="BL31" s="322">
        <f t="shared" si="36"/>
        <v>0.12</v>
      </c>
      <c r="BM31" s="322">
        <f t="shared" si="36"/>
        <v>0.12</v>
      </c>
      <c r="BN31" s="322">
        <f t="shared" si="36"/>
        <v>0.12</v>
      </c>
      <c r="BO31" s="322">
        <f t="shared" si="36"/>
        <v>0.12</v>
      </c>
      <c r="BP31" s="322">
        <f t="shared" si="36"/>
        <v>0.12</v>
      </c>
      <c r="BQ31" s="322">
        <f t="shared" si="36"/>
        <v>0.12</v>
      </c>
      <c r="BR31" s="322">
        <f t="shared" si="36"/>
        <v>0.12</v>
      </c>
      <c r="BS31" s="322">
        <f t="shared" si="36"/>
        <v>0.12</v>
      </c>
      <c r="BT31" s="322">
        <f t="shared" si="36"/>
        <v>0.12</v>
      </c>
      <c r="BU31" s="323">
        <f t="shared" si="36"/>
        <v>0.12</v>
      </c>
      <c r="BV31" s="322">
        <f t="shared" si="36"/>
        <v>0.12</v>
      </c>
      <c r="BW31" s="322">
        <f t="shared" si="36"/>
        <v>0.12</v>
      </c>
      <c r="BX31" s="322">
        <f t="shared" si="36"/>
        <v>0.12</v>
      </c>
      <c r="BY31" s="322">
        <f t="shared" si="36"/>
        <v>0.12</v>
      </c>
      <c r="BZ31" s="322">
        <f t="shared" si="36"/>
        <v>0.12</v>
      </c>
      <c r="CA31" s="322">
        <f t="shared" si="36"/>
        <v>0.12</v>
      </c>
      <c r="CB31" s="322">
        <f t="shared" si="36"/>
        <v>0.12</v>
      </c>
      <c r="CC31" s="322">
        <f t="shared" si="36"/>
        <v>0.12</v>
      </c>
      <c r="CD31" s="322">
        <f t="shared" si="36"/>
        <v>0.12</v>
      </c>
      <c r="CE31" s="322">
        <f t="shared" si="36"/>
        <v>0.12</v>
      </c>
      <c r="CF31" s="322">
        <f t="shared" si="36"/>
        <v>0.12</v>
      </c>
      <c r="CG31" s="323">
        <f t="shared" si="36"/>
        <v>0.12</v>
      </c>
      <c r="CH31" s="322">
        <f t="shared" si="36"/>
        <v>0.12</v>
      </c>
      <c r="CI31" s="322">
        <f t="shared" si="37"/>
        <v>0.12</v>
      </c>
      <c r="CJ31" s="322">
        <f t="shared" si="37"/>
        <v>0.12</v>
      </c>
      <c r="CK31" s="322">
        <f t="shared" si="37"/>
        <v>0.12</v>
      </c>
      <c r="CL31" s="322">
        <f t="shared" si="37"/>
        <v>0.12</v>
      </c>
      <c r="CM31" s="322">
        <f t="shared" si="37"/>
        <v>0.12</v>
      </c>
      <c r="CN31" s="322">
        <f t="shared" si="37"/>
        <v>0.12</v>
      </c>
      <c r="CO31" s="322">
        <f t="shared" si="37"/>
        <v>0.12</v>
      </c>
      <c r="CP31" s="322">
        <f t="shared" si="37"/>
        <v>0.12</v>
      </c>
      <c r="CQ31" s="322">
        <f t="shared" si="37"/>
        <v>0.12</v>
      </c>
      <c r="CR31" s="322">
        <f t="shared" si="37"/>
        <v>0.12</v>
      </c>
      <c r="CS31" s="323">
        <f t="shared" si="37"/>
        <v>0.12</v>
      </c>
    </row>
    <row r="32" spans="1:97" s="319" customFormat="1" x14ac:dyDescent="0.25">
      <c r="A32" s="321" t="s">
        <v>119</v>
      </c>
      <c r="N32" s="319">
        <f t="shared" ref="N32:T32" si="40">N12/N$14</f>
        <v>0</v>
      </c>
      <c r="O32" s="319">
        <f t="shared" si="40"/>
        <v>0</v>
      </c>
      <c r="P32" s="319">
        <f t="shared" si="40"/>
        <v>5.0847457627118647E-2</v>
      </c>
      <c r="Q32" s="319">
        <f t="shared" si="40"/>
        <v>1.6393442622950821E-2</v>
      </c>
      <c r="R32" s="319">
        <f t="shared" si="40"/>
        <v>5.2173913043478258E-2</v>
      </c>
      <c r="S32" s="319">
        <f t="shared" si="40"/>
        <v>3.9473684210526314E-2</v>
      </c>
      <c r="T32" s="319">
        <f t="shared" si="40"/>
        <v>2.2988505747126436E-2</v>
      </c>
      <c r="U32" s="322">
        <v>0.04</v>
      </c>
      <c r="V32" s="322">
        <f t="shared" si="39"/>
        <v>0.04</v>
      </c>
      <c r="W32" s="322">
        <f t="shared" ref="W32:CH33" si="41">V32</f>
        <v>0.04</v>
      </c>
      <c r="X32" s="322">
        <f t="shared" si="41"/>
        <v>0.04</v>
      </c>
      <c r="Y32" s="323">
        <f t="shared" si="41"/>
        <v>0.04</v>
      </c>
      <c r="Z32" s="322">
        <f t="shared" si="41"/>
        <v>0.04</v>
      </c>
      <c r="AA32" s="322">
        <f t="shared" si="41"/>
        <v>0.04</v>
      </c>
      <c r="AB32" s="322">
        <f t="shared" si="41"/>
        <v>0.04</v>
      </c>
      <c r="AC32" s="322">
        <f t="shared" si="41"/>
        <v>0.04</v>
      </c>
      <c r="AD32" s="322">
        <f t="shared" si="41"/>
        <v>0.04</v>
      </c>
      <c r="AE32" s="322">
        <f t="shared" si="41"/>
        <v>0.04</v>
      </c>
      <c r="AF32" s="322">
        <f t="shared" si="41"/>
        <v>0.04</v>
      </c>
      <c r="AG32" s="322">
        <f t="shared" si="41"/>
        <v>0.04</v>
      </c>
      <c r="AH32" s="322">
        <f t="shared" si="41"/>
        <v>0.04</v>
      </c>
      <c r="AI32" s="322">
        <f t="shared" si="41"/>
        <v>0.04</v>
      </c>
      <c r="AJ32" s="322">
        <f t="shared" si="41"/>
        <v>0.04</v>
      </c>
      <c r="AK32" s="323">
        <f t="shared" si="41"/>
        <v>0.04</v>
      </c>
      <c r="AL32" s="322">
        <f t="shared" si="41"/>
        <v>0.04</v>
      </c>
      <c r="AM32" s="322">
        <f t="shared" si="41"/>
        <v>0.04</v>
      </c>
      <c r="AN32" s="322">
        <f t="shared" si="41"/>
        <v>0.04</v>
      </c>
      <c r="AO32" s="322">
        <f t="shared" si="41"/>
        <v>0.04</v>
      </c>
      <c r="AP32" s="322">
        <f t="shared" si="41"/>
        <v>0.04</v>
      </c>
      <c r="AQ32" s="322">
        <f t="shared" si="41"/>
        <v>0.04</v>
      </c>
      <c r="AR32" s="322">
        <f t="shared" si="41"/>
        <v>0.04</v>
      </c>
      <c r="AS32" s="322">
        <f t="shared" si="41"/>
        <v>0.04</v>
      </c>
      <c r="AT32" s="322">
        <f t="shared" si="41"/>
        <v>0.04</v>
      </c>
      <c r="AU32" s="322">
        <f t="shared" si="41"/>
        <v>0.04</v>
      </c>
      <c r="AV32" s="322">
        <f t="shared" si="41"/>
        <v>0.04</v>
      </c>
      <c r="AW32" s="323">
        <f t="shared" si="41"/>
        <v>0.04</v>
      </c>
      <c r="AX32" s="322">
        <f t="shared" si="41"/>
        <v>0.04</v>
      </c>
      <c r="AY32" s="322">
        <f t="shared" si="41"/>
        <v>0.04</v>
      </c>
      <c r="AZ32" s="322">
        <f t="shared" si="41"/>
        <v>0.04</v>
      </c>
      <c r="BA32" s="322">
        <f t="shared" si="41"/>
        <v>0.04</v>
      </c>
      <c r="BB32" s="322">
        <f t="shared" si="41"/>
        <v>0.04</v>
      </c>
      <c r="BC32" s="322">
        <f t="shared" si="41"/>
        <v>0.04</v>
      </c>
      <c r="BD32" s="322">
        <f t="shared" si="41"/>
        <v>0.04</v>
      </c>
      <c r="BE32" s="322">
        <f t="shared" si="41"/>
        <v>0.04</v>
      </c>
      <c r="BF32" s="322">
        <f t="shared" si="41"/>
        <v>0.04</v>
      </c>
      <c r="BG32" s="322">
        <f t="shared" si="41"/>
        <v>0.04</v>
      </c>
      <c r="BH32" s="322">
        <f t="shared" si="41"/>
        <v>0.04</v>
      </c>
      <c r="BI32" s="323">
        <f t="shared" si="41"/>
        <v>0.04</v>
      </c>
      <c r="BJ32" s="322">
        <f t="shared" si="41"/>
        <v>0.04</v>
      </c>
      <c r="BK32" s="322">
        <f t="shared" si="41"/>
        <v>0.04</v>
      </c>
      <c r="BL32" s="322">
        <f t="shared" si="41"/>
        <v>0.04</v>
      </c>
      <c r="BM32" s="322">
        <f t="shared" si="41"/>
        <v>0.04</v>
      </c>
      <c r="BN32" s="322">
        <f t="shared" si="41"/>
        <v>0.04</v>
      </c>
      <c r="BO32" s="322">
        <f t="shared" si="41"/>
        <v>0.04</v>
      </c>
      <c r="BP32" s="322">
        <f t="shared" si="41"/>
        <v>0.04</v>
      </c>
      <c r="BQ32" s="322">
        <f t="shared" si="41"/>
        <v>0.04</v>
      </c>
      <c r="BR32" s="322">
        <f t="shared" si="41"/>
        <v>0.04</v>
      </c>
      <c r="BS32" s="322">
        <f t="shared" si="41"/>
        <v>0.04</v>
      </c>
      <c r="BT32" s="322">
        <f t="shared" si="41"/>
        <v>0.04</v>
      </c>
      <c r="BU32" s="323">
        <f t="shared" si="41"/>
        <v>0.04</v>
      </c>
      <c r="BV32" s="322">
        <f t="shared" si="41"/>
        <v>0.04</v>
      </c>
      <c r="BW32" s="322">
        <f t="shared" si="41"/>
        <v>0.04</v>
      </c>
      <c r="BX32" s="322">
        <f t="shared" si="41"/>
        <v>0.04</v>
      </c>
      <c r="BY32" s="322">
        <f t="shared" si="41"/>
        <v>0.04</v>
      </c>
      <c r="BZ32" s="322">
        <f t="shared" si="41"/>
        <v>0.04</v>
      </c>
      <c r="CA32" s="322">
        <f t="shared" si="41"/>
        <v>0.04</v>
      </c>
      <c r="CB32" s="322">
        <f t="shared" si="41"/>
        <v>0.04</v>
      </c>
      <c r="CC32" s="322">
        <f t="shared" si="41"/>
        <v>0.04</v>
      </c>
      <c r="CD32" s="322">
        <f t="shared" si="41"/>
        <v>0.04</v>
      </c>
      <c r="CE32" s="322">
        <f t="shared" si="41"/>
        <v>0.04</v>
      </c>
      <c r="CF32" s="322">
        <f t="shared" si="41"/>
        <v>0.04</v>
      </c>
      <c r="CG32" s="323">
        <f t="shared" si="41"/>
        <v>0.04</v>
      </c>
      <c r="CH32" s="322">
        <f t="shared" si="41"/>
        <v>0.04</v>
      </c>
      <c r="CI32" s="322">
        <f t="shared" si="37"/>
        <v>0.04</v>
      </c>
      <c r="CJ32" s="322">
        <f t="shared" si="37"/>
        <v>0.04</v>
      </c>
      <c r="CK32" s="322">
        <f t="shared" si="37"/>
        <v>0.04</v>
      </c>
      <c r="CL32" s="322">
        <f t="shared" si="37"/>
        <v>0.04</v>
      </c>
      <c r="CM32" s="322">
        <f t="shared" si="37"/>
        <v>0.04</v>
      </c>
      <c r="CN32" s="322">
        <f t="shared" si="37"/>
        <v>0.04</v>
      </c>
      <c r="CO32" s="322">
        <f t="shared" si="37"/>
        <v>0.04</v>
      </c>
      <c r="CP32" s="322">
        <f t="shared" si="37"/>
        <v>0.04</v>
      </c>
      <c r="CQ32" s="322">
        <f t="shared" si="37"/>
        <v>0.04</v>
      </c>
      <c r="CR32" s="322">
        <f t="shared" si="37"/>
        <v>0.04</v>
      </c>
      <c r="CS32" s="323">
        <f t="shared" si="37"/>
        <v>0.04</v>
      </c>
    </row>
    <row r="33" spans="1:97" s="319" customFormat="1" x14ac:dyDescent="0.25">
      <c r="A33" s="321" t="s">
        <v>120</v>
      </c>
      <c r="N33" s="319">
        <f t="shared" ref="N33:T33" si="42">N13/N$14</f>
        <v>0</v>
      </c>
      <c r="O33" s="319">
        <f t="shared" si="42"/>
        <v>0</v>
      </c>
      <c r="P33" s="319">
        <f t="shared" si="42"/>
        <v>3.3898305084745763E-2</v>
      </c>
      <c r="Q33" s="319">
        <f t="shared" si="42"/>
        <v>3.2786885245901641E-2</v>
      </c>
      <c r="R33" s="319">
        <f t="shared" si="42"/>
        <v>1.7391304347826087E-2</v>
      </c>
      <c r="S33" s="319">
        <f t="shared" si="42"/>
        <v>1.9736842105263157E-2</v>
      </c>
      <c r="T33" s="319">
        <f t="shared" si="42"/>
        <v>2.2988505747126436E-2</v>
      </c>
      <c r="U33" s="322">
        <f>1-SUM(U30:U32)</f>
        <v>2.0000000000000018E-2</v>
      </c>
      <c r="V33" s="322">
        <f t="shared" si="39"/>
        <v>2.0000000000000018E-2</v>
      </c>
      <c r="W33" s="322">
        <f t="shared" si="41"/>
        <v>2.0000000000000018E-2</v>
      </c>
      <c r="X33" s="322">
        <f t="shared" si="41"/>
        <v>2.0000000000000018E-2</v>
      </c>
      <c r="Y33" s="323">
        <f t="shared" si="41"/>
        <v>2.0000000000000018E-2</v>
      </c>
      <c r="Z33" s="322">
        <f t="shared" si="41"/>
        <v>2.0000000000000018E-2</v>
      </c>
      <c r="AA33" s="322">
        <f t="shared" si="41"/>
        <v>2.0000000000000018E-2</v>
      </c>
      <c r="AB33" s="322">
        <f t="shared" si="41"/>
        <v>2.0000000000000018E-2</v>
      </c>
      <c r="AC33" s="322">
        <f t="shared" si="41"/>
        <v>2.0000000000000018E-2</v>
      </c>
      <c r="AD33" s="322">
        <f t="shared" si="41"/>
        <v>2.0000000000000018E-2</v>
      </c>
      <c r="AE33" s="322">
        <f t="shared" si="41"/>
        <v>2.0000000000000018E-2</v>
      </c>
      <c r="AF33" s="322">
        <f t="shared" si="41"/>
        <v>2.0000000000000018E-2</v>
      </c>
      <c r="AG33" s="322">
        <f t="shared" si="41"/>
        <v>2.0000000000000018E-2</v>
      </c>
      <c r="AH33" s="322">
        <f t="shared" si="41"/>
        <v>2.0000000000000018E-2</v>
      </c>
      <c r="AI33" s="322">
        <f t="shared" si="41"/>
        <v>2.0000000000000018E-2</v>
      </c>
      <c r="AJ33" s="322">
        <f t="shared" si="41"/>
        <v>2.0000000000000018E-2</v>
      </c>
      <c r="AK33" s="323">
        <f t="shared" si="41"/>
        <v>2.0000000000000018E-2</v>
      </c>
      <c r="AL33" s="322">
        <f t="shared" si="41"/>
        <v>2.0000000000000018E-2</v>
      </c>
      <c r="AM33" s="322">
        <f t="shared" si="41"/>
        <v>2.0000000000000018E-2</v>
      </c>
      <c r="AN33" s="322">
        <f t="shared" si="41"/>
        <v>2.0000000000000018E-2</v>
      </c>
      <c r="AO33" s="322">
        <f t="shared" si="41"/>
        <v>2.0000000000000018E-2</v>
      </c>
      <c r="AP33" s="322">
        <f t="shared" si="41"/>
        <v>2.0000000000000018E-2</v>
      </c>
      <c r="AQ33" s="322">
        <f t="shared" si="41"/>
        <v>2.0000000000000018E-2</v>
      </c>
      <c r="AR33" s="322">
        <f t="shared" si="41"/>
        <v>2.0000000000000018E-2</v>
      </c>
      <c r="AS33" s="322">
        <f t="shared" si="41"/>
        <v>2.0000000000000018E-2</v>
      </c>
      <c r="AT33" s="322">
        <f t="shared" si="41"/>
        <v>2.0000000000000018E-2</v>
      </c>
      <c r="AU33" s="322">
        <f t="shared" si="41"/>
        <v>2.0000000000000018E-2</v>
      </c>
      <c r="AV33" s="322">
        <f t="shared" si="41"/>
        <v>2.0000000000000018E-2</v>
      </c>
      <c r="AW33" s="323">
        <f t="shared" si="41"/>
        <v>2.0000000000000018E-2</v>
      </c>
      <c r="AX33" s="322">
        <f t="shared" si="41"/>
        <v>2.0000000000000018E-2</v>
      </c>
      <c r="AY33" s="322">
        <f t="shared" si="41"/>
        <v>2.0000000000000018E-2</v>
      </c>
      <c r="AZ33" s="322">
        <f t="shared" si="41"/>
        <v>2.0000000000000018E-2</v>
      </c>
      <c r="BA33" s="322">
        <f t="shared" si="41"/>
        <v>2.0000000000000018E-2</v>
      </c>
      <c r="BB33" s="322">
        <f t="shared" si="41"/>
        <v>2.0000000000000018E-2</v>
      </c>
      <c r="BC33" s="322">
        <f t="shared" si="41"/>
        <v>2.0000000000000018E-2</v>
      </c>
      <c r="BD33" s="322">
        <f t="shared" si="41"/>
        <v>2.0000000000000018E-2</v>
      </c>
      <c r="BE33" s="322">
        <f t="shared" si="41"/>
        <v>2.0000000000000018E-2</v>
      </c>
      <c r="BF33" s="322">
        <f t="shared" si="41"/>
        <v>2.0000000000000018E-2</v>
      </c>
      <c r="BG33" s="322">
        <f t="shared" si="41"/>
        <v>2.0000000000000018E-2</v>
      </c>
      <c r="BH33" s="322">
        <f t="shared" si="41"/>
        <v>2.0000000000000018E-2</v>
      </c>
      <c r="BI33" s="323">
        <f t="shared" si="41"/>
        <v>2.0000000000000018E-2</v>
      </c>
      <c r="BJ33" s="322">
        <f t="shared" si="41"/>
        <v>2.0000000000000018E-2</v>
      </c>
      <c r="BK33" s="322">
        <f t="shared" si="41"/>
        <v>2.0000000000000018E-2</v>
      </c>
      <c r="BL33" s="322">
        <f t="shared" si="41"/>
        <v>2.0000000000000018E-2</v>
      </c>
      <c r="BM33" s="322">
        <f t="shared" si="41"/>
        <v>2.0000000000000018E-2</v>
      </c>
      <c r="BN33" s="322">
        <f t="shared" si="41"/>
        <v>2.0000000000000018E-2</v>
      </c>
      <c r="BO33" s="322">
        <f t="shared" si="41"/>
        <v>2.0000000000000018E-2</v>
      </c>
      <c r="BP33" s="322">
        <f t="shared" si="41"/>
        <v>2.0000000000000018E-2</v>
      </c>
      <c r="BQ33" s="322">
        <f t="shared" si="41"/>
        <v>2.0000000000000018E-2</v>
      </c>
      <c r="BR33" s="322">
        <f t="shared" si="41"/>
        <v>2.0000000000000018E-2</v>
      </c>
      <c r="BS33" s="322">
        <f t="shared" si="41"/>
        <v>2.0000000000000018E-2</v>
      </c>
      <c r="BT33" s="322">
        <f t="shared" si="41"/>
        <v>2.0000000000000018E-2</v>
      </c>
      <c r="BU33" s="323">
        <f t="shared" si="41"/>
        <v>2.0000000000000018E-2</v>
      </c>
      <c r="BV33" s="322">
        <f t="shared" si="41"/>
        <v>2.0000000000000018E-2</v>
      </c>
      <c r="BW33" s="322">
        <f t="shared" si="41"/>
        <v>2.0000000000000018E-2</v>
      </c>
      <c r="BX33" s="322">
        <f t="shared" si="41"/>
        <v>2.0000000000000018E-2</v>
      </c>
      <c r="BY33" s="322">
        <f t="shared" si="41"/>
        <v>2.0000000000000018E-2</v>
      </c>
      <c r="BZ33" s="322">
        <f t="shared" si="41"/>
        <v>2.0000000000000018E-2</v>
      </c>
      <c r="CA33" s="322">
        <f t="shared" si="41"/>
        <v>2.0000000000000018E-2</v>
      </c>
      <c r="CB33" s="322">
        <f t="shared" si="41"/>
        <v>2.0000000000000018E-2</v>
      </c>
      <c r="CC33" s="322">
        <f t="shared" si="41"/>
        <v>2.0000000000000018E-2</v>
      </c>
      <c r="CD33" s="322">
        <f t="shared" si="41"/>
        <v>2.0000000000000018E-2</v>
      </c>
      <c r="CE33" s="322">
        <f t="shared" si="41"/>
        <v>2.0000000000000018E-2</v>
      </c>
      <c r="CF33" s="322">
        <f t="shared" si="41"/>
        <v>2.0000000000000018E-2</v>
      </c>
      <c r="CG33" s="323">
        <f t="shared" si="41"/>
        <v>2.0000000000000018E-2</v>
      </c>
      <c r="CH33" s="322">
        <f t="shared" si="41"/>
        <v>2.0000000000000018E-2</v>
      </c>
      <c r="CI33" s="322">
        <f t="shared" si="37"/>
        <v>2.0000000000000018E-2</v>
      </c>
      <c r="CJ33" s="322">
        <f t="shared" si="37"/>
        <v>2.0000000000000018E-2</v>
      </c>
      <c r="CK33" s="322">
        <f t="shared" si="37"/>
        <v>2.0000000000000018E-2</v>
      </c>
      <c r="CL33" s="322">
        <f t="shared" si="37"/>
        <v>2.0000000000000018E-2</v>
      </c>
      <c r="CM33" s="322">
        <f t="shared" si="37"/>
        <v>2.0000000000000018E-2</v>
      </c>
      <c r="CN33" s="322">
        <f t="shared" si="37"/>
        <v>2.0000000000000018E-2</v>
      </c>
      <c r="CO33" s="322">
        <f t="shared" si="37"/>
        <v>2.0000000000000018E-2</v>
      </c>
      <c r="CP33" s="322">
        <f t="shared" si="37"/>
        <v>2.0000000000000018E-2</v>
      </c>
      <c r="CQ33" s="322">
        <f t="shared" si="37"/>
        <v>2.0000000000000018E-2</v>
      </c>
      <c r="CR33" s="322">
        <f t="shared" si="37"/>
        <v>2.0000000000000018E-2</v>
      </c>
      <c r="CS33" s="323">
        <f t="shared" si="37"/>
        <v>2.0000000000000018E-2</v>
      </c>
    </row>
    <row r="34" spans="1:97" s="1" customFormat="1" x14ac:dyDescent="0.25">
      <c r="A34" s="276" t="s">
        <v>95</v>
      </c>
      <c r="N34" s="281"/>
      <c r="O34" s="281"/>
      <c r="P34" s="281"/>
      <c r="Q34" s="281"/>
      <c r="R34" s="281"/>
      <c r="S34" s="281"/>
      <c r="T34" s="281"/>
      <c r="Y34" s="283"/>
      <c r="AK34" s="283"/>
      <c r="AW34" s="283"/>
      <c r="BI34" s="283"/>
      <c r="BU34" s="283"/>
      <c r="CG34" s="283"/>
      <c r="CS34" s="283"/>
    </row>
    <row r="36" spans="1:97" x14ac:dyDescent="0.25">
      <c r="A36" s="316" t="s">
        <v>125</v>
      </c>
    </row>
    <row r="37" spans="1:97" s="329" customFormat="1" x14ac:dyDescent="0.25">
      <c r="A37" s="328" t="s">
        <v>128</v>
      </c>
      <c r="U37" s="330">
        <v>2E-3</v>
      </c>
      <c r="V37" s="330">
        <v>3.0000000000000001E-3</v>
      </c>
      <c r="W37" s="330">
        <v>3.0000000000000001E-3</v>
      </c>
      <c r="X37" s="330">
        <v>3.0000000000000001E-3</v>
      </c>
      <c r="Y37" s="331">
        <v>4.0000000000000001E-3</v>
      </c>
      <c r="Z37" s="330">
        <v>3.0000000000000001E-3</v>
      </c>
      <c r="AA37" s="330">
        <v>3.0000000000000001E-3</v>
      </c>
      <c r="AB37" s="330">
        <v>3.0000000000000001E-3</v>
      </c>
      <c r="AC37" s="330">
        <v>3.5000000000000001E-3</v>
      </c>
      <c r="AD37" s="330">
        <v>3.5000000000000001E-3</v>
      </c>
      <c r="AE37" s="330">
        <v>3.5000000000000001E-3</v>
      </c>
      <c r="AF37" s="330">
        <v>3.5000000000000001E-3</v>
      </c>
      <c r="AG37" s="330">
        <v>3.5000000000000001E-3</v>
      </c>
      <c r="AH37" s="330">
        <v>3.5000000000000001E-3</v>
      </c>
      <c r="AI37" s="330">
        <v>3.5000000000000001E-3</v>
      </c>
      <c r="AJ37" s="330">
        <v>3.5000000000000001E-3</v>
      </c>
      <c r="AK37" s="331">
        <v>3.5000000000000001E-3</v>
      </c>
      <c r="AL37" s="330">
        <v>3.0000000000000001E-3</v>
      </c>
      <c r="AM37" s="330">
        <v>3.0000000000000001E-3</v>
      </c>
      <c r="AN37" s="330">
        <v>3.0000000000000001E-3</v>
      </c>
      <c r="AO37" s="330">
        <v>3.0000000000000001E-3</v>
      </c>
      <c r="AP37" s="330">
        <v>3.0000000000000001E-3</v>
      </c>
      <c r="AQ37" s="330">
        <v>3.0000000000000001E-3</v>
      </c>
      <c r="AR37" s="330">
        <v>3.0000000000000001E-3</v>
      </c>
      <c r="AS37" s="330">
        <v>3.0000000000000001E-3</v>
      </c>
      <c r="AT37" s="330">
        <v>3.0000000000000001E-3</v>
      </c>
      <c r="AU37" s="330">
        <v>3.0000000000000001E-3</v>
      </c>
      <c r="AV37" s="330">
        <v>3.0000000000000001E-3</v>
      </c>
      <c r="AW37" s="331">
        <v>3.0000000000000001E-3</v>
      </c>
      <c r="AX37" s="330">
        <v>3.0000000000000001E-3</v>
      </c>
      <c r="AY37" s="330">
        <v>3.0000000000000001E-3</v>
      </c>
      <c r="AZ37" s="330">
        <v>3.0000000000000001E-3</v>
      </c>
      <c r="BA37" s="330">
        <v>3.0000000000000001E-3</v>
      </c>
      <c r="BB37" s="330">
        <v>3.0000000000000001E-3</v>
      </c>
      <c r="BC37" s="330">
        <v>3.0000000000000001E-3</v>
      </c>
      <c r="BD37" s="330">
        <v>3.0000000000000001E-3</v>
      </c>
      <c r="BE37" s="330">
        <v>3.0000000000000001E-3</v>
      </c>
      <c r="BF37" s="330">
        <v>3.0000000000000001E-3</v>
      </c>
      <c r="BG37" s="330">
        <v>3.0000000000000001E-3</v>
      </c>
      <c r="BH37" s="330">
        <v>3.0000000000000001E-3</v>
      </c>
      <c r="BI37" s="331">
        <v>3.0000000000000001E-3</v>
      </c>
      <c r="BJ37" s="330">
        <v>3.0000000000000001E-3</v>
      </c>
      <c r="BK37" s="330">
        <v>3.0000000000000001E-3</v>
      </c>
      <c r="BL37" s="330">
        <v>3.0000000000000001E-3</v>
      </c>
      <c r="BM37" s="330">
        <v>3.0000000000000001E-3</v>
      </c>
      <c r="BN37" s="330">
        <v>3.0000000000000001E-3</v>
      </c>
      <c r="BO37" s="330">
        <v>3.0000000000000001E-3</v>
      </c>
      <c r="BP37" s="330">
        <v>3.0000000000000001E-3</v>
      </c>
      <c r="BQ37" s="330">
        <v>3.0000000000000001E-3</v>
      </c>
      <c r="BR37" s="330">
        <v>3.0000000000000001E-3</v>
      </c>
      <c r="BS37" s="330">
        <v>3.0000000000000001E-3</v>
      </c>
      <c r="BT37" s="330">
        <v>3.0000000000000001E-3</v>
      </c>
      <c r="BU37" s="331">
        <v>3.0000000000000001E-3</v>
      </c>
      <c r="BV37" s="330">
        <v>3.0000000000000001E-3</v>
      </c>
      <c r="BW37" s="330">
        <v>3.0000000000000001E-3</v>
      </c>
      <c r="BX37" s="330">
        <v>3.0000000000000001E-3</v>
      </c>
      <c r="BY37" s="330">
        <v>3.0000000000000001E-3</v>
      </c>
      <c r="BZ37" s="330">
        <v>3.0000000000000001E-3</v>
      </c>
      <c r="CA37" s="330">
        <v>3.0000000000000001E-3</v>
      </c>
      <c r="CB37" s="330">
        <v>3.0000000000000001E-3</v>
      </c>
      <c r="CC37" s="330">
        <v>3.0000000000000001E-3</v>
      </c>
      <c r="CD37" s="330">
        <v>3.0000000000000001E-3</v>
      </c>
      <c r="CE37" s="330">
        <v>3.0000000000000001E-3</v>
      </c>
      <c r="CF37" s="330">
        <v>3.0000000000000001E-3</v>
      </c>
      <c r="CG37" s="331">
        <v>3.0000000000000001E-3</v>
      </c>
      <c r="CH37" s="330">
        <v>3.0000000000000001E-3</v>
      </c>
      <c r="CI37" s="330">
        <v>3.0000000000000001E-3</v>
      </c>
      <c r="CJ37" s="330">
        <v>3.0000000000000001E-3</v>
      </c>
      <c r="CK37" s="330">
        <v>3.0000000000000001E-3</v>
      </c>
      <c r="CL37" s="330">
        <v>3.0000000000000001E-3</v>
      </c>
      <c r="CM37" s="330">
        <v>3.0000000000000001E-3</v>
      </c>
      <c r="CN37" s="330">
        <v>3.0000000000000001E-3</v>
      </c>
      <c r="CO37" s="330">
        <v>3.0000000000000001E-3</v>
      </c>
      <c r="CP37" s="330">
        <v>3.0000000000000001E-3</v>
      </c>
      <c r="CQ37" s="330">
        <v>3.0000000000000001E-3</v>
      </c>
      <c r="CR37" s="330">
        <v>3.0000000000000001E-3</v>
      </c>
      <c r="CS37" s="331">
        <v>3.0000000000000001E-3</v>
      </c>
    </row>
    <row r="38" spans="1:97" s="15" customFormat="1" x14ac:dyDescent="0.25">
      <c r="A38" s="277" t="s">
        <v>127</v>
      </c>
      <c r="N38" s="261"/>
      <c r="O38" s="261"/>
      <c r="P38" s="261"/>
      <c r="Q38" s="261"/>
      <c r="R38" s="261"/>
      <c r="S38" s="261"/>
      <c r="T38" s="261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4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45</v>
      </c>
      <c r="AJ38" s="15">
        <f>ROUND(SUM('Total Agency'!X15:AI15)*AJ37,0)</f>
        <v>46</v>
      </c>
      <c r="AK38" s="94">
        <f>ROUND(SUM('Total Agency'!Y15:AJ15)*AK37,0)</f>
        <v>47</v>
      </c>
      <c r="AL38" s="15">
        <f>ROUND(SUM('Total Agency'!Z15:AK15)*AL37,0)</f>
        <v>40</v>
      </c>
      <c r="AM38" s="15">
        <f>ROUND(SUM('Total Agency'!AA15:AL15)*AM37,0)</f>
        <v>41</v>
      </c>
      <c r="AN38" s="15">
        <f>ROUND(SUM('Total Agency'!AB15:AM15)*AN37,0)</f>
        <v>42</v>
      </c>
      <c r="AO38" s="15">
        <f>ROUND(SUM('Total Agency'!AC15:AN15)*AO37,0)</f>
        <v>42</v>
      </c>
      <c r="AP38" s="15">
        <f>ROUND(SUM('Total Agency'!AD15:AO15)*AP37,0)</f>
        <v>43</v>
      </c>
      <c r="AQ38" s="15">
        <f>ROUND(SUM('Total Agency'!AE15:AP15)*AQ37,0)</f>
        <v>44</v>
      </c>
      <c r="AR38" s="15">
        <f>ROUND(SUM('Total Agency'!AF15:AQ15)*AR37,0)</f>
        <v>44</v>
      </c>
      <c r="AS38" s="15">
        <f>ROUND(SUM('Total Agency'!AG15:AR15)*AS37,0)</f>
        <v>45</v>
      </c>
      <c r="AT38" s="15">
        <f>ROUND(SUM('Total Agency'!AH15:AS15)*AT37,0)</f>
        <v>47</v>
      </c>
      <c r="AU38" s="15">
        <f>ROUND(SUM('Total Agency'!AI15:AT15)*AU37,0)</f>
        <v>48</v>
      </c>
      <c r="AV38" s="15">
        <f>ROUND(SUM('Total Agency'!AJ15:AU15)*AV37,0)</f>
        <v>49</v>
      </c>
      <c r="AW38" s="94">
        <f>ROUND(SUM('Total Agency'!AK15:AV15)*AW37,0)</f>
        <v>50</v>
      </c>
      <c r="AX38" s="15">
        <f>ROUND(SUM('Total Agency'!AL15:AW15)*AX37,0)</f>
        <v>51</v>
      </c>
      <c r="AY38" s="15">
        <f>ROUND(SUM('Total Agency'!AM15:AX15)*AY37,0)</f>
        <v>53</v>
      </c>
      <c r="AZ38" s="15">
        <f>ROUND(SUM('Total Agency'!AN15:AY15)*AZ37,0)</f>
        <v>55</v>
      </c>
      <c r="BA38" s="15">
        <f>ROUND(SUM('Total Agency'!AO15:AZ15)*BA37,0)</f>
        <v>56</v>
      </c>
      <c r="BB38" s="15">
        <f>ROUND(SUM('Total Agency'!AP15:BA15)*BB37,0)</f>
        <v>57</v>
      </c>
      <c r="BC38" s="15">
        <f>ROUND(SUM('Total Agency'!AQ15:BB15)*BC37,0)</f>
        <v>58</v>
      </c>
      <c r="BD38" s="15">
        <f>ROUND(SUM('Total Agency'!AR15:BC15)*BD37,0)</f>
        <v>59</v>
      </c>
      <c r="BE38" s="15">
        <f>ROUND(SUM('Total Agency'!AS15:BD15)*BE37,0)</f>
        <v>59</v>
      </c>
      <c r="BF38" s="15">
        <f>ROUND(SUM('Total Agency'!AT15:BE15)*BF37,0)</f>
        <v>60</v>
      </c>
      <c r="BG38" s="15">
        <f>ROUND(SUM('Total Agency'!AU15:BF15)*BG37,0)</f>
        <v>60</v>
      </c>
      <c r="BH38" s="15">
        <f>ROUND(SUM('Total Agency'!AV15:BG15)*BH37,0)</f>
        <v>60</v>
      </c>
      <c r="BI38" s="94">
        <f>ROUND(SUM('Total Agency'!AW15:BH15)*BI37,0)</f>
        <v>61</v>
      </c>
      <c r="BJ38" s="15">
        <f>ROUND(SUM('Total Agency'!AX15:BI15)*BJ37,0)</f>
        <v>61</v>
      </c>
      <c r="BK38" s="15">
        <f>ROUND(SUM('Total Agency'!AY15:BJ15)*BK37,0)</f>
        <v>60</v>
      </c>
      <c r="BL38" s="15">
        <f>ROUND(SUM('Total Agency'!AZ15:BK15)*BL37,0)</f>
        <v>58</v>
      </c>
      <c r="BM38" s="15">
        <f>ROUND(SUM('Total Agency'!BA15:BL15)*BM37,0)</f>
        <v>60</v>
      </c>
      <c r="BN38" s="15">
        <f>ROUND(SUM('Total Agency'!BB15:BM15)*BN37,0)</f>
        <v>62</v>
      </c>
      <c r="BO38" s="15">
        <f>ROUND(SUM('Total Agency'!BC15:BN15)*BO37,0)</f>
        <v>65</v>
      </c>
      <c r="BP38" s="15">
        <f>ROUND(SUM('Total Agency'!BD15:BO15)*BP37,0)</f>
        <v>67</v>
      </c>
      <c r="BQ38" s="15">
        <f>ROUND(SUM('Total Agency'!BE15:BP15)*BQ37,0)</f>
        <v>69</v>
      </c>
      <c r="BR38" s="15">
        <f>ROUND(SUM('Total Agency'!BF15:BQ15)*BR37,0)</f>
        <v>71</v>
      </c>
      <c r="BS38" s="15">
        <f>ROUND(SUM('Total Agency'!BG15:BR15)*BS37,0)</f>
        <v>73</v>
      </c>
      <c r="BT38" s="15">
        <f>ROUND(SUM('Total Agency'!BH15:BS15)*BT37,0)</f>
        <v>75</v>
      </c>
      <c r="BU38" s="94">
        <f>ROUND(SUM('Total Agency'!BI15:BT15)*BU37,0)</f>
        <v>77</v>
      </c>
      <c r="BV38" s="15">
        <f>ROUND(SUM('Total Agency'!BJ15:BU15)*BV37,0)</f>
        <v>79</v>
      </c>
      <c r="BW38" s="15">
        <f>ROUND(SUM('Total Agency'!BK15:BV15)*BW37,0)</f>
        <v>80</v>
      </c>
      <c r="BX38" s="15">
        <f>ROUND(SUM('Total Agency'!BL15:BW15)*BX37,0)</f>
        <v>80</v>
      </c>
      <c r="BY38" s="15">
        <f>ROUND(SUM('Total Agency'!BM15:BX15)*BY37,0)</f>
        <v>81</v>
      </c>
      <c r="BZ38" s="15">
        <f>ROUND(SUM('Total Agency'!BN15:BY15)*BZ37,0)</f>
        <v>83</v>
      </c>
      <c r="CA38" s="15">
        <f>ROUND(SUM('Total Agency'!BO15:BZ15)*CA37,0)</f>
        <v>84</v>
      </c>
      <c r="CB38" s="15">
        <f>ROUND(SUM('Total Agency'!BP15:CA15)*CB37,0)</f>
        <v>86</v>
      </c>
      <c r="CC38" s="15">
        <f>ROUND(SUM('Total Agency'!BQ15:CB15)*CC37,0)</f>
        <v>87</v>
      </c>
      <c r="CD38" s="15">
        <f>ROUND(SUM('Total Agency'!BR15:CC15)*CD37,0)</f>
        <v>89</v>
      </c>
      <c r="CE38" s="15">
        <f>ROUND(SUM('Total Agency'!BS15:CD15)*CE37,0)</f>
        <v>91</v>
      </c>
      <c r="CF38" s="15">
        <f>ROUND(SUM('Total Agency'!BT15:CE15)*CF37,0)</f>
        <v>92</v>
      </c>
      <c r="CG38" s="94">
        <f>ROUND(SUM('Total Agency'!BU15:CF15)*CG37,0)</f>
        <v>94</v>
      </c>
      <c r="CH38" s="15">
        <f>ROUND(SUM('Total Agency'!BV15:CG15)*CH37,0)</f>
        <v>96</v>
      </c>
      <c r="CI38" s="15">
        <f>ROUND(SUM('Total Agency'!BW15:CH15)*CI37,0)</f>
        <v>97</v>
      </c>
      <c r="CJ38" s="15">
        <f>ROUND(SUM('Total Agency'!BX15:CI15)*CJ37,0)</f>
        <v>98</v>
      </c>
      <c r="CK38" s="15">
        <f>ROUND(SUM('Total Agency'!BY15:CJ15)*CK37,0)</f>
        <v>99</v>
      </c>
      <c r="CL38" s="15">
        <f>ROUND(SUM('Total Agency'!BZ15:CK15)*CL37,0)</f>
        <v>101</v>
      </c>
      <c r="CM38" s="15">
        <f>ROUND(SUM('Total Agency'!CA15:CL15)*CM37,0)</f>
        <v>103</v>
      </c>
      <c r="CN38" s="15">
        <f>ROUND(SUM('Total Agency'!CB15:CM15)*CN37,0)</f>
        <v>105</v>
      </c>
      <c r="CO38" s="15">
        <f>ROUND(SUM('Total Agency'!CC15:CN15)*CO37,0)</f>
        <v>107</v>
      </c>
      <c r="CP38" s="15">
        <f>ROUND(SUM('Total Agency'!CD15:CO15)*CP37,0)</f>
        <v>109</v>
      </c>
      <c r="CQ38" s="15">
        <f>ROUND(SUM('Total Agency'!CE15:CP15)*CQ37,0)</f>
        <v>110</v>
      </c>
      <c r="CR38" s="15">
        <f>ROUND(SUM('Total Agency'!CF15:CQ15)*CR37,0)</f>
        <v>112</v>
      </c>
      <c r="CS38" s="94">
        <f>ROUND(SUM('Total Agency'!CG15:CR15)*CS37,0)</f>
        <v>114</v>
      </c>
    </row>
    <row r="39" spans="1:97" s="15" customFormat="1" x14ac:dyDescent="0.25">
      <c r="A39" s="277"/>
      <c r="N39" s="261"/>
      <c r="O39" s="261"/>
      <c r="P39" s="261"/>
      <c r="Q39" s="261"/>
      <c r="R39" s="261"/>
      <c r="S39" s="261"/>
      <c r="T39" s="261"/>
      <c r="Y39" s="94"/>
      <c r="AK39" s="94"/>
      <c r="AW39" s="94"/>
      <c r="BI39" s="94"/>
      <c r="BU39" s="94"/>
      <c r="CG39" s="94"/>
      <c r="CS39" s="94"/>
    </row>
    <row r="40" spans="1:97" s="15" customFormat="1" x14ac:dyDescent="0.25">
      <c r="A40" s="277" t="s">
        <v>130</v>
      </c>
      <c r="N40" s="261"/>
      <c r="O40" s="261"/>
      <c r="P40" s="261"/>
      <c r="Q40" s="261"/>
      <c r="R40" s="261"/>
      <c r="S40" s="261"/>
      <c r="T40" s="261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4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119</v>
      </c>
      <c r="AH40" s="15">
        <f t="shared" si="43"/>
        <v>128</v>
      </c>
      <c r="AI40" s="15">
        <f t="shared" si="43"/>
        <v>147</v>
      </c>
      <c r="AJ40" s="15">
        <f t="shared" si="43"/>
        <v>160</v>
      </c>
      <c r="AK40" s="94">
        <f t="shared" si="43"/>
        <v>174</v>
      </c>
      <c r="AL40" s="15">
        <f t="shared" si="43"/>
        <v>21</v>
      </c>
      <c r="AM40" s="15">
        <f t="shared" si="43"/>
        <v>95</v>
      </c>
      <c r="AN40" s="15">
        <f t="shared" si="43"/>
        <v>99</v>
      </c>
      <c r="AO40" s="15">
        <f t="shared" si="43"/>
        <v>98</v>
      </c>
      <c r="AP40" s="15">
        <f t="shared" si="43"/>
        <v>90</v>
      </c>
      <c r="AQ40" s="15">
        <f t="shared" si="43"/>
        <v>93</v>
      </c>
      <c r="AR40" s="15">
        <f t="shared" si="43"/>
        <v>86</v>
      </c>
      <c r="AS40" s="15">
        <f t="shared" si="43"/>
        <v>94</v>
      </c>
      <c r="AT40" s="15">
        <f t="shared" si="43"/>
        <v>96</v>
      </c>
      <c r="AU40" s="15">
        <f t="shared" si="43"/>
        <v>102</v>
      </c>
      <c r="AV40" s="15">
        <f t="shared" si="43"/>
        <v>107</v>
      </c>
      <c r="AW40" s="94">
        <f t="shared" si="43"/>
        <v>113</v>
      </c>
      <c r="AX40" s="15">
        <f t="shared" si="43"/>
        <v>134</v>
      </c>
      <c r="AY40" s="15">
        <f t="shared" si="43"/>
        <v>198</v>
      </c>
      <c r="AZ40" s="15">
        <f t="shared" si="43"/>
        <v>118</v>
      </c>
      <c r="BA40" s="15">
        <f t="shared" si="43"/>
        <v>121</v>
      </c>
      <c r="BB40" s="15">
        <f t="shared" si="43"/>
        <v>120</v>
      </c>
      <c r="BC40" s="15">
        <f t="shared" si="43"/>
        <v>122</v>
      </c>
      <c r="BD40" s="15">
        <f t="shared" si="43"/>
        <v>121</v>
      </c>
      <c r="BE40" s="15">
        <f t="shared" si="43"/>
        <v>126</v>
      </c>
      <c r="BF40" s="15">
        <f t="shared" si="43"/>
        <v>130</v>
      </c>
      <c r="BG40" s="15">
        <f t="shared" si="43"/>
        <v>133</v>
      </c>
      <c r="BH40" s="15">
        <f t="shared" si="43"/>
        <v>136</v>
      </c>
      <c r="BI40" s="94">
        <f t="shared" si="43"/>
        <v>138</v>
      </c>
      <c r="BJ40" s="15">
        <f t="shared" si="43"/>
        <v>172</v>
      </c>
      <c r="BK40" s="15">
        <f t="shared" si="43"/>
        <v>140</v>
      </c>
      <c r="BL40" s="15">
        <f t="shared" si="43"/>
        <v>142</v>
      </c>
      <c r="BM40" s="15">
        <f t="shared" si="43"/>
        <v>143</v>
      </c>
      <c r="BN40" s="15">
        <f t="shared" si="43"/>
        <v>133</v>
      </c>
      <c r="BO40" s="15">
        <f t="shared" si="43"/>
        <v>122</v>
      </c>
      <c r="BP40" s="15">
        <f t="shared" si="43"/>
        <v>130</v>
      </c>
      <c r="BQ40" s="15">
        <f t="shared" si="43"/>
        <v>143</v>
      </c>
      <c r="BR40" s="15">
        <f t="shared" si="43"/>
        <v>156</v>
      </c>
      <c r="BS40" s="15">
        <f t="shared" si="43"/>
        <v>160</v>
      </c>
      <c r="BT40" s="15">
        <f t="shared" si="43"/>
        <v>163</v>
      </c>
      <c r="BU40" s="94">
        <f t="shared" si="43"/>
        <v>167</v>
      </c>
      <c r="BV40" s="15">
        <f t="shared" si="43"/>
        <v>143</v>
      </c>
      <c r="BW40" s="15">
        <f t="shared" si="43"/>
        <v>169</v>
      </c>
      <c r="BX40" s="15">
        <f t="shared" si="43"/>
        <v>185</v>
      </c>
      <c r="BY40" s="15">
        <f t="shared" si="43"/>
        <v>189</v>
      </c>
      <c r="BZ40" s="15">
        <f t="shared" si="43"/>
        <v>173</v>
      </c>
      <c r="CA40" s="15">
        <f t="shared" si="43"/>
        <v>157</v>
      </c>
      <c r="CB40" s="15">
        <f t="shared" si="43"/>
        <v>165</v>
      </c>
      <c r="CC40" s="15">
        <f t="shared" si="43"/>
        <v>187</v>
      </c>
      <c r="CD40" s="15">
        <f t="shared" si="43"/>
        <v>207</v>
      </c>
      <c r="CE40" s="15">
        <f t="shared" si="43"/>
        <v>209</v>
      </c>
      <c r="CF40" s="15">
        <f t="shared" si="43"/>
        <v>210</v>
      </c>
      <c r="CG40" s="94">
        <f t="shared" si="43"/>
        <v>212</v>
      </c>
      <c r="CH40" s="15">
        <f t="shared" ref="CH40:CS40" si="44">ROUND((CH$44-CH$38)*CH47,0)</f>
        <v>230</v>
      </c>
      <c r="CI40" s="15">
        <f t="shared" si="44"/>
        <v>212</v>
      </c>
      <c r="CJ40" s="15">
        <f t="shared" si="44"/>
        <v>230</v>
      </c>
      <c r="CK40" s="15">
        <f t="shared" si="44"/>
        <v>234</v>
      </c>
      <c r="CL40" s="15">
        <f t="shared" si="44"/>
        <v>212</v>
      </c>
      <c r="CM40" s="15">
        <f t="shared" si="44"/>
        <v>191</v>
      </c>
      <c r="CN40" s="15">
        <f t="shared" si="44"/>
        <v>199</v>
      </c>
      <c r="CO40" s="15">
        <f t="shared" si="44"/>
        <v>227</v>
      </c>
      <c r="CP40" s="15">
        <f t="shared" si="44"/>
        <v>253</v>
      </c>
      <c r="CQ40" s="15">
        <f t="shared" si="44"/>
        <v>256</v>
      </c>
      <c r="CR40" s="15">
        <f t="shared" si="44"/>
        <v>257</v>
      </c>
      <c r="CS40" s="94">
        <f t="shared" si="44"/>
        <v>259</v>
      </c>
    </row>
    <row r="41" spans="1:97" s="15" customFormat="1" x14ac:dyDescent="0.25">
      <c r="A41" s="277" t="s">
        <v>131</v>
      </c>
      <c r="N41" s="261"/>
      <c r="O41" s="261"/>
      <c r="P41" s="261"/>
      <c r="Q41" s="261"/>
      <c r="R41" s="261"/>
      <c r="S41" s="261"/>
      <c r="T41" s="261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4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51</v>
      </c>
      <c r="AH41" s="15">
        <f t="shared" si="45"/>
        <v>55</v>
      </c>
      <c r="AI41" s="15">
        <f t="shared" si="45"/>
        <v>63</v>
      </c>
      <c r="AJ41" s="15">
        <f t="shared" si="45"/>
        <v>68</v>
      </c>
      <c r="AK41" s="94">
        <f t="shared" si="45"/>
        <v>75</v>
      </c>
      <c r="AL41" s="15">
        <f t="shared" si="45"/>
        <v>64</v>
      </c>
      <c r="AM41" s="15">
        <f t="shared" si="45"/>
        <v>142</v>
      </c>
      <c r="AN41" s="15">
        <f t="shared" si="45"/>
        <v>148</v>
      </c>
      <c r="AO41" s="15">
        <f t="shared" si="45"/>
        <v>147</v>
      </c>
      <c r="AP41" s="15">
        <f t="shared" si="45"/>
        <v>135</v>
      </c>
      <c r="AQ41" s="15">
        <f t="shared" si="45"/>
        <v>139</v>
      </c>
      <c r="AR41" s="15">
        <f t="shared" si="45"/>
        <v>129</v>
      </c>
      <c r="AS41" s="15">
        <f t="shared" si="45"/>
        <v>140</v>
      </c>
      <c r="AT41" s="15">
        <f t="shared" si="45"/>
        <v>144</v>
      </c>
      <c r="AU41" s="15">
        <f t="shared" si="45"/>
        <v>152</v>
      </c>
      <c r="AV41" s="15">
        <f t="shared" si="45"/>
        <v>160</v>
      </c>
      <c r="AW41" s="94">
        <f t="shared" si="45"/>
        <v>169</v>
      </c>
      <c r="AX41" s="15">
        <f t="shared" si="45"/>
        <v>54</v>
      </c>
      <c r="AY41" s="15">
        <f t="shared" si="45"/>
        <v>85</v>
      </c>
      <c r="AZ41" s="15">
        <f t="shared" si="45"/>
        <v>176</v>
      </c>
      <c r="BA41" s="15">
        <f t="shared" si="45"/>
        <v>181</v>
      </c>
      <c r="BB41" s="15">
        <f t="shared" si="45"/>
        <v>180</v>
      </c>
      <c r="BC41" s="15">
        <f t="shared" si="45"/>
        <v>184</v>
      </c>
      <c r="BD41" s="15">
        <f t="shared" si="45"/>
        <v>181</v>
      </c>
      <c r="BE41" s="15">
        <f t="shared" si="45"/>
        <v>189</v>
      </c>
      <c r="BF41" s="15">
        <f t="shared" si="45"/>
        <v>195</v>
      </c>
      <c r="BG41" s="15">
        <f t="shared" si="45"/>
        <v>199</v>
      </c>
      <c r="BH41" s="15">
        <f t="shared" si="45"/>
        <v>203</v>
      </c>
      <c r="BI41" s="94">
        <f t="shared" si="45"/>
        <v>208</v>
      </c>
      <c r="BJ41" s="15">
        <f t="shared" si="45"/>
        <v>69</v>
      </c>
      <c r="BK41" s="15">
        <f t="shared" si="45"/>
        <v>209</v>
      </c>
      <c r="BL41" s="15">
        <f t="shared" si="45"/>
        <v>213</v>
      </c>
      <c r="BM41" s="15">
        <f t="shared" si="45"/>
        <v>215</v>
      </c>
      <c r="BN41" s="15">
        <f t="shared" si="45"/>
        <v>200</v>
      </c>
      <c r="BO41" s="15">
        <f t="shared" si="45"/>
        <v>183</v>
      </c>
      <c r="BP41" s="15">
        <f t="shared" si="45"/>
        <v>195</v>
      </c>
      <c r="BQ41" s="15">
        <f t="shared" si="45"/>
        <v>215</v>
      </c>
      <c r="BR41" s="15">
        <f t="shared" si="45"/>
        <v>234</v>
      </c>
      <c r="BS41" s="15">
        <f t="shared" si="45"/>
        <v>239</v>
      </c>
      <c r="BT41" s="15">
        <f t="shared" si="45"/>
        <v>244</v>
      </c>
      <c r="BU41" s="94">
        <f t="shared" si="45"/>
        <v>250</v>
      </c>
      <c r="BV41" s="15">
        <f t="shared" si="45"/>
        <v>122</v>
      </c>
      <c r="BW41" s="15">
        <f t="shared" si="45"/>
        <v>254</v>
      </c>
      <c r="BX41" s="15">
        <f t="shared" si="45"/>
        <v>278</v>
      </c>
      <c r="BY41" s="15">
        <f t="shared" si="45"/>
        <v>284</v>
      </c>
      <c r="BZ41" s="15">
        <f t="shared" si="45"/>
        <v>259</v>
      </c>
      <c r="CA41" s="15">
        <f t="shared" si="45"/>
        <v>236</v>
      </c>
      <c r="CB41" s="15">
        <f t="shared" si="45"/>
        <v>247</v>
      </c>
      <c r="CC41" s="15">
        <f t="shared" si="45"/>
        <v>280</v>
      </c>
      <c r="CD41" s="15">
        <f t="shared" si="45"/>
        <v>311</v>
      </c>
      <c r="CE41" s="15">
        <f t="shared" si="45"/>
        <v>313</v>
      </c>
      <c r="CF41" s="15">
        <f t="shared" si="45"/>
        <v>315</v>
      </c>
      <c r="CG41" s="94">
        <f t="shared" si="45"/>
        <v>318</v>
      </c>
      <c r="CH41" s="15">
        <f t="shared" ref="CH41:CS41" si="46">ROUND((CH$44-CH$38)*CH48,0)</f>
        <v>102</v>
      </c>
      <c r="CI41" s="15">
        <f t="shared" si="46"/>
        <v>318</v>
      </c>
      <c r="CJ41" s="15">
        <f t="shared" si="46"/>
        <v>345</v>
      </c>
      <c r="CK41" s="15">
        <f t="shared" si="46"/>
        <v>352</v>
      </c>
      <c r="CL41" s="15">
        <f t="shared" si="46"/>
        <v>318</v>
      </c>
      <c r="CM41" s="15">
        <f t="shared" si="46"/>
        <v>287</v>
      </c>
      <c r="CN41" s="15">
        <f t="shared" si="46"/>
        <v>298</v>
      </c>
      <c r="CO41" s="15">
        <f t="shared" si="46"/>
        <v>340</v>
      </c>
      <c r="CP41" s="15">
        <f t="shared" si="46"/>
        <v>380</v>
      </c>
      <c r="CQ41" s="15">
        <f t="shared" si="46"/>
        <v>383</v>
      </c>
      <c r="CR41" s="15">
        <f t="shared" si="46"/>
        <v>385</v>
      </c>
      <c r="CS41" s="94">
        <f t="shared" si="46"/>
        <v>388</v>
      </c>
    </row>
    <row r="42" spans="1:97" s="15" customFormat="1" x14ac:dyDescent="0.25">
      <c r="A42" s="277" t="s">
        <v>132</v>
      </c>
      <c r="N42" s="261"/>
      <c r="O42" s="261"/>
      <c r="P42" s="261"/>
      <c r="Q42" s="261"/>
      <c r="R42" s="261"/>
      <c r="S42" s="261"/>
      <c r="T42" s="261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4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4">
        <f t="shared" si="47"/>
        <v>0</v>
      </c>
      <c r="AL42" s="15">
        <f t="shared" si="47"/>
        <v>64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4">
        <f t="shared" si="47"/>
        <v>0</v>
      </c>
      <c r="AX42" s="15">
        <f t="shared" si="47"/>
        <v>54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4">
        <f t="shared" si="47"/>
        <v>0</v>
      </c>
      <c r="BJ42" s="15">
        <f t="shared" si="47"/>
        <v>69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4">
        <f t="shared" si="47"/>
        <v>0</v>
      </c>
      <c r="BV42" s="15">
        <f t="shared" si="47"/>
        <v>81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4">
        <f t="shared" si="47"/>
        <v>0</v>
      </c>
      <c r="CH42" s="15">
        <f t="shared" ref="CH42:CS42" si="48">ROUND((CH$44-CH$38)*CH49,0)</f>
        <v>102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4">
        <f t="shared" si="48"/>
        <v>0</v>
      </c>
    </row>
    <row r="43" spans="1:97" s="15" customFormat="1" x14ac:dyDescent="0.25">
      <c r="A43" s="277" t="s">
        <v>134</v>
      </c>
      <c r="N43" s="261"/>
      <c r="O43" s="261"/>
      <c r="P43" s="261"/>
      <c r="Q43" s="261"/>
      <c r="R43" s="261"/>
      <c r="S43" s="261"/>
      <c r="T43" s="261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4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4">
        <f t="shared" si="49"/>
        <v>0</v>
      </c>
      <c r="AL43" s="15">
        <f t="shared" si="49"/>
        <v>64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4">
        <f t="shared" si="49"/>
        <v>0</v>
      </c>
      <c r="AX43" s="15">
        <f t="shared" si="49"/>
        <v>27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4">
        <f t="shared" si="49"/>
        <v>0</v>
      </c>
      <c r="BJ43" s="15">
        <f t="shared" si="49"/>
        <v>34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4">
        <f t="shared" si="49"/>
        <v>0</v>
      </c>
      <c r="BV43" s="15">
        <f t="shared" si="49"/>
        <v>61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4">
        <f t="shared" si="49"/>
        <v>0</v>
      </c>
      <c r="CH43" s="15">
        <f t="shared" ref="CH43:CS43" si="50">ROUND((CH$44-CH$38)*CH50,0)</f>
        <v>77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4">
        <f t="shared" si="50"/>
        <v>0</v>
      </c>
    </row>
    <row r="44" spans="1:97" s="1" customFormat="1" x14ac:dyDescent="0.25">
      <c r="A44" s="317" t="s">
        <v>95</v>
      </c>
      <c r="N44" s="337"/>
      <c r="O44" s="337"/>
      <c r="P44" s="337"/>
      <c r="Q44" s="337"/>
      <c r="R44" s="337"/>
      <c r="S44" s="337"/>
      <c r="T44" s="338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5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214.00092133213417</v>
      </c>
      <c r="AH44" s="16">
        <f>'Total Agency'!AH9</f>
        <v>228.55552377353376</v>
      </c>
      <c r="AI44" s="16">
        <f>'Total Agency'!AI9</f>
        <v>255.45671434121968</v>
      </c>
      <c r="AJ44" s="16">
        <f>'Total Agency'!AJ9</f>
        <v>274.30036499236314</v>
      </c>
      <c r="AK44" s="95">
        <f>'Total Agency'!AK9</f>
        <v>295.80409593176921</v>
      </c>
      <c r="AL44" s="16">
        <f>'Total Agency'!AL9</f>
        <v>253.53805674970712</v>
      </c>
      <c r="AM44" s="16">
        <f>'Total Agency'!AM9</f>
        <v>277.40724029921108</v>
      </c>
      <c r="AN44" s="16">
        <f>'Total Agency'!AN9</f>
        <v>288.26215658606986</v>
      </c>
      <c r="AO44" s="16">
        <f>'Total Agency'!AO9</f>
        <v>287.70993588907527</v>
      </c>
      <c r="AP44" s="16">
        <f>'Total Agency'!AP9</f>
        <v>268.83158628579076</v>
      </c>
      <c r="AQ44" s="16">
        <f>'Total Agency'!AQ9</f>
        <v>276.25113666654011</v>
      </c>
      <c r="AR44" s="16">
        <f>'Total Agency'!AR9</f>
        <v>259.26268223637646</v>
      </c>
      <c r="AS44" s="16">
        <f>'Total Agency'!AS9</f>
        <v>279.07403452687726</v>
      </c>
      <c r="AT44" s="16">
        <f>'Total Agency'!AT9</f>
        <v>286.45419622786187</v>
      </c>
      <c r="AU44" s="16">
        <f>'Total Agency'!AU9</f>
        <v>301.81177250199221</v>
      </c>
      <c r="AV44" s="16">
        <f>'Total Agency'!AV9</f>
        <v>315.87033426021242</v>
      </c>
      <c r="AW44" s="95">
        <f>'Total Agency'!AW9</f>
        <v>332.33902951044911</v>
      </c>
      <c r="AX44" s="16">
        <f>'Total Agency'!AX9</f>
        <v>319.25119009750438</v>
      </c>
      <c r="AY44" s="16">
        <f>'Total Agency'!AY9</f>
        <v>335.23414644782184</v>
      </c>
      <c r="AZ44" s="16">
        <f>'Total Agency'!AZ9</f>
        <v>348.89445568028958</v>
      </c>
      <c r="BA44" s="16">
        <f>'Total Agency'!BA9</f>
        <v>357.34687333461159</v>
      </c>
      <c r="BB44" s="16">
        <f>'Total Agency'!BB9</f>
        <v>356.82243588861411</v>
      </c>
      <c r="BC44" s="16">
        <f>'Total Agency'!BC9</f>
        <v>363.9738813959745</v>
      </c>
      <c r="BD44" s="16">
        <f>'Total Agency'!BD9</f>
        <v>360.83994884386578</v>
      </c>
      <c r="BE44" s="16">
        <f>'Total Agency'!BE9</f>
        <v>374.74602444898414</v>
      </c>
      <c r="BF44" s="16">
        <f>'Total Agency'!BF9</f>
        <v>384.55832186075315</v>
      </c>
      <c r="BG44" s="16">
        <f>'Total Agency'!BG9</f>
        <v>391.28353059672475</v>
      </c>
      <c r="BH44" s="16">
        <f>'Total Agency'!BH9</f>
        <v>399.03786466665605</v>
      </c>
      <c r="BI44" s="95">
        <f>'Total Agency'!BI9</f>
        <v>407.19968090933241</v>
      </c>
      <c r="BJ44" s="16">
        <f>'Total Agency'!BJ9</f>
        <v>404.23638919875862</v>
      </c>
      <c r="BK44" s="16">
        <f>'Total Agency'!BK9</f>
        <v>408.89088057161274</v>
      </c>
      <c r="BL44" s="16">
        <f>'Total Agency'!BL9</f>
        <v>413.82966935275425</v>
      </c>
      <c r="BM44" s="16">
        <f>'Total Agency'!BM9</f>
        <v>418.56339800828027</v>
      </c>
      <c r="BN44" s="16">
        <f>'Total Agency'!BN9</f>
        <v>394.71649839457865</v>
      </c>
      <c r="BO44" s="16">
        <f>'Total Agency'!BO9</f>
        <v>370.17695581724712</v>
      </c>
      <c r="BP44" s="16">
        <f>'Total Agency'!BP9</f>
        <v>391.33973546641289</v>
      </c>
      <c r="BQ44" s="16">
        <f>'Total Agency'!BQ9</f>
        <v>426.98030838564523</v>
      </c>
      <c r="BR44" s="16">
        <f>'Total Agency'!BR9</f>
        <v>460.36867752005458</v>
      </c>
      <c r="BS44" s="16">
        <f>'Total Agency'!BS9</f>
        <v>471.81670408591435</v>
      </c>
      <c r="BT44" s="16">
        <f>'Total Agency'!BT9</f>
        <v>482.31767441633025</v>
      </c>
      <c r="BU44" s="95">
        <f>'Total Agency'!BU9</f>
        <v>493.33678128329416</v>
      </c>
      <c r="BV44" s="16">
        <f>'Total Agency'!BV9</f>
        <v>486.31581020692045</v>
      </c>
      <c r="BW44" s="16">
        <f>'Total Agency'!BW9</f>
        <v>502.79364266263423</v>
      </c>
      <c r="BX44" s="16">
        <f>'Total Agency'!BX9</f>
        <v>542.67200168164777</v>
      </c>
      <c r="BY44" s="16">
        <f>'Total Agency'!BY9</f>
        <v>554.70504613031926</v>
      </c>
      <c r="BZ44" s="16">
        <f>'Total Agency'!BZ9</f>
        <v>514.6139650481739</v>
      </c>
      <c r="CA44" s="16">
        <f>'Total Agency'!CA9</f>
        <v>477.61983537775552</v>
      </c>
      <c r="CB44" s="16">
        <f>'Total Agency'!CB9</f>
        <v>498.09659719502014</v>
      </c>
      <c r="CC44" s="16">
        <f>'Total Agency'!CC9</f>
        <v>554.0392448243864</v>
      </c>
      <c r="CD44" s="16">
        <f>'Total Agency'!CD9</f>
        <v>607.62184612109411</v>
      </c>
      <c r="CE44" s="16">
        <f>'Total Agency'!CE9</f>
        <v>612.52600414828657</v>
      </c>
      <c r="CF44" s="16">
        <f>'Total Agency'!CF9</f>
        <v>617.00554234173819</v>
      </c>
      <c r="CG44" s="95">
        <f>'Total Agency'!CG9</f>
        <v>623.45380314914769</v>
      </c>
      <c r="CH44" s="16">
        <f>'Total Agency'!CH9</f>
        <v>608.09044583397178</v>
      </c>
      <c r="CI44" s="16">
        <f>'Total Agency'!CI9</f>
        <v>627.18921259862589</v>
      </c>
      <c r="CJ44" s="16">
        <f>'Total Agency'!CJ9</f>
        <v>673.05884908416806</v>
      </c>
      <c r="CK44" s="16">
        <f>'Total Agency'!CK9</f>
        <v>685.07690699963325</v>
      </c>
      <c r="CL44" s="16">
        <f>'Total Agency'!CL9</f>
        <v>631.27514573078054</v>
      </c>
      <c r="CM44" s="16">
        <f>'Total Agency'!CM9</f>
        <v>580.78773776376102</v>
      </c>
      <c r="CN44" s="16">
        <f>'Total Agency'!CN9</f>
        <v>601.30434167068233</v>
      </c>
      <c r="CO44" s="16">
        <f>'Total Agency'!CO9</f>
        <v>673.99855890287358</v>
      </c>
      <c r="CP44" s="16">
        <f>'Total Agency'!CP9</f>
        <v>741.76309680072325</v>
      </c>
      <c r="CQ44" s="16">
        <f>'Total Agency'!CQ9</f>
        <v>748.88272753079809</v>
      </c>
      <c r="CR44" s="16">
        <f>'Total Agency'!CR9</f>
        <v>754.16880673625383</v>
      </c>
      <c r="CS44" s="95">
        <f>'Total Agency'!CS9</f>
        <v>761.23575017572034</v>
      </c>
    </row>
    <row r="45" spans="1:97" x14ac:dyDescent="0.25">
      <c r="A45" s="317"/>
      <c r="T45" s="260"/>
      <c r="U45" s="15"/>
      <c r="V45" s="15"/>
      <c r="W45" s="15"/>
      <c r="X45" s="15"/>
      <c r="Y45" s="94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4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4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4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4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4"/>
    </row>
    <row r="46" spans="1:97" s="326" customFormat="1" x14ac:dyDescent="0.25">
      <c r="A46" s="324" t="s">
        <v>133</v>
      </c>
      <c r="T46" s="334"/>
      <c r="U46" s="335"/>
      <c r="V46" s="335"/>
      <c r="W46" s="335"/>
      <c r="X46" s="335"/>
      <c r="Y46" s="336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6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6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6"/>
      <c r="BJ46" s="335"/>
      <c r="BK46" s="335"/>
      <c r="BL46" s="335"/>
      <c r="BM46" s="335"/>
      <c r="BN46" s="335"/>
      <c r="BO46" s="335"/>
      <c r="BP46" s="335"/>
      <c r="BQ46" s="335"/>
      <c r="BR46" s="335"/>
      <c r="BS46" s="335"/>
      <c r="BT46" s="335"/>
      <c r="BU46" s="336"/>
      <c r="BV46" s="335"/>
      <c r="BW46" s="335"/>
      <c r="BX46" s="335"/>
      <c r="BY46" s="335"/>
      <c r="BZ46" s="335"/>
      <c r="CA46" s="335"/>
      <c r="CB46" s="335"/>
      <c r="CC46" s="335"/>
      <c r="CD46" s="335"/>
      <c r="CE46" s="335"/>
      <c r="CF46" s="335"/>
      <c r="CG46" s="336"/>
      <c r="CH46" s="335"/>
      <c r="CI46" s="335"/>
      <c r="CJ46" s="335"/>
      <c r="CK46" s="335"/>
      <c r="CL46" s="335"/>
      <c r="CM46" s="335"/>
      <c r="CN46" s="335"/>
      <c r="CO46" s="335"/>
      <c r="CP46" s="335"/>
      <c r="CQ46" s="335"/>
      <c r="CR46" s="335"/>
      <c r="CS46" s="336"/>
    </row>
    <row r="47" spans="1:97" s="319" customFormat="1" x14ac:dyDescent="0.25">
      <c r="A47" s="321" t="s">
        <v>130</v>
      </c>
      <c r="U47" s="322">
        <f t="shared" ref="U47:AZ47" si="51">1-SUM(U48:U50)</f>
        <v>0.8</v>
      </c>
      <c r="V47" s="322">
        <f t="shared" si="51"/>
        <v>0.8</v>
      </c>
      <c r="W47" s="322">
        <f t="shared" si="51"/>
        <v>0.8</v>
      </c>
      <c r="X47" s="322">
        <f t="shared" si="51"/>
        <v>0.8</v>
      </c>
      <c r="Y47" s="323">
        <f t="shared" si="51"/>
        <v>0.8</v>
      </c>
      <c r="Z47" s="322">
        <f t="shared" si="51"/>
        <v>0.39999999999999991</v>
      </c>
      <c r="AA47" s="322">
        <f t="shared" si="51"/>
        <v>0.8</v>
      </c>
      <c r="AB47" s="322">
        <v>0.8</v>
      </c>
      <c r="AC47" s="322">
        <v>0.8</v>
      </c>
      <c r="AD47" s="322">
        <v>0.7</v>
      </c>
      <c r="AE47" s="322">
        <v>0.7</v>
      </c>
      <c r="AF47" s="322">
        <v>0.7</v>
      </c>
      <c r="AG47" s="322">
        <v>0.7</v>
      </c>
      <c r="AH47" s="322">
        <v>0.7</v>
      </c>
      <c r="AI47" s="322">
        <v>0.7</v>
      </c>
      <c r="AJ47" s="322">
        <v>0.7</v>
      </c>
      <c r="AK47" s="323">
        <v>0.7</v>
      </c>
      <c r="AL47" s="322">
        <f t="shared" si="51"/>
        <v>0.10000000000000009</v>
      </c>
      <c r="AM47" s="322">
        <f t="shared" si="51"/>
        <v>0.4</v>
      </c>
      <c r="AN47" s="322">
        <f t="shared" si="51"/>
        <v>0.4</v>
      </c>
      <c r="AO47" s="322">
        <f t="shared" si="51"/>
        <v>0.4</v>
      </c>
      <c r="AP47" s="322">
        <f t="shared" si="51"/>
        <v>0.4</v>
      </c>
      <c r="AQ47" s="322">
        <f t="shared" si="51"/>
        <v>0.4</v>
      </c>
      <c r="AR47" s="322">
        <f t="shared" si="51"/>
        <v>0.4</v>
      </c>
      <c r="AS47" s="322">
        <f t="shared" si="51"/>
        <v>0.4</v>
      </c>
      <c r="AT47" s="322">
        <f t="shared" si="51"/>
        <v>0.4</v>
      </c>
      <c r="AU47" s="322">
        <f t="shared" si="51"/>
        <v>0.4</v>
      </c>
      <c r="AV47" s="322">
        <f t="shared" si="51"/>
        <v>0.4</v>
      </c>
      <c r="AW47" s="323">
        <f t="shared" si="51"/>
        <v>0.4</v>
      </c>
      <c r="AX47" s="322">
        <f t="shared" si="51"/>
        <v>0.5</v>
      </c>
      <c r="AY47" s="322">
        <f t="shared" si="51"/>
        <v>0.7</v>
      </c>
      <c r="AZ47" s="322">
        <f t="shared" si="51"/>
        <v>0.4</v>
      </c>
      <c r="BA47" s="322">
        <f t="shared" ref="BA47:CF47" si="52">1-SUM(BA48:BA50)</f>
        <v>0.4</v>
      </c>
      <c r="BB47" s="322">
        <f t="shared" si="52"/>
        <v>0.4</v>
      </c>
      <c r="BC47" s="322">
        <f t="shared" si="52"/>
        <v>0.4</v>
      </c>
      <c r="BD47" s="322">
        <f t="shared" si="52"/>
        <v>0.4</v>
      </c>
      <c r="BE47" s="322">
        <f t="shared" si="52"/>
        <v>0.4</v>
      </c>
      <c r="BF47" s="322">
        <f t="shared" si="52"/>
        <v>0.4</v>
      </c>
      <c r="BG47" s="322">
        <f t="shared" si="52"/>
        <v>0.4</v>
      </c>
      <c r="BH47" s="322">
        <f t="shared" si="52"/>
        <v>0.4</v>
      </c>
      <c r="BI47" s="323">
        <f t="shared" si="52"/>
        <v>0.4</v>
      </c>
      <c r="BJ47" s="322">
        <f t="shared" si="52"/>
        <v>0.5</v>
      </c>
      <c r="BK47" s="322">
        <f t="shared" si="52"/>
        <v>0.4</v>
      </c>
      <c r="BL47" s="322">
        <f t="shared" si="52"/>
        <v>0.4</v>
      </c>
      <c r="BM47" s="322">
        <f t="shared" si="52"/>
        <v>0.4</v>
      </c>
      <c r="BN47" s="322">
        <f t="shared" si="52"/>
        <v>0.4</v>
      </c>
      <c r="BO47" s="322">
        <f t="shared" si="52"/>
        <v>0.4</v>
      </c>
      <c r="BP47" s="322">
        <f t="shared" si="52"/>
        <v>0.4</v>
      </c>
      <c r="BQ47" s="322">
        <f t="shared" si="52"/>
        <v>0.4</v>
      </c>
      <c r="BR47" s="322">
        <f t="shared" si="52"/>
        <v>0.4</v>
      </c>
      <c r="BS47" s="322">
        <f t="shared" si="52"/>
        <v>0.4</v>
      </c>
      <c r="BT47" s="322">
        <f t="shared" si="52"/>
        <v>0.4</v>
      </c>
      <c r="BU47" s="323">
        <f t="shared" si="52"/>
        <v>0.4</v>
      </c>
      <c r="BV47" s="322">
        <f t="shared" si="52"/>
        <v>0.35</v>
      </c>
      <c r="BW47" s="322">
        <f t="shared" si="52"/>
        <v>0.4</v>
      </c>
      <c r="BX47" s="322">
        <f t="shared" si="52"/>
        <v>0.4</v>
      </c>
      <c r="BY47" s="322">
        <f t="shared" si="52"/>
        <v>0.4</v>
      </c>
      <c r="BZ47" s="322">
        <f t="shared" si="52"/>
        <v>0.4</v>
      </c>
      <c r="CA47" s="322">
        <f t="shared" si="52"/>
        <v>0.4</v>
      </c>
      <c r="CB47" s="322">
        <f t="shared" si="52"/>
        <v>0.4</v>
      </c>
      <c r="CC47" s="322">
        <f t="shared" si="52"/>
        <v>0.4</v>
      </c>
      <c r="CD47" s="322">
        <f t="shared" si="52"/>
        <v>0.4</v>
      </c>
      <c r="CE47" s="322">
        <f t="shared" si="52"/>
        <v>0.4</v>
      </c>
      <c r="CF47" s="322">
        <f t="shared" si="52"/>
        <v>0.4</v>
      </c>
      <c r="CG47" s="323">
        <f t="shared" ref="CG47:CS47" si="53">1-SUM(CG48:CG50)</f>
        <v>0.4</v>
      </c>
      <c r="CH47" s="322">
        <f t="shared" si="53"/>
        <v>0.44999999999999996</v>
      </c>
      <c r="CI47" s="322">
        <f t="shared" si="53"/>
        <v>0.4</v>
      </c>
      <c r="CJ47" s="322">
        <f t="shared" si="53"/>
        <v>0.4</v>
      </c>
      <c r="CK47" s="322">
        <f t="shared" si="53"/>
        <v>0.4</v>
      </c>
      <c r="CL47" s="322">
        <f t="shared" si="53"/>
        <v>0.4</v>
      </c>
      <c r="CM47" s="322">
        <f t="shared" si="53"/>
        <v>0.4</v>
      </c>
      <c r="CN47" s="322">
        <f t="shared" si="53"/>
        <v>0.4</v>
      </c>
      <c r="CO47" s="322">
        <f t="shared" si="53"/>
        <v>0.4</v>
      </c>
      <c r="CP47" s="322">
        <f t="shared" si="53"/>
        <v>0.4</v>
      </c>
      <c r="CQ47" s="322">
        <f t="shared" si="53"/>
        <v>0.4</v>
      </c>
      <c r="CR47" s="322">
        <f t="shared" si="53"/>
        <v>0.4</v>
      </c>
      <c r="CS47" s="323">
        <f t="shared" si="53"/>
        <v>0.4</v>
      </c>
    </row>
    <row r="48" spans="1:97" s="319" customFormat="1" x14ac:dyDescent="0.25">
      <c r="A48" s="321" t="s">
        <v>131</v>
      </c>
      <c r="U48" s="322">
        <v>0.2</v>
      </c>
      <c r="V48" s="322">
        <v>0.2</v>
      </c>
      <c r="W48" s="322">
        <v>0.2</v>
      </c>
      <c r="X48" s="322">
        <v>0.2</v>
      </c>
      <c r="Y48" s="323">
        <v>0.2</v>
      </c>
      <c r="Z48" s="322">
        <v>0.2</v>
      </c>
      <c r="AA48" s="322">
        <v>0.2</v>
      </c>
      <c r="AB48" s="322">
        <v>0.2</v>
      </c>
      <c r="AC48" s="322">
        <v>0.2</v>
      </c>
      <c r="AD48" s="322">
        <v>0.3</v>
      </c>
      <c r="AE48" s="322">
        <v>0.3</v>
      </c>
      <c r="AF48" s="322">
        <v>0.3</v>
      </c>
      <c r="AG48" s="322">
        <v>0.3</v>
      </c>
      <c r="AH48" s="322">
        <v>0.3</v>
      </c>
      <c r="AI48" s="322">
        <v>0.3</v>
      </c>
      <c r="AJ48" s="322">
        <v>0.3</v>
      </c>
      <c r="AK48" s="323">
        <v>0.3</v>
      </c>
      <c r="AL48" s="322">
        <v>0.3</v>
      </c>
      <c r="AM48" s="322">
        <v>0.6</v>
      </c>
      <c r="AN48" s="322">
        <v>0.6</v>
      </c>
      <c r="AO48" s="322">
        <v>0.6</v>
      </c>
      <c r="AP48" s="322">
        <v>0.6</v>
      </c>
      <c r="AQ48" s="322">
        <v>0.6</v>
      </c>
      <c r="AR48" s="322">
        <v>0.6</v>
      </c>
      <c r="AS48" s="322">
        <v>0.6</v>
      </c>
      <c r="AT48" s="322">
        <v>0.6</v>
      </c>
      <c r="AU48" s="322">
        <v>0.6</v>
      </c>
      <c r="AV48" s="322">
        <v>0.6</v>
      </c>
      <c r="AW48" s="323">
        <v>0.6</v>
      </c>
      <c r="AX48" s="322">
        <v>0.2</v>
      </c>
      <c r="AY48" s="322">
        <v>0.3</v>
      </c>
      <c r="AZ48" s="322">
        <v>0.6</v>
      </c>
      <c r="BA48" s="322">
        <v>0.6</v>
      </c>
      <c r="BB48" s="322">
        <v>0.6</v>
      </c>
      <c r="BC48" s="322">
        <v>0.6</v>
      </c>
      <c r="BD48" s="322">
        <v>0.6</v>
      </c>
      <c r="BE48" s="322">
        <v>0.6</v>
      </c>
      <c r="BF48" s="322">
        <v>0.6</v>
      </c>
      <c r="BG48" s="322">
        <v>0.6</v>
      </c>
      <c r="BH48" s="322">
        <v>0.6</v>
      </c>
      <c r="BI48" s="323">
        <v>0.6</v>
      </c>
      <c r="BJ48" s="322">
        <v>0.2</v>
      </c>
      <c r="BK48" s="322">
        <v>0.6</v>
      </c>
      <c r="BL48" s="322">
        <v>0.6</v>
      </c>
      <c r="BM48" s="322">
        <v>0.6</v>
      </c>
      <c r="BN48" s="322">
        <v>0.6</v>
      </c>
      <c r="BO48" s="322">
        <v>0.6</v>
      </c>
      <c r="BP48" s="322">
        <v>0.6</v>
      </c>
      <c r="BQ48" s="322">
        <v>0.6</v>
      </c>
      <c r="BR48" s="322">
        <v>0.6</v>
      </c>
      <c r="BS48" s="322">
        <v>0.6</v>
      </c>
      <c r="BT48" s="322">
        <v>0.6</v>
      </c>
      <c r="BU48" s="323">
        <v>0.6</v>
      </c>
      <c r="BV48" s="322">
        <v>0.3</v>
      </c>
      <c r="BW48" s="322">
        <v>0.6</v>
      </c>
      <c r="BX48" s="322">
        <v>0.6</v>
      </c>
      <c r="BY48" s="322">
        <v>0.6</v>
      </c>
      <c r="BZ48" s="322">
        <v>0.6</v>
      </c>
      <c r="CA48" s="322">
        <v>0.6</v>
      </c>
      <c r="CB48" s="322">
        <v>0.6</v>
      </c>
      <c r="CC48" s="322">
        <v>0.6</v>
      </c>
      <c r="CD48" s="322">
        <v>0.6</v>
      </c>
      <c r="CE48" s="322">
        <v>0.6</v>
      </c>
      <c r="CF48" s="322">
        <v>0.6</v>
      </c>
      <c r="CG48" s="323">
        <v>0.6</v>
      </c>
      <c r="CH48" s="322">
        <v>0.2</v>
      </c>
      <c r="CI48" s="322">
        <v>0.6</v>
      </c>
      <c r="CJ48" s="322">
        <v>0.6</v>
      </c>
      <c r="CK48" s="322">
        <v>0.6</v>
      </c>
      <c r="CL48" s="322">
        <v>0.6</v>
      </c>
      <c r="CM48" s="322">
        <v>0.6</v>
      </c>
      <c r="CN48" s="322">
        <v>0.6</v>
      </c>
      <c r="CO48" s="322">
        <v>0.6</v>
      </c>
      <c r="CP48" s="322">
        <v>0.6</v>
      </c>
      <c r="CQ48" s="322">
        <v>0.6</v>
      </c>
      <c r="CR48" s="322">
        <v>0.6</v>
      </c>
      <c r="CS48" s="323">
        <v>0.6</v>
      </c>
    </row>
    <row r="49" spans="1:97" s="319" customFormat="1" x14ac:dyDescent="0.25">
      <c r="A49" s="321" t="s">
        <v>132</v>
      </c>
      <c r="U49" s="322">
        <v>0</v>
      </c>
      <c r="V49" s="322">
        <v>0</v>
      </c>
      <c r="W49" s="322">
        <v>0</v>
      </c>
      <c r="X49" s="322">
        <v>0</v>
      </c>
      <c r="Y49" s="323">
        <v>0</v>
      </c>
      <c r="Z49" s="322">
        <v>0.2</v>
      </c>
      <c r="AA49" s="322">
        <v>0</v>
      </c>
      <c r="AB49" s="322">
        <v>0</v>
      </c>
      <c r="AC49" s="322">
        <v>0</v>
      </c>
      <c r="AD49" s="322">
        <v>0</v>
      </c>
      <c r="AE49" s="322">
        <v>0</v>
      </c>
      <c r="AF49" s="322">
        <v>0</v>
      </c>
      <c r="AG49" s="322">
        <v>0</v>
      </c>
      <c r="AH49" s="322">
        <v>0</v>
      </c>
      <c r="AI49" s="322">
        <v>0</v>
      </c>
      <c r="AJ49" s="322">
        <v>0</v>
      </c>
      <c r="AK49" s="323">
        <v>0</v>
      </c>
      <c r="AL49" s="322">
        <v>0.3</v>
      </c>
      <c r="AM49" s="322">
        <v>0</v>
      </c>
      <c r="AN49" s="322">
        <v>0</v>
      </c>
      <c r="AO49" s="322">
        <v>0</v>
      </c>
      <c r="AP49" s="322">
        <v>0</v>
      </c>
      <c r="AQ49" s="322">
        <v>0</v>
      </c>
      <c r="AR49" s="322">
        <v>0</v>
      </c>
      <c r="AS49" s="322">
        <v>0</v>
      </c>
      <c r="AT49" s="322">
        <v>0</v>
      </c>
      <c r="AU49" s="322">
        <v>0</v>
      </c>
      <c r="AV49" s="322">
        <v>0</v>
      </c>
      <c r="AW49" s="323">
        <v>0</v>
      </c>
      <c r="AX49" s="322">
        <v>0.2</v>
      </c>
      <c r="AY49" s="322">
        <v>0</v>
      </c>
      <c r="AZ49" s="322">
        <v>0</v>
      </c>
      <c r="BA49" s="322">
        <v>0</v>
      </c>
      <c r="BB49" s="322">
        <v>0</v>
      </c>
      <c r="BC49" s="322">
        <v>0</v>
      </c>
      <c r="BD49" s="322">
        <v>0</v>
      </c>
      <c r="BE49" s="322">
        <v>0</v>
      </c>
      <c r="BF49" s="322">
        <v>0</v>
      </c>
      <c r="BG49" s="322">
        <v>0</v>
      </c>
      <c r="BH49" s="322">
        <v>0</v>
      </c>
      <c r="BI49" s="323">
        <v>0</v>
      </c>
      <c r="BJ49" s="322">
        <v>0.2</v>
      </c>
      <c r="BK49" s="322">
        <v>0</v>
      </c>
      <c r="BL49" s="322">
        <v>0</v>
      </c>
      <c r="BM49" s="322">
        <v>0</v>
      </c>
      <c r="BN49" s="322">
        <v>0</v>
      </c>
      <c r="BO49" s="322">
        <v>0</v>
      </c>
      <c r="BP49" s="322">
        <v>0</v>
      </c>
      <c r="BQ49" s="322">
        <v>0</v>
      </c>
      <c r="BR49" s="322">
        <v>0</v>
      </c>
      <c r="BS49" s="322">
        <v>0</v>
      </c>
      <c r="BT49" s="322">
        <v>0</v>
      </c>
      <c r="BU49" s="323">
        <v>0</v>
      </c>
      <c r="BV49" s="322">
        <v>0.2</v>
      </c>
      <c r="BW49" s="322">
        <v>0</v>
      </c>
      <c r="BX49" s="322">
        <v>0</v>
      </c>
      <c r="BY49" s="322">
        <v>0</v>
      </c>
      <c r="BZ49" s="322">
        <v>0</v>
      </c>
      <c r="CA49" s="322">
        <v>0</v>
      </c>
      <c r="CB49" s="322">
        <v>0</v>
      </c>
      <c r="CC49" s="322">
        <v>0</v>
      </c>
      <c r="CD49" s="322">
        <v>0</v>
      </c>
      <c r="CE49" s="322">
        <v>0</v>
      </c>
      <c r="CF49" s="322">
        <v>0</v>
      </c>
      <c r="CG49" s="323">
        <v>0</v>
      </c>
      <c r="CH49" s="322">
        <v>0.2</v>
      </c>
      <c r="CI49" s="322">
        <v>0</v>
      </c>
      <c r="CJ49" s="322">
        <v>0</v>
      </c>
      <c r="CK49" s="322">
        <v>0</v>
      </c>
      <c r="CL49" s="322">
        <v>0</v>
      </c>
      <c r="CM49" s="322">
        <v>0</v>
      </c>
      <c r="CN49" s="322">
        <v>0</v>
      </c>
      <c r="CO49" s="322">
        <v>0</v>
      </c>
      <c r="CP49" s="322">
        <v>0</v>
      </c>
      <c r="CQ49" s="322">
        <v>0</v>
      </c>
      <c r="CR49" s="322">
        <v>0</v>
      </c>
      <c r="CS49" s="323">
        <v>0</v>
      </c>
    </row>
    <row r="50" spans="1:97" s="319" customFormat="1" x14ac:dyDescent="0.25">
      <c r="A50" s="321" t="s">
        <v>134</v>
      </c>
      <c r="U50" s="322">
        <v>0</v>
      </c>
      <c r="V50" s="322">
        <v>0</v>
      </c>
      <c r="W50" s="322">
        <v>0</v>
      </c>
      <c r="X50" s="322">
        <v>0</v>
      </c>
      <c r="Y50" s="323">
        <v>0</v>
      </c>
      <c r="Z50" s="322">
        <v>0.2</v>
      </c>
      <c r="AA50" s="322">
        <v>0</v>
      </c>
      <c r="AB50" s="322">
        <v>0</v>
      </c>
      <c r="AC50" s="322">
        <v>0</v>
      </c>
      <c r="AD50" s="322">
        <v>0</v>
      </c>
      <c r="AE50" s="322">
        <v>0</v>
      </c>
      <c r="AF50" s="322">
        <v>0</v>
      </c>
      <c r="AG50" s="322">
        <v>0</v>
      </c>
      <c r="AH50" s="322">
        <v>0</v>
      </c>
      <c r="AI50" s="322">
        <v>0</v>
      </c>
      <c r="AJ50" s="322">
        <v>0</v>
      </c>
      <c r="AK50" s="323">
        <v>0</v>
      </c>
      <c r="AL50" s="322">
        <v>0.3</v>
      </c>
      <c r="AM50" s="322">
        <v>0</v>
      </c>
      <c r="AN50" s="322">
        <v>0</v>
      </c>
      <c r="AO50" s="322">
        <v>0</v>
      </c>
      <c r="AP50" s="322">
        <v>0</v>
      </c>
      <c r="AQ50" s="322">
        <v>0</v>
      </c>
      <c r="AR50" s="322">
        <v>0</v>
      </c>
      <c r="AS50" s="322">
        <v>0</v>
      </c>
      <c r="AT50" s="322">
        <v>0</v>
      </c>
      <c r="AU50" s="322">
        <v>0</v>
      </c>
      <c r="AV50" s="322">
        <v>0</v>
      </c>
      <c r="AW50" s="323">
        <v>0</v>
      </c>
      <c r="AX50" s="322">
        <v>0.1</v>
      </c>
      <c r="AY50" s="322">
        <v>0</v>
      </c>
      <c r="AZ50" s="322">
        <v>0</v>
      </c>
      <c r="BA50" s="322">
        <v>0</v>
      </c>
      <c r="BB50" s="322">
        <v>0</v>
      </c>
      <c r="BC50" s="322">
        <v>0</v>
      </c>
      <c r="BD50" s="322">
        <v>0</v>
      </c>
      <c r="BE50" s="322">
        <v>0</v>
      </c>
      <c r="BF50" s="322">
        <v>0</v>
      </c>
      <c r="BG50" s="322">
        <v>0</v>
      </c>
      <c r="BH50" s="322">
        <v>0</v>
      </c>
      <c r="BI50" s="323">
        <v>0</v>
      </c>
      <c r="BJ50" s="322">
        <v>0.1</v>
      </c>
      <c r="BK50" s="322">
        <v>0</v>
      </c>
      <c r="BL50" s="322">
        <v>0</v>
      </c>
      <c r="BM50" s="322">
        <v>0</v>
      </c>
      <c r="BN50" s="322">
        <v>0</v>
      </c>
      <c r="BO50" s="322">
        <v>0</v>
      </c>
      <c r="BP50" s="322">
        <v>0</v>
      </c>
      <c r="BQ50" s="322">
        <v>0</v>
      </c>
      <c r="BR50" s="322">
        <v>0</v>
      </c>
      <c r="BS50" s="322">
        <v>0</v>
      </c>
      <c r="BT50" s="322">
        <v>0</v>
      </c>
      <c r="BU50" s="323">
        <v>0</v>
      </c>
      <c r="BV50" s="322">
        <v>0.15</v>
      </c>
      <c r="BW50" s="322">
        <v>0</v>
      </c>
      <c r="BX50" s="322">
        <v>0</v>
      </c>
      <c r="BY50" s="322">
        <v>0</v>
      </c>
      <c r="BZ50" s="322">
        <v>0</v>
      </c>
      <c r="CA50" s="322">
        <v>0</v>
      </c>
      <c r="CB50" s="322">
        <v>0</v>
      </c>
      <c r="CC50" s="322">
        <v>0</v>
      </c>
      <c r="CD50" s="322">
        <v>0</v>
      </c>
      <c r="CE50" s="322">
        <v>0</v>
      </c>
      <c r="CF50" s="322">
        <v>0</v>
      </c>
      <c r="CG50" s="323">
        <v>0</v>
      </c>
      <c r="CH50" s="322">
        <v>0.15</v>
      </c>
      <c r="CI50" s="322">
        <v>0</v>
      </c>
      <c r="CJ50" s="322">
        <v>0</v>
      </c>
      <c r="CK50" s="322">
        <v>0</v>
      </c>
      <c r="CL50" s="322">
        <v>0</v>
      </c>
      <c r="CM50" s="322">
        <v>0</v>
      </c>
      <c r="CN50" s="322">
        <v>0</v>
      </c>
      <c r="CO50" s="322">
        <v>0</v>
      </c>
      <c r="CP50" s="322">
        <v>0</v>
      </c>
      <c r="CQ50" s="322">
        <v>0</v>
      </c>
      <c r="CR50" s="322">
        <v>0</v>
      </c>
      <c r="CS50" s="323">
        <v>0</v>
      </c>
    </row>
    <row r="51" spans="1:97" s="15" customFormat="1" x14ac:dyDescent="0.25">
      <c r="A51" s="277"/>
      <c r="N51" s="261"/>
      <c r="O51" s="261"/>
      <c r="P51" s="261"/>
      <c r="Q51" s="261"/>
      <c r="R51" s="261"/>
      <c r="S51" s="261"/>
      <c r="T51" s="261"/>
      <c r="Y51" s="94"/>
      <c r="AK51" s="94"/>
      <c r="AW51" s="94"/>
      <c r="BI51" s="94"/>
      <c r="BU51" s="94"/>
      <c r="CG51" s="94"/>
      <c r="CS51" s="94"/>
    </row>
    <row r="52" spans="1:97" x14ac:dyDescent="0.25">
      <c r="A52" s="316" t="s">
        <v>126</v>
      </c>
    </row>
    <row r="53" spans="1:97" x14ac:dyDescent="0.25">
      <c r="A53" s="20" t="s">
        <v>121</v>
      </c>
      <c r="U53" s="26">
        <f>ROUND(U$58*U61,0)</f>
        <v>0</v>
      </c>
      <c r="V53">
        <f t="shared" ref="V53:CG54" si="54">ROUND(V$58*V61,0)</f>
        <v>0</v>
      </c>
      <c r="W53">
        <f t="shared" si="54"/>
        <v>24</v>
      </c>
      <c r="X53">
        <f t="shared" si="54"/>
        <v>0</v>
      </c>
      <c r="Y53" s="34">
        <f t="shared" si="54"/>
        <v>0</v>
      </c>
      <c r="Z53">
        <f t="shared" si="54"/>
        <v>63</v>
      </c>
      <c r="AA53">
        <f t="shared" si="54"/>
        <v>0</v>
      </c>
      <c r="AB53">
        <f t="shared" si="54"/>
        <v>0</v>
      </c>
      <c r="AC53">
        <f t="shared" si="54"/>
        <v>121</v>
      </c>
      <c r="AD53">
        <f t="shared" si="54"/>
        <v>0</v>
      </c>
      <c r="AE53">
        <f t="shared" si="54"/>
        <v>0</v>
      </c>
      <c r="AF53">
        <f t="shared" si="54"/>
        <v>159</v>
      </c>
      <c r="AG53">
        <f t="shared" si="54"/>
        <v>0</v>
      </c>
      <c r="AH53">
        <f t="shared" si="54"/>
        <v>0</v>
      </c>
      <c r="AI53">
        <f t="shared" si="54"/>
        <v>138</v>
      </c>
      <c r="AJ53">
        <f t="shared" si="54"/>
        <v>0</v>
      </c>
      <c r="AK53" s="34">
        <f t="shared" si="54"/>
        <v>0</v>
      </c>
      <c r="AL53">
        <f t="shared" si="54"/>
        <v>137</v>
      </c>
      <c r="AM53">
        <f t="shared" si="54"/>
        <v>0</v>
      </c>
      <c r="AN53">
        <f t="shared" si="54"/>
        <v>0</v>
      </c>
      <c r="AO53">
        <f t="shared" si="54"/>
        <v>191</v>
      </c>
      <c r="AP53">
        <f t="shared" si="54"/>
        <v>0</v>
      </c>
      <c r="AQ53">
        <f t="shared" si="54"/>
        <v>0</v>
      </c>
      <c r="AR53">
        <f t="shared" si="54"/>
        <v>199</v>
      </c>
      <c r="AS53">
        <f t="shared" si="54"/>
        <v>0</v>
      </c>
      <c r="AT53">
        <f t="shared" si="54"/>
        <v>0</v>
      </c>
      <c r="AU53">
        <f t="shared" si="54"/>
        <v>203</v>
      </c>
      <c r="AV53">
        <f t="shared" si="54"/>
        <v>0</v>
      </c>
      <c r="AW53" s="34">
        <f t="shared" si="54"/>
        <v>0</v>
      </c>
      <c r="AX53">
        <f t="shared" si="54"/>
        <v>158</v>
      </c>
      <c r="AY53">
        <f t="shared" si="54"/>
        <v>0</v>
      </c>
      <c r="AZ53">
        <f t="shared" si="54"/>
        <v>0</v>
      </c>
      <c r="BA53">
        <f t="shared" si="54"/>
        <v>190</v>
      </c>
      <c r="BB53">
        <f t="shared" si="54"/>
        <v>0</v>
      </c>
      <c r="BC53">
        <f t="shared" si="54"/>
        <v>0</v>
      </c>
      <c r="BD53">
        <f t="shared" si="54"/>
        <v>200</v>
      </c>
      <c r="BE53">
        <f t="shared" si="54"/>
        <v>0</v>
      </c>
      <c r="BF53">
        <f t="shared" si="54"/>
        <v>0</v>
      </c>
      <c r="BG53">
        <f t="shared" si="54"/>
        <v>210</v>
      </c>
      <c r="BH53">
        <f t="shared" si="54"/>
        <v>0</v>
      </c>
      <c r="BI53" s="34">
        <f t="shared" si="54"/>
        <v>0</v>
      </c>
      <c r="BJ53">
        <f t="shared" si="54"/>
        <v>194</v>
      </c>
      <c r="BK53">
        <f t="shared" si="54"/>
        <v>0</v>
      </c>
      <c r="BL53">
        <f t="shared" si="54"/>
        <v>0</v>
      </c>
      <c r="BM53">
        <f t="shared" si="54"/>
        <v>229</v>
      </c>
      <c r="BN53">
        <f t="shared" si="54"/>
        <v>0</v>
      </c>
      <c r="BO53">
        <f t="shared" si="54"/>
        <v>0</v>
      </c>
      <c r="BP53">
        <f t="shared" si="54"/>
        <v>232</v>
      </c>
      <c r="BQ53">
        <f t="shared" si="54"/>
        <v>0</v>
      </c>
      <c r="BR53">
        <f t="shared" si="54"/>
        <v>0</v>
      </c>
      <c r="BS53">
        <f t="shared" si="54"/>
        <v>241</v>
      </c>
      <c r="BT53">
        <f t="shared" si="54"/>
        <v>0</v>
      </c>
      <c r="BU53" s="34">
        <f t="shared" si="54"/>
        <v>0</v>
      </c>
      <c r="BV53">
        <f t="shared" si="54"/>
        <v>226</v>
      </c>
      <c r="BW53">
        <f t="shared" si="54"/>
        <v>0</v>
      </c>
      <c r="BX53">
        <f t="shared" si="54"/>
        <v>0</v>
      </c>
      <c r="BY53">
        <f t="shared" si="54"/>
        <v>272</v>
      </c>
      <c r="BZ53">
        <f t="shared" si="54"/>
        <v>0</v>
      </c>
      <c r="CA53">
        <f t="shared" si="54"/>
        <v>0</v>
      </c>
      <c r="CB53">
        <f t="shared" si="54"/>
        <v>280</v>
      </c>
      <c r="CC53">
        <f t="shared" si="54"/>
        <v>0</v>
      </c>
      <c r="CD53">
        <f t="shared" si="54"/>
        <v>0</v>
      </c>
      <c r="CE53">
        <f t="shared" si="54"/>
        <v>295</v>
      </c>
      <c r="CF53">
        <f t="shared" si="54"/>
        <v>0</v>
      </c>
      <c r="CG53" s="34">
        <f t="shared" si="54"/>
        <v>0</v>
      </c>
      <c r="CH53">
        <f t="shared" ref="CH53:CS57" si="55">ROUND(CH$58*CH61,0)</f>
        <v>277</v>
      </c>
      <c r="CI53">
        <f t="shared" si="55"/>
        <v>0</v>
      </c>
      <c r="CJ53">
        <f t="shared" si="55"/>
        <v>0</v>
      </c>
      <c r="CK53">
        <f t="shared" si="55"/>
        <v>332</v>
      </c>
      <c r="CL53">
        <f t="shared" si="55"/>
        <v>0</v>
      </c>
      <c r="CM53">
        <f t="shared" si="55"/>
        <v>0</v>
      </c>
      <c r="CN53">
        <f t="shared" si="55"/>
        <v>339</v>
      </c>
      <c r="CO53">
        <f t="shared" si="55"/>
        <v>0</v>
      </c>
      <c r="CP53">
        <f t="shared" si="55"/>
        <v>0</v>
      </c>
      <c r="CQ53">
        <f t="shared" si="55"/>
        <v>355</v>
      </c>
      <c r="CR53">
        <f t="shared" si="55"/>
        <v>0</v>
      </c>
      <c r="CS53" s="34">
        <f t="shared" si="55"/>
        <v>0</v>
      </c>
    </row>
    <row r="54" spans="1:97" x14ac:dyDescent="0.25">
      <c r="A54" s="21" t="s">
        <v>117</v>
      </c>
      <c r="U54" s="26">
        <f t="shared" ref="U54:AJ57" si="56">ROUND(U$58*U62,0)</f>
        <v>0</v>
      </c>
      <c r="V54">
        <f t="shared" si="56"/>
        <v>0</v>
      </c>
      <c r="W54">
        <f t="shared" si="56"/>
        <v>24</v>
      </c>
      <c r="X54">
        <f t="shared" si="56"/>
        <v>0</v>
      </c>
      <c r="Y54" s="34">
        <f t="shared" si="56"/>
        <v>0</v>
      </c>
      <c r="Z54">
        <f t="shared" si="56"/>
        <v>41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95</v>
      </c>
      <c r="AG54">
        <f t="shared" si="56"/>
        <v>0</v>
      </c>
      <c r="AH54">
        <f t="shared" si="56"/>
        <v>0</v>
      </c>
      <c r="AI54">
        <f t="shared" si="56"/>
        <v>83</v>
      </c>
      <c r="AJ54">
        <f t="shared" si="56"/>
        <v>0</v>
      </c>
      <c r="AK54" s="34">
        <f t="shared" si="54"/>
        <v>0</v>
      </c>
      <c r="AL54">
        <f t="shared" si="54"/>
        <v>89</v>
      </c>
      <c r="AM54">
        <f t="shared" si="54"/>
        <v>0</v>
      </c>
      <c r="AN54">
        <f t="shared" si="54"/>
        <v>0</v>
      </c>
      <c r="AO54">
        <f t="shared" si="54"/>
        <v>95</v>
      </c>
      <c r="AP54">
        <f t="shared" si="54"/>
        <v>0</v>
      </c>
      <c r="AQ54">
        <f t="shared" si="54"/>
        <v>0</v>
      </c>
      <c r="AR54">
        <f t="shared" si="54"/>
        <v>100</v>
      </c>
      <c r="AS54">
        <f t="shared" si="54"/>
        <v>0</v>
      </c>
      <c r="AT54">
        <f t="shared" si="54"/>
        <v>0</v>
      </c>
      <c r="AU54">
        <f t="shared" si="54"/>
        <v>102</v>
      </c>
      <c r="AV54">
        <f t="shared" si="54"/>
        <v>0</v>
      </c>
      <c r="AW54" s="34">
        <f t="shared" si="54"/>
        <v>0</v>
      </c>
      <c r="AX54">
        <f t="shared" si="54"/>
        <v>108</v>
      </c>
      <c r="AY54">
        <f t="shared" si="54"/>
        <v>0</v>
      </c>
      <c r="AZ54">
        <f t="shared" si="54"/>
        <v>0</v>
      </c>
      <c r="BA54">
        <f t="shared" si="54"/>
        <v>114</v>
      </c>
      <c r="BB54">
        <f t="shared" si="54"/>
        <v>0</v>
      </c>
      <c r="BC54">
        <f t="shared" si="54"/>
        <v>0</v>
      </c>
      <c r="BD54">
        <f t="shared" si="54"/>
        <v>120</v>
      </c>
      <c r="BE54">
        <f t="shared" si="54"/>
        <v>0</v>
      </c>
      <c r="BF54">
        <f t="shared" si="54"/>
        <v>0</v>
      </c>
      <c r="BG54">
        <f t="shared" si="54"/>
        <v>126</v>
      </c>
      <c r="BH54">
        <f t="shared" si="54"/>
        <v>0</v>
      </c>
      <c r="BI54" s="34">
        <f t="shared" si="54"/>
        <v>0</v>
      </c>
      <c r="BJ54">
        <f t="shared" si="54"/>
        <v>132</v>
      </c>
      <c r="BK54">
        <f t="shared" si="54"/>
        <v>0</v>
      </c>
      <c r="BL54">
        <f t="shared" si="54"/>
        <v>0</v>
      </c>
      <c r="BM54">
        <f t="shared" si="54"/>
        <v>137</v>
      </c>
      <c r="BN54">
        <f t="shared" si="54"/>
        <v>0</v>
      </c>
      <c r="BO54">
        <f t="shared" si="54"/>
        <v>0</v>
      </c>
      <c r="BP54">
        <f t="shared" si="54"/>
        <v>139</v>
      </c>
      <c r="BQ54">
        <f t="shared" si="54"/>
        <v>0</v>
      </c>
      <c r="BR54">
        <f t="shared" si="54"/>
        <v>0</v>
      </c>
      <c r="BS54">
        <f t="shared" si="54"/>
        <v>144</v>
      </c>
      <c r="BT54">
        <f t="shared" si="54"/>
        <v>0</v>
      </c>
      <c r="BU54" s="34">
        <f t="shared" si="54"/>
        <v>0</v>
      </c>
      <c r="BV54">
        <f t="shared" si="54"/>
        <v>154</v>
      </c>
      <c r="BW54">
        <f t="shared" si="54"/>
        <v>0</v>
      </c>
      <c r="BX54">
        <f t="shared" si="54"/>
        <v>0</v>
      </c>
      <c r="BY54">
        <f t="shared" si="54"/>
        <v>163</v>
      </c>
      <c r="BZ54">
        <f t="shared" si="54"/>
        <v>0</v>
      </c>
      <c r="CA54">
        <f t="shared" si="54"/>
        <v>0</v>
      </c>
      <c r="CB54">
        <f t="shared" si="54"/>
        <v>168</v>
      </c>
      <c r="CC54">
        <f t="shared" si="54"/>
        <v>0</v>
      </c>
      <c r="CD54">
        <f t="shared" si="54"/>
        <v>0</v>
      </c>
      <c r="CE54">
        <f t="shared" si="54"/>
        <v>177</v>
      </c>
      <c r="CF54">
        <f t="shared" si="54"/>
        <v>0</v>
      </c>
      <c r="CG54" s="34">
        <f t="shared" si="54"/>
        <v>0</v>
      </c>
      <c r="CH54">
        <f t="shared" si="55"/>
        <v>189</v>
      </c>
      <c r="CI54">
        <f t="shared" si="55"/>
        <v>0</v>
      </c>
      <c r="CJ54">
        <f t="shared" si="55"/>
        <v>0</v>
      </c>
      <c r="CK54">
        <f t="shared" si="55"/>
        <v>199</v>
      </c>
      <c r="CL54">
        <f t="shared" si="55"/>
        <v>0</v>
      </c>
      <c r="CM54">
        <f t="shared" si="55"/>
        <v>0</v>
      </c>
      <c r="CN54">
        <f t="shared" si="55"/>
        <v>204</v>
      </c>
      <c r="CO54">
        <f t="shared" si="55"/>
        <v>0</v>
      </c>
      <c r="CP54">
        <f t="shared" si="55"/>
        <v>0</v>
      </c>
      <c r="CQ54">
        <f t="shared" si="55"/>
        <v>213</v>
      </c>
      <c r="CR54">
        <f t="shared" si="55"/>
        <v>0</v>
      </c>
      <c r="CS54" s="34">
        <f t="shared" si="55"/>
        <v>0</v>
      </c>
    </row>
    <row r="55" spans="1:97" x14ac:dyDescent="0.25">
      <c r="A55" s="21" t="s">
        <v>118</v>
      </c>
      <c r="U55" s="26">
        <f t="shared" si="56"/>
        <v>0</v>
      </c>
      <c r="V55">
        <f t="shared" ref="V55:CG57" si="57">ROUND(V$58*V63,0)</f>
        <v>0</v>
      </c>
      <c r="W55">
        <f t="shared" si="57"/>
        <v>12</v>
      </c>
      <c r="X55">
        <f t="shared" si="57"/>
        <v>0</v>
      </c>
      <c r="Y55" s="34">
        <f t="shared" si="57"/>
        <v>0</v>
      </c>
      <c r="Z55">
        <f t="shared" si="57"/>
        <v>28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63</v>
      </c>
      <c r="AG55">
        <f t="shared" si="57"/>
        <v>0</v>
      </c>
      <c r="AH55">
        <f t="shared" si="57"/>
        <v>0</v>
      </c>
      <c r="AI55">
        <f t="shared" si="57"/>
        <v>55</v>
      </c>
      <c r="AJ55">
        <f t="shared" si="57"/>
        <v>0</v>
      </c>
      <c r="AK55" s="34">
        <f t="shared" si="57"/>
        <v>0</v>
      </c>
      <c r="AL55">
        <f t="shared" si="57"/>
        <v>60</v>
      </c>
      <c r="AM55">
        <f t="shared" si="57"/>
        <v>0</v>
      </c>
      <c r="AN55">
        <f t="shared" si="57"/>
        <v>0</v>
      </c>
      <c r="AO55">
        <f t="shared" si="57"/>
        <v>32</v>
      </c>
      <c r="AP55">
        <f t="shared" si="57"/>
        <v>0</v>
      </c>
      <c r="AQ55">
        <f t="shared" si="57"/>
        <v>0</v>
      </c>
      <c r="AR55">
        <f t="shared" si="57"/>
        <v>33</v>
      </c>
      <c r="AS55">
        <f t="shared" si="57"/>
        <v>0</v>
      </c>
      <c r="AT55">
        <f t="shared" si="57"/>
        <v>0</v>
      </c>
      <c r="AU55">
        <f t="shared" si="57"/>
        <v>34</v>
      </c>
      <c r="AV55">
        <f t="shared" si="57"/>
        <v>0</v>
      </c>
      <c r="AW55" s="34">
        <f t="shared" si="57"/>
        <v>0</v>
      </c>
      <c r="AX55">
        <f t="shared" si="57"/>
        <v>72</v>
      </c>
      <c r="AY55">
        <f t="shared" si="57"/>
        <v>0</v>
      </c>
      <c r="AZ55">
        <f t="shared" si="57"/>
        <v>0</v>
      </c>
      <c r="BA55">
        <f t="shared" si="57"/>
        <v>76</v>
      </c>
      <c r="BB55">
        <f t="shared" si="57"/>
        <v>0</v>
      </c>
      <c r="BC55">
        <f t="shared" si="57"/>
        <v>0</v>
      </c>
      <c r="BD55">
        <f t="shared" si="57"/>
        <v>80</v>
      </c>
      <c r="BE55">
        <f t="shared" si="57"/>
        <v>0</v>
      </c>
      <c r="BF55">
        <f t="shared" si="57"/>
        <v>0</v>
      </c>
      <c r="BG55">
        <f t="shared" si="57"/>
        <v>84</v>
      </c>
      <c r="BH55">
        <f t="shared" si="57"/>
        <v>0</v>
      </c>
      <c r="BI55" s="34">
        <f t="shared" si="57"/>
        <v>0</v>
      </c>
      <c r="BJ55">
        <f t="shared" si="57"/>
        <v>88</v>
      </c>
      <c r="BK55">
        <f t="shared" si="57"/>
        <v>0</v>
      </c>
      <c r="BL55">
        <f t="shared" si="57"/>
        <v>0</v>
      </c>
      <c r="BM55">
        <f t="shared" si="57"/>
        <v>92</v>
      </c>
      <c r="BN55">
        <f t="shared" si="57"/>
        <v>0</v>
      </c>
      <c r="BO55">
        <f t="shared" si="57"/>
        <v>0</v>
      </c>
      <c r="BP55">
        <f t="shared" si="57"/>
        <v>93</v>
      </c>
      <c r="BQ55">
        <f t="shared" si="57"/>
        <v>0</v>
      </c>
      <c r="BR55">
        <f t="shared" si="57"/>
        <v>0</v>
      </c>
      <c r="BS55">
        <f t="shared" si="57"/>
        <v>96</v>
      </c>
      <c r="BT55">
        <f t="shared" si="57"/>
        <v>0</v>
      </c>
      <c r="BU55" s="34">
        <f t="shared" si="57"/>
        <v>0</v>
      </c>
      <c r="BV55">
        <f t="shared" si="57"/>
        <v>103</v>
      </c>
      <c r="BW55">
        <f t="shared" si="57"/>
        <v>0</v>
      </c>
      <c r="BX55">
        <f t="shared" si="57"/>
        <v>0</v>
      </c>
      <c r="BY55">
        <f t="shared" si="57"/>
        <v>109</v>
      </c>
      <c r="BZ55">
        <f t="shared" si="57"/>
        <v>0</v>
      </c>
      <c r="CA55">
        <f t="shared" si="57"/>
        <v>0</v>
      </c>
      <c r="CB55">
        <f t="shared" si="57"/>
        <v>112</v>
      </c>
      <c r="CC55">
        <f t="shared" si="57"/>
        <v>0</v>
      </c>
      <c r="CD55">
        <f t="shared" si="57"/>
        <v>0</v>
      </c>
      <c r="CE55">
        <f t="shared" si="57"/>
        <v>118</v>
      </c>
      <c r="CF55">
        <f t="shared" si="57"/>
        <v>0</v>
      </c>
      <c r="CG55" s="34">
        <f t="shared" si="57"/>
        <v>0</v>
      </c>
      <c r="CH55">
        <f t="shared" si="55"/>
        <v>126</v>
      </c>
      <c r="CI55">
        <f t="shared" si="55"/>
        <v>0</v>
      </c>
      <c r="CJ55">
        <f t="shared" si="55"/>
        <v>0</v>
      </c>
      <c r="CK55">
        <f t="shared" si="55"/>
        <v>133</v>
      </c>
      <c r="CL55">
        <f t="shared" si="55"/>
        <v>0</v>
      </c>
      <c r="CM55">
        <f t="shared" si="55"/>
        <v>0</v>
      </c>
      <c r="CN55">
        <f t="shared" si="55"/>
        <v>136</v>
      </c>
      <c r="CO55">
        <f t="shared" si="55"/>
        <v>0</v>
      </c>
      <c r="CP55">
        <f t="shared" si="55"/>
        <v>0</v>
      </c>
      <c r="CQ55">
        <f t="shared" si="55"/>
        <v>142</v>
      </c>
      <c r="CR55">
        <f t="shared" si="55"/>
        <v>0</v>
      </c>
      <c r="CS55" s="34">
        <f t="shared" si="55"/>
        <v>0</v>
      </c>
    </row>
    <row r="56" spans="1:97" x14ac:dyDescent="0.25">
      <c r="A56" s="21" t="s">
        <v>119</v>
      </c>
      <c r="U56" s="26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4">
        <f t="shared" si="57"/>
        <v>0</v>
      </c>
      <c r="Z56">
        <f t="shared" si="57"/>
        <v>3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4">
        <f t="shared" si="57"/>
        <v>0</v>
      </c>
      <c r="AL56">
        <f t="shared" si="57"/>
        <v>6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4">
        <f t="shared" si="57"/>
        <v>0</v>
      </c>
      <c r="AX56">
        <f t="shared" si="57"/>
        <v>11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4">
        <f t="shared" si="57"/>
        <v>0</v>
      </c>
      <c r="BJ56">
        <f t="shared" si="57"/>
        <v>13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4">
        <f t="shared" si="57"/>
        <v>0</v>
      </c>
      <c r="BV56">
        <f t="shared" si="57"/>
        <v>15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4">
        <f t="shared" si="57"/>
        <v>0</v>
      </c>
      <c r="CH56">
        <f t="shared" si="55"/>
        <v>19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4">
        <f t="shared" si="55"/>
        <v>0</v>
      </c>
    </row>
    <row r="57" spans="1:97" x14ac:dyDescent="0.25">
      <c r="A57" s="21" t="s">
        <v>120</v>
      </c>
      <c r="U57" s="26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4">
        <f t="shared" si="57"/>
        <v>0</v>
      </c>
      <c r="Z57">
        <f t="shared" si="57"/>
        <v>3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4">
        <f t="shared" si="57"/>
        <v>0</v>
      </c>
      <c r="AL57">
        <f t="shared" si="57"/>
        <v>6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4">
        <f t="shared" si="57"/>
        <v>0</v>
      </c>
      <c r="AX57">
        <f t="shared" si="57"/>
        <v>11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4">
        <f t="shared" si="57"/>
        <v>0</v>
      </c>
      <c r="BJ57">
        <f t="shared" si="57"/>
        <v>13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4">
        <f t="shared" si="57"/>
        <v>0</v>
      </c>
      <c r="BV57">
        <f t="shared" si="57"/>
        <v>15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4">
        <f t="shared" si="57"/>
        <v>0</v>
      </c>
      <c r="CH57">
        <f t="shared" si="55"/>
        <v>19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4">
        <f t="shared" si="55"/>
        <v>0</v>
      </c>
    </row>
    <row r="58" spans="1:97" x14ac:dyDescent="0.25">
      <c r="A58" s="317" t="s">
        <v>95</v>
      </c>
      <c r="T58" s="260">
        <f>'Total Agency'!T10</f>
        <v>118</v>
      </c>
      <c r="U58" s="15">
        <f>'Total Agency'!U10</f>
        <v>19</v>
      </c>
      <c r="V58" s="15">
        <f>'Total Agency'!V10</f>
        <v>55</v>
      </c>
      <c r="W58" s="15">
        <f>'Total Agency'!W10</f>
        <v>61</v>
      </c>
      <c r="X58" s="15">
        <f>'Total Agency'!X10</f>
        <v>69</v>
      </c>
      <c r="Y58" s="94">
        <f>'Total Agency'!Y10</f>
        <v>96</v>
      </c>
      <c r="Z58" s="15">
        <f>'Total Agency'!Z10</f>
        <v>138</v>
      </c>
      <c r="AA58" s="15">
        <f>'Total Agency'!AA10</f>
        <v>64</v>
      </c>
      <c r="AB58" s="15">
        <f>'Total Agency'!AB10</f>
        <v>107</v>
      </c>
      <c r="AC58" s="15">
        <f>'Total Agency'!AC10</f>
        <v>241</v>
      </c>
      <c r="AD58" s="15">
        <f>'Total Agency'!AD10</f>
        <v>66</v>
      </c>
      <c r="AE58" s="15">
        <f>'Total Agency'!AE10</f>
        <v>124</v>
      </c>
      <c r="AF58" s="15">
        <f>'Total Agency'!AF10</f>
        <v>317</v>
      </c>
      <c r="AG58" s="15">
        <f>'Total Agency'!AG10</f>
        <v>238.99534366353686</v>
      </c>
      <c r="AH58" s="15">
        <f>'Total Agency'!AH10</f>
        <v>229.01174598132459</v>
      </c>
      <c r="AI58" s="15">
        <f>'Total Agency'!AI10</f>
        <v>275.84797102769573</v>
      </c>
      <c r="AJ58" s="15">
        <f>'Total Agency'!AJ10</f>
        <v>311.75957809006559</v>
      </c>
      <c r="AK58" s="94">
        <f>'Total Agency'!AK10</f>
        <v>281.77864990685936</v>
      </c>
      <c r="AL58" s="15">
        <f>'Total Agency'!AL10</f>
        <v>298.24556669534729</v>
      </c>
      <c r="AM58" s="15">
        <f>'Total Agency'!AM10</f>
        <v>311.6711641514699</v>
      </c>
      <c r="AN58" s="15">
        <f>'Total Agency'!AN10</f>
        <v>318.56341388884476</v>
      </c>
      <c r="AO58" s="15">
        <f>'Total Agency'!AO10</f>
        <v>318.13240681433138</v>
      </c>
      <c r="AP58" s="15">
        <f>'Total Agency'!AP10</f>
        <v>326.14796084303418</v>
      </c>
      <c r="AQ58" s="15">
        <f>'Total Agency'!AQ10</f>
        <v>329.84470461237441</v>
      </c>
      <c r="AR58" s="15">
        <f>'Total Agency'!AR10</f>
        <v>332.11990410327252</v>
      </c>
      <c r="AS58" s="15">
        <f>'Total Agency'!AS10</f>
        <v>331.21832175356889</v>
      </c>
      <c r="AT58" s="15">
        <f>'Total Agency'!AT10</f>
        <v>335.02434424226601</v>
      </c>
      <c r="AU58" s="15">
        <f>'Total Agency'!AU10</f>
        <v>339.03485472348717</v>
      </c>
      <c r="AV58" s="15">
        <f>'Total Agency'!AV10</f>
        <v>344.43619086390805</v>
      </c>
      <c r="AW58" s="94">
        <f>'Total Agency'!AW10</f>
        <v>351.24931328061564</v>
      </c>
      <c r="AX58" s="15">
        <f>'Total Agency'!AX10</f>
        <v>359.51985245640185</v>
      </c>
      <c r="AY58" s="15">
        <f>'Total Agency'!AY10</f>
        <v>364.63591402523718</v>
      </c>
      <c r="AZ58" s="15">
        <f>'Total Agency'!AZ10</f>
        <v>371.36661300378751</v>
      </c>
      <c r="BA58" s="15">
        <f>'Total Agency'!BA10</f>
        <v>379.141026250533</v>
      </c>
      <c r="BB58" s="15">
        <f>'Total Agency'!BB10</f>
        <v>387.01556233107283</v>
      </c>
      <c r="BC58" s="15">
        <f>'Total Agency'!BC10</f>
        <v>393.60977224534651</v>
      </c>
      <c r="BD58" s="15">
        <f>'Total Agency'!BD10</f>
        <v>400.30695374121484</v>
      </c>
      <c r="BE58" s="15">
        <f>'Total Agency'!BE10</f>
        <v>405.52169673881912</v>
      </c>
      <c r="BF58" s="15">
        <f>'Total Agency'!BF10</f>
        <v>412.03319903180221</v>
      </c>
      <c r="BG58" s="15">
        <f>'Total Agency'!BG10</f>
        <v>419.04246899435799</v>
      </c>
      <c r="BH58" s="15">
        <f>'Total Agency'!BH10</f>
        <v>426.00740570642404</v>
      </c>
      <c r="BI58" s="94">
        <f>'Total Agency'!BI10</f>
        <v>433.08844000515649</v>
      </c>
      <c r="BJ58" s="15">
        <f>'Total Agency'!BJ10</f>
        <v>440.3475108371307</v>
      </c>
      <c r="BK58" s="15">
        <f>'Total Agency'!BK10</f>
        <v>446.36808185754455</v>
      </c>
      <c r="BL58" s="15">
        <f>'Total Agency'!BL10</f>
        <v>452.18935159266965</v>
      </c>
      <c r="BM58" s="15">
        <f>'Total Agency'!BM10</f>
        <v>458.16052809438111</v>
      </c>
      <c r="BN58" s="15">
        <f>'Total Agency'!BN10</f>
        <v>463.95673520892473</v>
      </c>
      <c r="BO58" s="15">
        <f>'Total Agency'!BO10</f>
        <v>465.32495563718709</v>
      </c>
      <c r="BP58" s="15">
        <f>'Total Agency'!BP10</f>
        <v>463.09775252371469</v>
      </c>
      <c r="BQ58" s="15">
        <f>'Total Agency'!BQ10</f>
        <v>464.38546751492385</v>
      </c>
      <c r="BR58" s="15">
        <f>'Total Agency'!BR10</f>
        <v>470.82282289191835</v>
      </c>
      <c r="BS58" s="15">
        <f>'Total Agency'!BS10</f>
        <v>481.29915161173926</v>
      </c>
      <c r="BT58" s="15">
        <f>'Total Agency'!BT10</f>
        <v>491.92076695238956</v>
      </c>
      <c r="BU58" s="94">
        <f>'Total Agency'!BU10</f>
        <v>502.52293234302249</v>
      </c>
      <c r="BV58" s="15">
        <f>'Total Agency'!BV10</f>
        <v>513.18729781595232</v>
      </c>
      <c r="BW58" s="15">
        <f>'Total Agency'!BW10</f>
        <v>520.77243549249806</v>
      </c>
      <c r="BX58" s="15">
        <f>'Total Agency'!BX10</f>
        <v>529.66136614076538</v>
      </c>
      <c r="BY58" s="15">
        <f>'Total Agency'!BY10</f>
        <v>543.17234500742359</v>
      </c>
      <c r="BZ58" s="15">
        <f>'Total Agency'!BZ10</f>
        <v>556.44131678337362</v>
      </c>
      <c r="CA58" s="15">
        <f>'Total Agency'!CA10</f>
        <v>561.68781143203751</v>
      </c>
      <c r="CB58" s="15">
        <f>'Total Agency'!CB10</f>
        <v>560.58650020189111</v>
      </c>
      <c r="CC58" s="15">
        <f>'Total Agency'!CC10</f>
        <v>562.72684652834221</v>
      </c>
      <c r="CD58" s="15">
        <f>'Total Agency'!CD10</f>
        <v>572.93537987715638</v>
      </c>
      <c r="CE58" s="15">
        <f>'Total Agency'!CE10</f>
        <v>589.6481800869069</v>
      </c>
      <c r="CF58" s="15">
        <f>'Total Agency'!CF10</f>
        <v>604.58839167615747</v>
      </c>
      <c r="CG58" s="94">
        <f>'Total Agency'!CG10</f>
        <v>617.95821564933806</v>
      </c>
      <c r="CH58" s="15">
        <f>'Total Agency'!CH10</f>
        <v>630.29124125242333</v>
      </c>
      <c r="CI58" s="15">
        <f>'Total Agency'!CI10</f>
        <v>638.47573629183523</v>
      </c>
      <c r="CJ58" s="15">
        <f>'Total Agency'!CJ10</f>
        <v>648.3112773298335</v>
      </c>
      <c r="CK58" s="15">
        <f>'Total Agency'!CK10</f>
        <v>663.56803669796045</v>
      </c>
      <c r="CL58" s="15">
        <f>'Total Agency'!CL10</f>
        <v>678.34195399309124</v>
      </c>
      <c r="CM58" s="15">
        <f>'Total Agency'!CM10</f>
        <v>682.79935831508431</v>
      </c>
      <c r="CN58" s="15">
        <f>'Total Agency'!CN10</f>
        <v>678.99328847550521</v>
      </c>
      <c r="CO58" s="15">
        <f>'Total Agency'!CO10</f>
        <v>678.85821254815062</v>
      </c>
      <c r="CP58" s="15">
        <f>'Total Agency'!CP10</f>
        <v>689.67705986892429</v>
      </c>
      <c r="CQ58" s="15">
        <f>'Total Agency'!CQ10</f>
        <v>709.05741352055009</v>
      </c>
      <c r="CR58" s="15">
        <f>'Total Agency'!CR10</f>
        <v>726.59201790412021</v>
      </c>
      <c r="CS58" s="94">
        <f>'Total Agency'!CS10</f>
        <v>742.28136975555026</v>
      </c>
    </row>
    <row r="60" spans="1:97" s="319" customFormat="1" x14ac:dyDescent="0.25">
      <c r="A60" s="318" t="s">
        <v>129</v>
      </c>
      <c r="Y60" s="320"/>
      <c r="AK60" s="320"/>
      <c r="AW60" s="320"/>
      <c r="BI60" s="320"/>
      <c r="BU60" s="320"/>
      <c r="CG60" s="320"/>
      <c r="CS60" s="320"/>
    </row>
    <row r="61" spans="1:97" s="319" customFormat="1" x14ac:dyDescent="0.25">
      <c r="A61" s="321" t="s">
        <v>121</v>
      </c>
      <c r="U61" s="322">
        <v>0</v>
      </c>
      <c r="V61" s="322">
        <v>0</v>
      </c>
      <c r="W61" s="322">
        <f>1-SUM(W62:W65)</f>
        <v>0.39999999999999991</v>
      </c>
      <c r="X61" s="322">
        <v>0</v>
      </c>
      <c r="Y61" s="323">
        <v>0</v>
      </c>
      <c r="Z61" s="322">
        <f t="shared" ref="Z61:BS61" si="58">1-SUM(Z62:Z65)</f>
        <v>0.45999999999999996</v>
      </c>
      <c r="AA61" s="322">
        <v>0</v>
      </c>
      <c r="AB61" s="322">
        <v>0</v>
      </c>
      <c r="AC61" s="322">
        <f t="shared" si="58"/>
        <v>0.5</v>
      </c>
      <c r="AD61" s="322">
        <v>0</v>
      </c>
      <c r="AE61" s="322">
        <v>0</v>
      </c>
      <c r="AF61" s="322">
        <f t="shared" si="58"/>
        <v>0.5</v>
      </c>
      <c r="AG61" s="322">
        <v>0</v>
      </c>
      <c r="AH61" s="322">
        <v>0</v>
      </c>
      <c r="AI61" s="322">
        <f t="shared" si="58"/>
        <v>0.5</v>
      </c>
      <c r="AJ61" s="322">
        <v>0</v>
      </c>
      <c r="AK61" s="323">
        <v>0</v>
      </c>
      <c r="AL61" s="322">
        <f t="shared" si="58"/>
        <v>0.45999999999999996</v>
      </c>
      <c r="AM61" s="322">
        <v>0</v>
      </c>
      <c r="AN61" s="322">
        <v>0</v>
      </c>
      <c r="AO61" s="322">
        <f t="shared" si="58"/>
        <v>0.6</v>
      </c>
      <c r="AP61" s="322">
        <v>0</v>
      </c>
      <c r="AQ61" s="322">
        <v>0</v>
      </c>
      <c r="AR61" s="322">
        <f t="shared" si="58"/>
        <v>0.6</v>
      </c>
      <c r="AS61" s="322">
        <v>0</v>
      </c>
      <c r="AT61" s="322">
        <v>0</v>
      </c>
      <c r="AU61" s="322">
        <f t="shared" si="58"/>
        <v>0.6</v>
      </c>
      <c r="AV61" s="322">
        <v>0</v>
      </c>
      <c r="AW61" s="323">
        <v>0</v>
      </c>
      <c r="AX61" s="322">
        <f t="shared" si="58"/>
        <v>0.43999999999999995</v>
      </c>
      <c r="AY61" s="322">
        <v>0</v>
      </c>
      <c r="AZ61" s="322">
        <v>0</v>
      </c>
      <c r="BA61" s="322">
        <f t="shared" si="58"/>
        <v>0.5</v>
      </c>
      <c r="BB61" s="322">
        <v>0</v>
      </c>
      <c r="BC61" s="322">
        <v>0</v>
      </c>
      <c r="BD61" s="322">
        <f t="shared" si="58"/>
        <v>0.5</v>
      </c>
      <c r="BE61" s="322">
        <v>0</v>
      </c>
      <c r="BF61" s="322">
        <v>0</v>
      </c>
      <c r="BG61" s="322">
        <f t="shared" si="58"/>
        <v>0.5</v>
      </c>
      <c r="BH61" s="322">
        <v>0</v>
      </c>
      <c r="BI61" s="323">
        <v>0</v>
      </c>
      <c r="BJ61" s="322">
        <f t="shared" si="58"/>
        <v>0.43999999999999995</v>
      </c>
      <c r="BK61" s="322">
        <v>0</v>
      </c>
      <c r="BL61" s="322">
        <v>0</v>
      </c>
      <c r="BM61" s="322">
        <f t="shared" si="58"/>
        <v>0.5</v>
      </c>
      <c r="BN61" s="322">
        <v>0</v>
      </c>
      <c r="BO61" s="322">
        <v>0</v>
      </c>
      <c r="BP61" s="322">
        <f t="shared" si="58"/>
        <v>0.5</v>
      </c>
      <c r="BQ61" s="322">
        <v>0</v>
      </c>
      <c r="BR61" s="322">
        <v>0</v>
      </c>
      <c r="BS61" s="322">
        <f t="shared" si="58"/>
        <v>0.5</v>
      </c>
      <c r="BT61" s="322">
        <v>0</v>
      </c>
      <c r="BU61" s="323">
        <v>0</v>
      </c>
      <c r="BV61" s="322">
        <f t="shared" ref="BV61" si="59">1-SUM(BV62:BV65)</f>
        <v>0.43999999999999995</v>
      </c>
      <c r="BW61" s="322">
        <v>0</v>
      </c>
      <c r="BX61" s="322">
        <v>0</v>
      </c>
      <c r="BY61" s="322">
        <f t="shared" ref="BY61" si="60">1-SUM(BY62:BY65)</f>
        <v>0.5</v>
      </c>
      <c r="BZ61" s="322">
        <v>0</v>
      </c>
      <c r="CA61" s="322">
        <v>0</v>
      </c>
      <c r="CB61" s="322">
        <f t="shared" ref="CB61" si="61">1-SUM(CB62:CB65)</f>
        <v>0.5</v>
      </c>
      <c r="CC61" s="322">
        <v>0</v>
      </c>
      <c r="CD61" s="322">
        <v>0</v>
      </c>
      <c r="CE61" s="322">
        <f t="shared" ref="CE61" si="62">1-SUM(CE62:CE65)</f>
        <v>0.5</v>
      </c>
      <c r="CF61" s="322">
        <v>0</v>
      </c>
      <c r="CG61" s="323">
        <v>0</v>
      </c>
      <c r="CH61" s="322">
        <f t="shared" ref="CH61" si="63">1-SUM(CH62:CH65)</f>
        <v>0.43999999999999995</v>
      </c>
      <c r="CI61" s="322">
        <v>0</v>
      </c>
      <c r="CJ61" s="322">
        <v>0</v>
      </c>
      <c r="CK61" s="322">
        <f t="shared" ref="CK61" si="64">1-SUM(CK62:CK65)</f>
        <v>0.5</v>
      </c>
      <c r="CL61" s="322">
        <v>0</v>
      </c>
      <c r="CM61" s="322">
        <v>0</v>
      </c>
      <c r="CN61" s="322">
        <f t="shared" ref="CN61" si="65">1-SUM(CN62:CN65)</f>
        <v>0.5</v>
      </c>
      <c r="CO61" s="322">
        <v>0</v>
      </c>
      <c r="CP61" s="322">
        <v>0</v>
      </c>
      <c r="CQ61" s="322">
        <f t="shared" ref="CQ61" si="66">1-SUM(CQ62:CQ65)</f>
        <v>0.5</v>
      </c>
      <c r="CR61" s="322">
        <v>0</v>
      </c>
      <c r="CS61" s="323">
        <v>0</v>
      </c>
    </row>
    <row r="62" spans="1:97" s="319" customFormat="1" x14ac:dyDescent="0.25">
      <c r="A62" s="321" t="s">
        <v>117</v>
      </c>
      <c r="U62" s="322">
        <v>0</v>
      </c>
      <c r="V62" s="322">
        <v>0</v>
      </c>
      <c r="W62" s="322">
        <v>0.4</v>
      </c>
      <c r="X62" s="322">
        <v>0</v>
      </c>
      <c r="Y62" s="323">
        <v>0</v>
      </c>
      <c r="Z62" s="322">
        <v>0.3</v>
      </c>
      <c r="AA62" s="322">
        <v>0</v>
      </c>
      <c r="AB62" s="322">
        <v>0</v>
      </c>
      <c r="AC62" s="322">
        <v>0.3</v>
      </c>
      <c r="AD62" s="322">
        <v>0</v>
      </c>
      <c r="AE62" s="322">
        <v>0</v>
      </c>
      <c r="AF62" s="322">
        <v>0.3</v>
      </c>
      <c r="AG62" s="322">
        <v>0</v>
      </c>
      <c r="AH62" s="322">
        <v>0</v>
      </c>
      <c r="AI62" s="322">
        <v>0.3</v>
      </c>
      <c r="AJ62" s="322">
        <v>0</v>
      </c>
      <c r="AK62" s="323">
        <v>0</v>
      </c>
      <c r="AL62" s="322">
        <v>0.3</v>
      </c>
      <c r="AM62" s="322">
        <v>0</v>
      </c>
      <c r="AN62" s="322">
        <v>0</v>
      </c>
      <c r="AO62" s="322">
        <v>0.3</v>
      </c>
      <c r="AP62" s="322">
        <v>0</v>
      </c>
      <c r="AQ62" s="322">
        <v>0</v>
      </c>
      <c r="AR62" s="322">
        <v>0.3</v>
      </c>
      <c r="AS62" s="322">
        <v>0</v>
      </c>
      <c r="AT62" s="322">
        <v>0</v>
      </c>
      <c r="AU62" s="322">
        <v>0.3</v>
      </c>
      <c r="AV62" s="322">
        <v>0</v>
      </c>
      <c r="AW62" s="323">
        <v>0</v>
      </c>
      <c r="AX62" s="322">
        <v>0.3</v>
      </c>
      <c r="AY62" s="322">
        <v>0</v>
      </c>
      <c r="AZ62" s="322">
        <v>0</v>
      </c>
      <c r="BA62" s="322">
        <v>0.3</v>
      </c>
      <c r="BB62" s="322">
        <v>0</v>
      </c>
      <c r="BC62" s="322">
        <v>0</v>
      </c>
      <c r="BD62" s="322">
        <v>0.3</v>
      </c>
      <c r="BE62" s="322">
        <v>0</v>
      </c>
      <c r="BF62" s="322">
        <v>0</v>
      </c>
      <c r="BG62" s="322">
        <v>0.3</v>
      </c>
      <c r="BH62" s="322">
        <v>0</v>
      </c>
      <c r="BI62" s="323">
        <v>0</v>
      </c>
      <c r="BJ62" s="322">
        <v>0.3</v>
      </c>
      <c r="BK62" s="322">
        <v>0</v>
      </c>
      <c r="BL62" s="322">
        <v>0</v>
      </c>
      <c r="BM62" s="322">
        <v>0.3</v>
      </c>
      <c r="BN62" s="322">
        <v>0</v>
      </c>
      <c r="BO62" s="322">
        <v>0</v>
      </c>
      <c r="BP62" s="322">
        <v>0.3</v>
      </c>
      <c r="BQ62" s="322">
        <v>0</v>
      </c>
      <c r="BR62" s="322">
        <v>0</v>
      </c>
      <c r="BS62" s="322">
        <v>0.3</v>
      </c>
      <c r="BT62" s="322">
        <v>0</v>
      </c>
      <c r="BU62" s="323">
        <v>0</v>
      </c>
      <c r="BV62" s="322">
        <v>0.3</v>
      </c>
      <c r="BW62" s="322">
        <v>0</v>
      </c>
      <c r="BX62" s="322">
        <v>0</v>
      </c>
      <c r="BY62" s="322">
        <v>0.3</v>
      </c>
      <c r="BZ62" s="322">
        <v>0</v>
      </c>
      <c r="CA62" s="322">
        <v>0</v>
      </c>
      <c r="CB62" s="322">
        <v>0.3</v>
      </c>
      <c r="CC62" s="322">
        <v>0</v>
      </c>
      <c r="CD62" s="322">
        <v>0</v>
      </c>
      <c r="CE62" s="322">
        <v>0.3</v>
      </c>
      <c r="CF62" s="322">
        <v>0</v>
      </c>
      <c r="CG62" s="323">
        <v>0</v>
      </c>
      <c r="CH62" s="322">
        <v>0.3</v>
      </c>
      <c r="CI62" s="322">
        <v>0</v>
      </c>
      <c r="CJ62" s="322">
        <v>0</v>
      </c>
      <c r="CK62" s="322">
        <v>0.3</v>
      </c>
      <c r="CL62" s="322">
        <v>0</v>
      </c>
      <c r="CM62" s="322">
        <v>0</v>
      </c>
      <c r="CN62" s="322">
        <v>0.3</v>
      </c>
      <c r="CO62" s="322">
        <v>0</v>
      </c>
      <c r="CP62" s="322">
        <v>0</v>
      </c>
      <c r="CQ62" s="322">
        <v>0.3</v>
      </c>
      <c r="CR62" s="322">
        <v>0</v>
      </c>
      <c r="CS62" s="323">
        <v>0</v>
      </c>
    </row>
    <row r="63" spans="1:97" s="319" customFormat="1" x14ac:dyDescent="0.25">
      <c r="A63" s="321" t="s">
        <v>118</v>
      </c>
      <c r="U63" s="322">
        <v>0</v>
      </c>
      <c r="V63" s="322">
        <v>0</v>
      </c>
      <c r="W63" s="322">
        <v>0.2</v>
      </c>
      <c r="X63" s="322">
        <v>0</v>
      </c>
      <c r="Y63" s="323">
        <v>0</v>
      </c>
      <c r="Z63" s="322">
        <v>0.2</v>
      </c>
      <c r="AA63" s="322">
        <v>0</v>
      </c>
      <c r="AB63" s="322">
        <v>0</v>
      </c>
      <c r="AC63" s="322">
        <v>0.2</v>
      </c>
      <c r="AD63" s="322">
        <v>0</v>
      </c>
      <c r="AE63" s="322">
        <v>0</v>
      </c>
      <c r="AF63" s="322">
        <v>0.2</v>
      </c>
      <c r="AG63" s="322">
        <v>0</v>
      </c>
      <c r="AH63" s="322">
        <v>0</v>
      </c>
      <c r="AI63" s="322">
        <v>0.2</v>
      </c>
      <c r="AJ63" s="322">
        <v>0</v>
      </c>
      <c r="AK63" s="323">
        <v>0</v>
      </c>
      <c r="AL63" s="322">
        <v>0.2</v>
      </c>
      <c r="AM63" s="322">
        <v>0</v>
      </c>
      <c r="AN63" s="322">
        <v>0</v>
      </c>
      <c r="AO63" s="322">
        <v>0.1</v>
      </c>
      <c r="AP63" s="322">
        <v>0</v>
      </c>
      <c r="AQ63" s="322">
        <v>0</v>
      </c>
      <c r="AR63" s="322">
        <v>0.1</v>
      </c>
      <c r="AS63" s="322">
        <v>0</v>
      </c>
      <c r="AT63" s="322">
        <v>0</v>
      </c>
      <c r="AU63" s="322">
        <v>0.1</v>
      </c>
      <c r="AV63" s="322">
        <v>0</v>
      </c>
      <c r="AW63" s="323">
        <v>0</v>
      </c>
      <c r="AX63" s="322">
        <v>0.2</v>
      </c>
      <c r="AY63" s="322">
        <v>0</v>
      </c>
      <c r="AZ63" s="322">
        <v>0</v>
      </c>
      <c r="BA63" s="322">
        <v>0.2</v>
      </c>
      <c r="BB63" s="322">
        <v>0</v>
      </c>
      <c r="BC63" s="322">
        <v>0</v>
      </c>
      <c r="BD63" s="322">
        <v>0.2</v>
      </c>
      <c r="BE63" s="322">
        <v>0</v>
      </c>
      <c r="BF63" s="322">
        <v>0</v>
      </c>
      <c r="BG63" s="322">
        <v>0.2</v>
      </c>
      <c r="BH63" s="322">
        <v>0</v>
      </c>
      <c r="BI63" s="323">
        <v>0</v>
      </c>
      <c r="BJ63" s="322">
        <v>0.2</v>
      </c>
      <c r="BK63" s="322">
        <v>0</v>
      </c>
      <c r="BL63" s="322">
        <v>0</v>
      </c>
      <c r="BM63" s="322">
        <v>0.2</v>
      </c>
      <c r="BN63" s="322">
        <v>0</v>
      </c>
      <c r="BO63" s="322">
        <v>0</v>
      </c>
      <c r="BP63" s="322">
        <v>0.2</v>
      </c>
      <c r="BQ63" s="322">
        <v>0</v>
      </c>
      <c r="BR63" s="322">
        <v>0</v>
      </c>
      <c r="BS63" s="322">
        <v>0.2</v>
      </c>
      <c r="BT63" s="322">
        <v>0</v>
      </c>
      <c r="BU63" s="323">
        <v>0</v>
      </c>
      <c r="BV63" s="322">
        <v>0.2</v>
      </c>
      <c r="BW63" s="322">
        <v>0</v>
      </c>
      <c r="BX63" s="322">
        <v>0</v>
      </c>
      <c r="BY63" s="322">
        <v>0.2</v>
      </c>
      <c r="BZ63" s="322">
        <v>0</v>
      </c>
      <c r="CA63" s="322">
        <v>0</v>
      </c>
      <c r="CB63" s="322">
        <v>0.2</v>
      </c>
      <c r="CC63" s="322">
        <v>0</v>
      </c>
      <c r="CD63" s="322">
        <v>0</v>
      </c>
      <c r="CE63" s="322">
        <v>0.2</v>
      </c>
      <c r="CF63" s="322">
        <v>0</v>
      </c>
      <c r="CG63" s="323">
        <v>0</v>
      </c>
      <c r="CH63" s="322">
        <v>0.2</v>
      </c>
      <c r="CI63" s="322">
        <v>0</v>
      </c>
      <c r="CJ63" s="322">
        <v>0</v>
      </c>
      <c r="CK63" s="322">
        <v>0.2</v>
      </c>
      <c r="CL63" s="322">
        <v>0</v>
      </c>
      <c r="CM63" s="322">
        <v>0</v>
      </c>
      <c r="CN63" s="322">
        <v>0.2</v>
      </c>
      <c r="CO63" s="322">
        <v>0</v>
      </c>
      <c r="CP63" s="322">
        <v>0</v>
      </c>
      <c r="CQ63" s="322">
        <v>0.2</v>
      </c>
      <c r="CR63" s="322">
        <v>0</v>
      </c>
      <c r="CS63" s="323">
        <v>0</v>
      </c>
    </row>
    <row r="64" spans="1:97" s="319" customFormat="1" x14ac:dyDescent="0.25">
      <c r="A64" s="321" t="s">
        <v>119</v>
      </c>
      <c r="U64" s="322">
        <v>0</v>
      </c>
      <c r="V64" s="322">
        <v>0</v>
      </c>
      <c r="W64" s="322">
        <v>0</v>
      </c>
      <c r="X64" s="322">
        <v>0</v>
      </c>
      <c r="Y64" s="323">
        <v>0</v>
      </c>
      <c r="Z64" s="322">
        <v>0.02</v>
      </c>
      <c r="AA64" s="322">
        <v>0</v>
      </c>
      <c r="AB64" s="322">
        <v>0</v>
      </c>
      <c r="AC64" s="322">
        <v>0</v>
      </c>
      <c r="AD64" s="322">
        <v>0</v>
      </c>
      <c r="AE64" s="322">
        <v>0</v>
      </c>
      <c r="AF64" s="322">
        <v>0</v>
      </c>
      <c r="AG64" s="322">
        <v>0</v>
      </c>
      <c r="AH64" s="322">
        <v>0</v>
      </c>
      <c r="AI64" s="322">
        <v>0</v>
      </c>
      <c r="AJ64" s="322">
        <v>0</v>
      </c>
      <c r="AK64" s="323">
        <v>0</v>
      </c>
      <c r="AL64" s="322">
        <v>0.02</v>
      </c>
      <c r="AM64" s="322">
        <v>0</v>
      </c>
      <c r="AN64" s="322">
        <v>0</v>
      </c>
      <c r="AO64" s="322">
        <v>0</v>
      </c>
      <c r="AP64" s="322">
        <v>0</v>
      </c>
      <c r="AQ64" s="322">
        <v>0</v>
      </c>
      <c r="AR64" s="322">
        <v>0</v>
      </c>
      <c r="AS64" s="322">
        <v>0</v>
      </c>
      <c r="AT64" s="322">
        <v>0</v>
      </c>
      <c r="AU64" s="322">
        <v>0</v>
      </c>
      <c r="AV64" s="322">
        <v>0</v>
      </c>
      <c r="AW64" s="323">
        <v>0</v>
      </c>
      <c r="AX64" s="322">
        <v>0.03</v>
      </c>
      <c r="AY64" s="322">
        <v>0</v>
      </c>
      <c r="AZ64" s="322">
        <v>0</v>
      </c>
      <c r="BA64" s="322">
        <v>0</v>
      </c>
      <c r="BB64" s="322">
        <v>0</v>
      </c>
      <c r="BC64" s="322">
        <v>0</v>
      </c>
      <c r="BD64" s="322">
        <v>0</v>
      </c>
      <c r="BE64" s="322">
        <v>0</v>
      </c>
      <c r="BF64" s="322">
        <v>0</v>
      </c>
      <c r="BG64" s="322">
        <v>0</v>
      </c>
      <c r="BH64" s="322">
        <v>0</v>
      </c>
      <c r="BI64" s="323">
        <v>0</v>
      </c>
      <c r="BJ64" s="322">
        <v>0.03</v>
      </c>
      <c r="BK64" s="322">
        <v>0</v>
      </c>
      <c r="BL64" s="322">
        <v>0</v>
      </c>
      <c r="BM64" s="322">
        <v>0</v>
      </c>
      <c r="BN64" s="322">
        <v>0</v>
      </c>
      <c r="BO64" s="322">
        <v>0</v>
      </c>
      <c r="BP64" s="322">
        <v>0</v>
      </c>
      <c r="BQ64" s="322">
        <v>0</v>
      </c>
      <c r="BR64" s="322">
        <v>0</v>
      </c>
      <c r="BS64" s="322">
        <v>0</v>
      </c>
      <c r="BT64" s="322">
        <v>0</v>
      </c>
      <c r="BU64" s="323">
        <v>0</v>
      </c>
      <c r="BV64" s="322">
        <v>0.03</v>
      </c>
      <c r="BW64" s="322">
        <v>0</v>
      </c>
      <c r="BX64" s="322">
        <v>0</v>
      </c>
      <c r="BY64" s="322">
        <v>0</v>
      </c>
      <c r="BZ64" s="322">
        <v>0</v>
      </c>
      <c r="CA64" s="322">
        <v>0</v>
      </c>
      <c r="CB64" s="322">
        <v>0</v>
      </c>
      <c r="CC64" s="322">
        <v>0</v>
      </c>
      <c r="CD64" s="322">
        <v>0</v>
      </c>
      <c r="CE64" s="322">
        <v>0</v>
      </c>
      <c r="CF64" s="322">
        <v>0</v>
      </c>
      <c r="CG64" s="323">
        <v>0</v>
      </c>
      <c r="CH64" s="322">
        <v>0.03</v>
      </c>
      <c r="CI64" s="322">
        <v>0</v>
      </c>
      <c r="CJ64" s="322">
        <v>0</v>
      </c>
      <c r="CK64" s="322">
        <v>0</v>
      </c>
      <c r="CL64" s="322">
        <v>0</v>
      </c>
      <c r="CM64" s="322">
        <v>0</v>
      </c>
      <c r="CN64" s="322">
        <v>0</v>
      </c>
      <c r="CO64" s="322">
        <v>0</v>
      </c>
      <c r="CP64" s="322">
        <v>0</v>
      </c>
      <c r="CQ64" s="322">
        <v>0</v>
      </c>
      <c r="CR64" s="322">
        <v>0</v>
      </c>
      <c r="CS64" s="323">
        <v>0</v>
      </c>
    </row>
    <row r="65" spans="1:97" s="319" customFormat="1" x14ac:dyDescent="0.25">
      <c r="A65" s="321" t="s">
        <v>120</v>
      </c>
      <c r="U65" s="322">
        <v>0</v>
      </c>
      <c r="V65" s="322">
        <v>0</v>
      </c>
      <c r="W65" s="322">
        <v>0</v>
      </c>
      <c r="X65" s="322">
        <v>0</v>
      </c>
      <c r="Y65" s="323">
        <v>0</v>
      </c>
      <c r="Z65" s="322">
        <v>0.02</v>
      </c>
      <c r="AA65" s="322">
        <v>0</v>
      </c>
      <c r="AB65" s="322">
        <v>0</v>
      </c>
      <c r="AC65" s="322">
        <v>0</v>
      </c>
      <c r="AD65" s="322">
        <v>0</v>
      </c>
      <c r="AE65" s="322">
        <v>0</v>
      </c>
      <c r="AF65" s="322">
        <v>0</v>
      </c>
      <c r="AG65" s="322">
        <v>0</v>
      </c>
      <c r="AH65" s="322">
        <v>0</v>
      </c>
      <c r="AI65" s="322">
        <v>0</v>
      </c>
      <c r="AJ65" s="322">
        <v>0</v>
      </c>
      <c r="AK65" s="323">
        <v>0</v>
      </c>
      <c r="AL65" s="322">
        <v>0.02</v>
      </c>
      <c r="AM65" s="322">
        <v>0</v>
      </c>
      <c r="AN65" s="322">
        <v>0</v>
      </c>
      <c r="AO65" s="322">
        <v>0</v>
      </c>
      <c r="AP65" s="322">
        <v>0</v>
      </c>
      <c r="AQ65" s="322">
        <v>0</v>
      </c>
      <c r="AR65" s="322">
        <v>0</v>
      </c>
      <c r="AS65" s="322">
        <v>0</v>
      </c>
      <c r="AT65" s="322">
        <v>0</v>
      </c>
      <c r="AU65" s="322">
        <v>0</v>
      </c>
      <c r="AV65" s="322">
        <v>0</v>
      </c>
      <c r="AW65" s="323">
        <v>0</v>
      </c>
      <c r="AX65" s="322">
        <v>0.03</v>
      </c>
      <c r="AY65" s="322">
        <v>0</v>
      </c>
      <c r="AZ65" s="322">
        <v>0</v>
      </c>
      <c r="BA65" s="322">
        <v>0</v>
      </c>
      <c r="BB65" s="322">
        <v>0</v>
      </c>
      <c r="BC65" s="322">
        <v>0</v>
      </c>
      <c r="BD65" s="322">
        <v>0</v>
      </c>
      <c r="BE65" s="322">
        <v>0</v>
      </c>
      <c r="BF65" s="322">
        <v>0</v>
      </c>
      <c r="BG65" s="322">
        <v>0</v>
      </c>
      <c r="BH65" s="322">
        <v>0</v>
      </c>
      <c r="BI65" s="323">
        <v>0</v>
      </c>
      <c r="BJ65" s="322">
        <v>0.03</v>
      </c>
      <c r="BK65" s="322">
        <v>0</v>
      </c>
      <c r="BL65" s="322">
        <v>0</v>
      </c>
      <c r="BM65" s="322">
        <v>0</v>
      </c>
      <c r="BN65" s="322">
        <v>0</v>
      </c>
      <c r="BO65" s="322">
        <v>0</v>
      </c>
      <c r="BP65" s="322">
        <v>0</v>
      </c>
      <c r="BQ65" s="322">
        <v>0</v>
      </c>
      <c r="BR65" s="322">
        <v>0</v>
      </c>
      <c r="BS65" s="322">
        <v>0</v>
      </c>
      <c r="BT65" s="322">
        <v>0</v>
      </c>
      <c r="BU65" s="323">
        <v>0</v>
      </c>
      <c r="BV65" s="322">
        <v>0.03</v>
      </c>
      <c r="BW65" s="322">
        <v>0</v>
      </c>
      <c r="BX65" s="322">
        <v>0</v>
      </c>
      <c r="BY65" s="322">
        <v>0</v>
      </c>
      <c r="BZ65" s="322">
        <v>0</v>
      </c>
      <c r="CA65" s="322">
        <v>0</v>
      </c>
      <c r="CB65" s="322">
        <v>0</v>
      </c>
      <c r="CC65" s="322">
        <v>0</v>
      </c>
      <c r="CD65" s="322">
        <v>0</v>
      </c>
      <c r="CE65" s="322">
        <v>0</v>
      </c>
      <c r="CF65" s="322">
        <v>0</v>
      </c>
      <c r="CG65" s="323">
        <v>0</v>
      </c>
      <c r="CH65" s="322">
        <v>0.03</v>
      </c>
      <c r="CI65" s="322">
        <v>0</v>
      </c>
      <c r="CJ65" s="322">
        <v>0</v>
      </c>
      <c r="CK65" s="322">
        <v>0</v>
      </c>
      <c r="CL65" s="322">
        <v>0</v>
      </c>
      <c r="CM65" s="322">
        <v>0</v>
      </c>
      <c r="CN65" s="322">
        <v>0</v>
      </c>
      <c r="CO65" s="322">
        <v>0</v>
      </c>
      <c r="CP65" s="322">
        <v>0</v>
      </c>
      <c r="CQ65" s="322">
        <v>0</v>
      </c>
      <c r="CR65" s="322">
        <v>0</v>
      </c>
      <c r="CS65" s="323">
        <v>0</v>
      </c>
    </row>
    <row r="66" spans="1:97" s="319" customFormat="1" x14ac:dyDescent="0.25">
      <c r="A66" s="324" t="s">
        <v>95</v>
      </c>
      <c r="T66" s="319">
        <f>'Total Agency'!T18</f>
        <v>0</v>
      </c>
      <c r="U66" s="319">
        <f>'Total Agency'!U18</f>
        <v>0</v>
      </c>
      <c r="V66" s="319">
        <f>'Total Agency'!V18</f>
        <v>0</v>
      </c>
      <c r="W66" s="319">
        <f>'Total Agency'!W18</f>
        <v>0</v>
      </c>
      <c r="X66" s="319">
        <f>'Total Agency'!X18</f>
        <v>0</v>
      </c>
      <c r="Y66" s="320">
        <f>'Total Agency'!Y18</f>
        <v>0</v>
      </c>
      <c r="Z66" s="319">
        <f>'Total Agency'!Z18</f>
        <v>0</v>
      </c>
      <c r="AA66" s="319">
        <f>'Total Agency'!AA18</f>
        <v>0</v>
      </c>
      <c r="AB66" s="319">
        <f>'Total Agency'!AB18</f>
        <v>0</v>
      </c>
      <c r="AC66" s="319">
        <f>'Total Agency'!AC18</f>
        <v>0</v>
      </c>
      <c r="AD66" s="319">
        <f>'Total Agency'!AD18</f>
        <v>0</v>
      </c>
      <c r="AE66" s="319">
        <f>'Total Agency'!AE18</f>
        <v>0</v>
      </c>
      <c r="AF66" s="319">
        <f>'Total Agency'!AF18</f>
        <v>0</v>
      </c>
      <c r="AG66" s="319">
        <f>'Total Agency'!AG18</f>
        <v>0</v>
      </c>
      <c r="AH66" s="319">
        <f>'Total Agency'!AH18</f>
        <v>0</v>
      </c>
      <c r="AI66" s="319">
        <f>'Total Agency'!AI18</f>
        <v>0</v>
      </c>
      <c r="AJ66" s="319">
        <f>'Total Agency'!AJ18</f>
        <v>0</v>
      </c>
      <c r="AK66" s="320">
        <f>'Total Agency'!AK18</f>
        <v>0</v>
      </c>
      <c r="AL66" s="319">
        <f>'Total Agency'!AL18</f>
        <v>0</v>
      </c>
      <c r="AM66" s="319">
        <f>'Total Agency'!AM18</f>
        <v>0</v>
      </c>
      <c r="AN66" s="319">
        <f>'Total Agency'!AN18</f>
        <v>0</v>
      </c>
      <c r="AO66" s="319">
        <f>'Total Agency'!AO18</f>
        <v>0</v>
      </c>
      <c r="AP66" s="319">
        <f>'Total Agency'!AP18</f>
        <v>0</v>
      </c>
      <c r="AQ66" s="319">
        <f>'Total Agency'!AQ18</f>
        <v>0</v>
      </c>
      <c r="AR66" s="319">
        <f>'Total Agency'!AR18</f>
        <v>0</v>
      </c>
      <c r="AS66" s="319">
        <f>'Total Agency'!AS18</f>
        <v>0</v>
      </c>
      <c r="AT66" s="319">
        <f>'Total Agency'!AT18</f>
        <v>0</v>
      </c>
      <c r="AU66" s="319">
        <f>'Total Agency'!AU18</f>
        <v>0</v>
      </c>
      <c r="AV66" s="319">
        <f>'Total Agency'!AV18</f>
        <v>0</v>
      </c>
      <c r="AW66" s="320">
        <f>'Total Agency'!AW18</f>
        <v>0</v>
      </c>
      <c r="AX66" s="319">
        <f>'Total Agency'!AX18</f>
        <v>0</v>
      </c>
      <c r="AY66" s="319">
        <f>'Total Agency'!AY18</f>
        <v>0</v>
      </c>
      <c r="AZ66" s="319">
        <f>'Total Agency'!AZ18</f>
        <v>0</v>
      </c>
      <c r="BA66" s="319">
        <f>'Total Agency'!BA18</f>
        <v>0</v>
      </c>
      <c r="BB66" s="319">
        <f>'Total Agency'!BB18</f>
        <v>0</v>
      </c>
      <c r="BC66" s="319">
        <f>'Total Agency'!BC18</f>
        <v>0</v>
      </c>
      <c r="BD66" s="319">
        <f>'Total Agency'!BD18</f>
        <v>0</v>
      </c>
      <c r="BE66" s="319">
        <f>'Total Agency'!BE18</f>
        <v>0</v>
      </c>
      <c r="BF66" s="319">
        <f>'Total Agency'!BF18</f>
        <v>0</v>
      </c>
      <c r="BG66" s="319">
        <f>'Total Agency'!BG18</f>
        <v>0</v>
      </c>
      <c r="BH66" s="319">
        <f>'Total Agency'!BH18</f>
        <v>0</v>
      </c>
      <c r="BI66" s="320">
        <f>'Total Agency'!BI18</f>
        <v>0</v>
      </c>
      <c r="BJ66" s="319">
        <f>'Total Agency'!BJ18</f>
        <v>0</v>
      </c>
      <c r="BK66" s="319">
        <f>'Total Agency'!BK18</f>
        <v>0</v>
      </c>
      <c r="BL66" s="319">
        <f>'Total Agency'!BL18</f>
        <v>0</v>
      </c>
      <c r="BM66" s="319">
        <f>'Total Agency'!BM18</f>
        <v>0</v>
      </c>
      <c r="BN66" s="319">
        <f>'Total Agency'!BN18</f>
        <v>0</v>
      </c>
      <c r="BO66" s="319">
        <f>'Total Agency'!BO18</f>
        <v>0</v>
      </c>
      <c r="BP66" s="319">
        <f>'Total Agency'!BP18</f>
        <v>0</v>
      </c>
      <c r="BQ66" s="319">
        <f>'Total Agency'!BQ18</f>
        <v>0</v>
      </c>
      <c r="BR66" s="319">
        <f>'Total Agency'!BR18</f>
        <v>0</v>
      </c>
      <c r="BS66" s="319">
        <f>'Total Agency'!BS18</f>
        <v>0</v>
      </c>
      <c r="BT66" s="319">
        <f>'Total Agency'!BT18</f>
        <v>0</v>
      </c>
      <c r="BU66" s="320">
        <f>'Total Agency'!BU18</f>
        <v>0</v>
      </c>
      <c r="BV66" s="319">
        <f>'Total Agency'!BV18</f>
        <v>0</v>
      </c>
      <c r="BW66" s="319">
        <f>'Total Agency'!BW18</f>
        <v>0</v>
      </c>
      <c r="BX66" s="319">
        <f>'Total Agency'!BX18</f>
        <v>0</v>
      </c>
      <c r="BY66" s="319">
        <f>'Total Agency'!BY18</f>
        <v>0</v>
      </c>
      <c r="BZ66" s="319">
        <f>'Total Agency'!BZ18</f>
        <v>0</v>
      </c>
      <c r="CA66" s="319">
        <f>'Total Agency'!CA18</f>
        <v>0</v>
      </c>
      <c r="CB66" s="319">
        <f>'Total Agency'!CB18</f>
        <v>0</v>
      </c>
      <c r="CC66" s="319">
        <f>'Total Agency'!CC18</f>
        <v>0</v>
      </c>
      <c r="CD66" s="319">
        <f>'Total Agency'!CD18</f>
        <v>0</v>
      </c>
      <c r="CE66" s="319">
        <f>'Total Agency'!CE18</f>
        <v>0</v>
      </c>
      <c r="CF66" s="319">
        <f>'Total Agency'!CF18</f>
        <v>0</v>
      </c>
      <c r="CG66" s="320">
        <f>'Total Agency'!CG18</f>
        <v>0</v>
      </c>
      <c r="CH66" s="319">
        <f>'Total Agency'!CH18</f>
        <v>0</v>
      </c>
      <c r="CI66" s="319">
        <f>'Total Agency'!CI18</f>
        <v>0</v>
      </c>
      <c r="CJ66" s="319">
        <f>'Total Agency'!CJ18</f>
        <v>0</v>
      </c>
      <c r="CK66" s="319">
        <f>'Total Agency'!CK18</f>
        <v>0</v>
      </c>
      <c r="CL66" s="319">
        <f>'Total Agency'!CL18</f>
        <v>0</v>
      </c>
      <c r="CM66" s="319">
        <f>'Total Agency'!CM18</f>
        <v>0</v>
      </c>
      <c r="CN66" s="319">
        <f>'Total Agency'!CN18</f>
        <v>0</v>
      </c>
      <c r="CO66" s="319">
        <f>'Total Agency'!CO18</f>
        <v>0</v>
      </c>
      <c r="CP66" s="319">
        <f>'Total Agency'!CP18</f>
        <v>0</v>
      </c>
      <c r="CQ66" s="319">
        <f>'Total Agency'!CQ18</f>
        <v>0</v>
      </c>
      <c r="CR66" s="319">
        <f>'Total Agency'!CR18</f>
        <v>0</v>
      </c>
      <c r="CS66" s="320">
        <f>'Total Agency'!CS18</f>
        <v>0</v>
      </c>
    </row>
    <row r="69" spans="1:97" s="326" customFormat="1" x14ac:dyDescent="0.25">
      <c r="A69" s="325" t="s">
        <v>124</v>
      </c>
      <c r="Y69" s="327"/>
      <c r="AK69" s="327"/>
      <c r="AW69" s="327"/>
      <c r="BI69" s="327"/>
      <c r="BU69" s="327"/>
      <c r="CG69" s="327"/>
      <c r="CS69" s="327"/>
    </row>
    <row r="70" spans="1:97" s="319" customFormat="1" x14ac:dyDescent="0.25">
      <c r="A70" s="321" t="s">
        <v>121</v>
      </c>
      <c r="N70" s="319">
        <f>N17/N$22</f>
        <v>0.14313919052319843</v>
      </c>
      <c r="O70" s="319">
        <f t="shared" ref="O70:S70" si="67">O17/O$22</f>
        <v>0.15637450199203187</v>
      </c>
      <c r="P70" s="319">
        <f t="shared" si="67"/>
        <v>0.16193181818181818</v>
      </c>
      <c r="Q70" s="319">
        <f t="shared" si="67"/>
        <v>0.17894736842105263</v>
      </c>
      <c r="R70" s="319">
        <f t="shared" si="67"/>
        <v>0.17089125102207686</v>
      </c>
      <c r="S70" s="319">
        <f t="shared" si="67"/>
        <v>0.15296803652968036</v>
      </c>
      <c r="T70" s="319">
        <f>T17/T$22</f>
        <v>0.15442846328538987</v>
      </c>
      <c r="U70" s="322">
        <v>0.16</v>
      </c>
      <c r="V70" s="322">
        <v>0.16</v>
      </c>
      <c r="W70" s="322">
        <v>0.16</v>
      </c>
      <c r="X70" s="322">
        <v>0.16</v>
      </c>
      <c r="Y70" s="323"/>
      <c r="Z70" s="322"/>
      <c r="AA70" s="322"/>
      <c r="AB70" s="322"/>
      <c r="AC70" s="322"/>
      <c r="AD70" s="322"/>
      <c r="AE70" s="322"/>
      <c r="AF70" s="322"/>
      <c r="AG70" s="322"/>
      <c r="AH70" s="322"/>
      <c r="AI70" s="322"/>
      <c r="AJ70" s="322"/>
      <c r="AK70" s="323"/>
      <c r="AL70" s="322"/>
      <c r="AM70" s="322"/>
      <c r="AN70" s="322"/>
      <c r="AO70" s="322"/>
      <c r="AP70" s="322"/>
      <c r="AQ70" s="322"/>
      <c r="AR70" s="322"/>
      <c r="AS70" s="322"/>
      <c r="AT70" s="322"/>
      <c r="AU70" s="322"/>
      <c r="AV70" s="322"/>
      <c r="AW70" s="323"/>
      <c r="AX70" s="322"/>
      <c r="AY70" s="322"/>
      <c r="AZ70" s="322"/>
      <c r="BA70" s="322"/>
      <c r="BB70" s="322"/>
      <c r="BC70" s="322"/>
      <c r="BD70" s="322"/>
      <c r="BE70" s="322"/>
      <c r="BF70" s="322"/>
      <c r="BG70" s="322"/>
      <c r="BH70" s="322"/>
      <c r="BI70" s="323"/>
      <c r="BJ70" s="322"/>
      <c r="BK70" s="322"/>
      <c r="BL70" s="322"/>
      <c r="BM70" s="322"/>
      <c r="BN70" s="322"/>
      <c r="BO70" s="322"/>
      <c r="BP70" s="322"/>
      <c r="BQ70" s="322"/>
      <c r="BR70" s="322"/>
      <c r="BS70" s="322"/>
      <c r="BT70" s="322"/>
      <c r="BU70" s="323"/>
      <c r="BV70" s="322"/>
      <c r="BW70" s="322"/>
      <c r="BX70" s="322"/>
      <c r="BY70" s="322"/>
      <c r="BZ70" s="322"/>
      <c r="CA70" s="322"/>
      <c r="CB70" s="322"/>
      <c r="CC70" s="322"/>
      <c r="CD70" s="322"/>
      <c r="CE70" s="322"/>
      <c r="CF70" s="322"/>
      <c r="CG70" s="323"/>
      <c r="CH70" s="322"/>
      <c r="CI70" s="322"/>
      <c r="CJ70" s="322"/>
      <c r="CK70" s="322"/>
      <c r="CL70" s="322"/>
      <c r="CM70" s="322"/>
      <c r="CN70" s="322"/>
      <c r="CO70" s="322"/>
      <c r="CP70" s="322"/>
      <c r="CQ70" s="322"/>
      <c r="CR70" s="322"/>
      <c r="CS70" s="323"/>
    </row>
    <row r="71" spans="1:97" s="319" customFormat="1" x14ac:dyDescent="0.25">
      <c r="A71" s="321" t="s">
        <v>117</v>
      </c>
      <c r="N71" s="319">
        <f>N18/N$22</f>
        <v>0.55478775913129319</v>
      </c>
      <c r="O71" s="319">
        <f t="shared" ref="O71:S74" si="68">O18/O$22</f>
        <v>0.54083665338645415</v>
      </c>
      <c r="P71" s="319">
        <f t="shared" si="68"/>
        <v>0.53503787878787878</v>
      </c>
      <c r="Q71" s="319">
        <f t="shared" si="68"/>
        <v>0.52192982456140347</v>
      </c>
      <c r="R71" s="319">
        <f t="shared" si="68"/>
        <v>0.53229762878168441</v>
      </c>
      <c r="S71" s="319">
        <f t="shared" si="68"/>
        <v>0.5426179604261796</v>
      </c>
      <c r="T71" s="319">
        <f>T18/T$22</f>
        <v>0.53974261922785771</v>
      </c>
      <c r="U71" s="322">
        <v>0.54</v>
      </c>
      <c r="V71" s="322">
        <v>0.54</v>
      </c>
      <c r="W71" s="322">
        <v>0.54</v>
      </c>
      <c r="X71" s="322">
        <v>0.54</v>
      </c>
      <c r="Y71" s="323"/>
      <c r="Z71" s="322"/>
      <c r="AA71" s="322"/>
      <c r="AB71" s="322"/>
      <c r="AC71" s="322"/>
      <c r="AD71" s="322"/>
      <c r="AE71" s="322"/>
      <c r="AF71" s="322"/>
      <c r="AG71" s="322"/>
      <c r="AH71" s="322"/>
      <c r="AI71" s="322"/>
      <c r="AJ71" s="322"/>
      <c r="AK71" s="323"/>
      <c r="AL71" s="322"/>
      <c r="AM71" s="322"/>
      <c r="AN71" s="322"/>
      <c r="AO71" s="322"/>
      <c r="AP71" s="322"/>
      <c r="AQ71" s="322"/>
      <c r="AR71" s="322"/>
      <c r="AS71" s="322"/>
      <c r="AT71" s="322"/>
      <c r="AU71" s="322"/>
      <c r="AV71" s="322"/>
      <c r="AW71" s="323"/>
      <c r="AX71" s="322"/>
      <c r="AY71" s="322"/>
      <c r="AZ71" s="322"/>
      <c r="BA71" s="322"/>
      <c r="BB71" s="322"/>
      <c r="BC71" s="322"/>
      <c r="BD71" s="322"/>
      <c r="BE71" s="322"/>
      <c r="BF71" s="322"/>
      <c r="BG71" s="322"/>
      <c r="BH71" s="322"/>
      <c r="BI71" s="323"/>
      <c r="BJ71" s="322"/>
      <c r="BK71" s="322"/>
      <c r="BL71" s="322"/>
      <c r="BM71" s="322"/>
      <c r="BN71" s="322"/>
      <c r="BO71" s="322"/>
      <c r="BP71" s="322"/>
      <c r="BQ71" s="322"/>
      <c r="BR71" s="322"/>
      <c r="BS71" s="322"/>
      <c r="BT71" s="322"/>
      <c r="BU71" s="323"/>
      <c r="BV71" s="322"/>
      <c r="BW71" s="322"/>
      <c r="BX71" s="322"/>
      <c r="BY71" s="322"/>
      <c r="BZ71" s="322"/>
      <c r="CA71" s="322"/>
      <c r="CB71" s="322"/>
      <c r="CC71" s="322"/>
      <c r="CD71" s="322"/>
      <c r="CE71" s="322"/>
      <c r="CF71" s="322"/>
      <c r="CG71" s="323"/>
      <c r="CH71" s="322"/>
      <c r="CI71" s="322"/>
      <c r="CJ71" s="322"/>
      <c r="CK71" s="322"/>
      <c r="CL71" s="322"/>
      <c r="CM71" s="322"/>
      <c r="CN71" s="322"/>
      <c r="CO71" s="322"/>
      <c r="CP71" s="322"/>
      <c r="CQ71" s="322"/>
      <c r="CR71" s="322"/>
      <c r="CS71" s="323"/>
    </row>
    <row r="72" spans="1:97" s="319" customFormat="1" x14ac:dyDescent="0.25">
      <c r="A72" s="321" t="s">
        <v>118</v>
      </c>
      <c r="N72" s="319">
        <f>N19/N$22</f>
        <v>0.20138203356367226</v>
      </c>
      <c r="O72" s="319">
        <f t="shared" si="68"/>
        <v>0.20318725099601595</v>
      </c>
      <c r="P72" s="319">
        <f t="shared" si="68"/>
        <v>0.20454545454545456</v>
      </c>
      <c r="Q72" s="319">
        <f t="shared" si="68"/>
        <v>0.20614035087719298</v>
      </c>
      <c r="R72" s="319">
        <f t="shared" si="68"/>
        <v>0.20932134096484056</v>
      </c>
      <c r="S72" s="319">
        <f t="shared" si="68"/>
        <v>0.21308980213089801</v>
      </c>
      <c r="T72" s="319">
        <f>T19/T$22</f>
        <v>0.21196063588190764</v>
      </c>
      <c r="U72" s="322">
        <v>0.21</v>
      </c>
      <c r="V72" s="322">
        <v>0.21</v>
      </c>
      <c r="W72" s="322">
        <v>0.21</v>
      </c>
      <c r="X72" s="322">
        <v>0.21</v>
      </c>
      <c r="Y72" s="323"/>
      <c r="Z72" s="322"/>
      <c r="AA72" s="322"/>
      <c r="AB72" s="322"/>
      <c r="AC72" s="322"/>
      <c r="AD72" s="322"/>
      <c r="AE72" s="322"/>
      <c r="AF72" s="322"/>
      <c r="AG72" s="322"/>
      <c r="AH72" s="322"/>
      <c r="AI72" s="322"/>
      <c r="AJ72" s="322"/>
      <c r="AK72" s="323"/>
      <c r="AL72" s="322"/>
      <c r="AM72" s="322"/>
      <c r="AN72" s="322"/>
      <c r="AO72" s="322"/>
      <c r="AP72" s="322"/>
      <c r="AQ72" s="322"/>
      <c r="AR72" s="322"/>
      <c r="AS72" s="322"/>
      <c r="AT72" s="322"/>
      <c r="AU72" s="322"/>
      <c r="AV72" s="322"/>
      <c r="AW72" s="323"/>
      <c r="AX72" s="322"/>
      <c r="AY72" s="322"/>
      <c r="AZ72" s="322"/>
      <c r="BA72" s="322"/>
      <c r="BB72" s="322"/>
      <c r="BC72" s="322"/>
      <c r="BD72" s="322"/>
      <c r="BE72" s="322"/>
      <c r="BF72" s="322"/>
      <c r="BG72" s="322"/>
      <c r="BH72" s="322"/>
      <c r="BI72" s="323"/>
      <c r="BJ72" s="322"/>
      <c r="BK72" s="322"/>
      <c r="BL72" s="322"/>
      <c r="BM72" s="322"/>
      <c r="BN72" s="322"/>
      <c r="BO72" s="322"/>
      <c r="BP72" s="322"/>
      <c r="BQ72" s="322"/>
      <c r="BR72" s="322"/>
      <c r="BS72" s="322"/>
      <c r="BT72" s="322"/>
      <c r="BU72" s="323"/>
      <c r="BV72" s="322"/>
      <c r="BW72" s="322"/>
      <c r="BX72" s="322"/>
      <c r="BY72" s="322"/>
      <c r="BZ72" s="322"/>
      <c r="CA72" s="322"/>
      <c r="CB72" s="322"/>
      <c r="CC72" s="322"/>
      <c r="CD72" s="322"/>
      <c r="CE72" s="322"/>
      <c r="CF72" s="322"/>
      <c r="CG72" s="323"/>
      <c r="CH72" s="322"/>
      <c r="CI72" s="322"/>
      <c r="CJ72" s="322"/>
      <c r="CK72" s="322"/>
      <c r="CL72" s="322"/>
      <c r="CM72" s="322"/>
      <c r="CN72" s="322"/>
      <c r="CO72" s="322"/>
      <c r="CP72" s="322"/>
      <c r="CQ72" s="322"/>
      <c r="CR72" s="322"/>
      <c r="CS72" s="323"/>
    </row>
    <row r="73" spans="1:97" s="319" customFormat="1" x14ac:dyDescent="0.25">
      <c r="A73" s="321" t="s">
        <v>119</v>
      </c>
      <c r="N73" s="319">
        <f>N20/N$22</f>
        <v>6.9101678183613027E-2</v>
      </c>
      <c r="O73" s="319">
        <f t="shared" si="68"/>
        <v>6.6733067729083662E-2</v>
      </c>
      <c r="P73" s="319">
        <f t="shared" si="68"/>
        <v>6.4393939393939392E-2</v>
      </c>
      <c r="Q73" s="319">
        <f t="shared" si="68"/>
        <v>5.9649122807017542E-2</v>
      </c>
      <c r="R73" s="319">
        <f t="shared" si="68"/>
        <v>5.6418642681929684E-2</v>
      </c>
      <c r="S73" s="319">
        <f t="shared" si="68"/>
        <v>5.7077625570776253E-2</v>
      </c>
      <c r="T73" s="319">
        <f>T20/T$22</f>
        <v>5.82891748675246E-2</v>
      </c>
      <c r="U73" s="322">
        <v>0.06</v>
      </c>
      <c r="V73" s="322">
        <v>0.06</v>
      </c>
      <c r="W73" s="322">
        <v>0.06</v>
      </c>
      <c r="X73" s="322">
        <v>0.06</v>
      </c>
      <c r="Y73" s="323"/>
      <c r="Z73" s="322"/>
      <c r="AA73" s="322"/>
      <c r="AB73" s="322"/>
      <c r="AC73" s="322"/>
      <c r="AD73" s="322"/>
      <c r="AE73" s="322"/>
      <c r="AF73" s="322"/>
      <c r="AG73" s="322"/>
      <c r="AH73" s="322"/>
      <c r="AI73" s="322"/>
      <c r="AJ73" s="322"/>
      <c r="AK73" s="323"/>
      <c r="AL73" s="322"/>
      <c r="AM73" s="322"/>
      <c r="AN73" s="322"/>
      <c r="AO73" s="322"/>
      <c r="AP73" s="322"/>
      <c r="AQ73" s="322"/>
      <c r="AR73" s="322"/>
      <c r="AS73" s="322"/>
      <c r="AT73" s="322"/>
      <c r="AU73" s="322"/>
      <c r="AV73" s="322"/>
      <c r="AW73" s="323"/>
      <c r="AX73" s="322"/>
      <c r="AY73" s="322"/>
      <c r="AZ73" s="322"/>
      <c r="BA73" s="322"/>
      <c r="BB73" s="322"/>
      <c r="BC73" s="322"/>
      <c r="BD73" s="322"/>
      <c r="BE73" s="322"/>
      <c r="BF73" s="322"/>
      <c r="BG73" s="322"/>
      <c r="BH73" s="322"/>
      <c r="BI73" s="323"/>
      <c r="BJ73" s="322"/>
      <c r="BK73" s="322"/>
      <c r="BL73" s="322"/>
      <c r="BM73" s="322"/>
      <c r="BN73" s="322"/>
      <c r="BO73" s="322"/>
      <c r="BP73" s="322"/>
      <c r="BQ73" s="322"/>
      <c r="BR73" s="322"/>
      <c r="BS73" s="322"/>
      <c r="BT73" s="322"/>
      <c r="BU73" s="323"/>
      <c r="BV73" s="322"/>
      <c r="BW73" s="322"/>
      <c r="BX73" s="322"/>
      <c r="BY73" s="322"/>
      <c r="BZ73" s="322"/>
      <c r="CA73" s="322"/>
      <c r="CB73" s="322"/>
      <c r="CC73" s="322"/>
      <c r="CD73" s="322"/>
      <c r="CE73" s="322"/>
      <c r="CF73" s="322"/>
      <c r="CG73" s="323"/>
      <c r="CH73" s="322"/>
      <c r="CI73" s="322"/>
      <c r="CJ73" s="322"/>
      <c r="CK73" s="322"/>
      <c r="CL73" s="322"/>
      <c r="CM73" s="322"/>
      <c r="CN73" s="322"/>
      <c r="CO73" s="322"/>
      <c r="CP73" s="322"/>
      <c r="CQ73" s="322"/>
      <c r="CR73" s="322"/>
      <c r="CS73" s="323"/>
    </row>
    <row r="74" spans="1:97" s="319" customFormat="1" x14ac:dyDescent="0.25">
      <c r="A74" s="321" t="s">
        <v>120</v>
      </c>
      <c r="N74" s="319">
        <f>N21/N$22</f>
        <v>3.1589338598223098E-2</v>
      </c>
      <c r="O74" s="319">
        <f t="shared" si="68"/>
        <v>3.2868525896414341E-2</v>
      </c>
      <c r="P74" s="319">
        <f t="shared" si="68"/>
        <v>3.4090909090909088E-2</v>
      </c>
      <c r="Q74" s="319">
        <f t="shared" si="68"/>
        <v>3.3333333333333333E-2</v>
      </c>
      <c r="R74" s="319">
        <f t="shared" si="68"/>
        <v>3.1071136549468518E-2</v>
      </c>
      <c r="S74" s="319">
        <f t="shared" si="68"/>
        <v>3.4246575342465752E-2</v>
      </c>
      <c r="T74" s="319">
        <f>T21/T$22</f>
        <v>3.5579106737320211E-2</v>
      </c>
      <c r="U74" s="322">
        <f>1-SUM(U70:U73)</f>
        <v>3.0000000000000027E-2</v>
      </c>
      <c r="V74" s="322">
        <f t="shared" ref="V74:X74" si="69">1-SUM(V70:V73)</f>
        <v>3.0000000000000027E-2</v>
      </c>
      <c r="W74" s="322">
        <f t="shared" si="69"/>
        <v>3.0000000000000027E-2</v>
      </c>
      <c r="X74" s="322">
        <f t="shared" si="69"/>
        <v>3.0000000000000027E-2</v>
      </c>
      <c r="Y74" s="323"/>
      <c r="Z74" s="322"/>
      <c r="AA74" s="322"/>
      <c r="AB74" s="322"/>
      <c r="AC74" s="322"/>
      <c r="AD74" s="322"/>
      <c r="AE74" s="322"/>
      <c r="AF74" s="322"/>
      <c r="AG74" s="322"/>
      <c r="AH74" s="322"/>
      <c r="AI74" s="322"/>
      <c r="AJ74" s="322"/>
      <c r="AK74" s="323"/>
      <c r="AL74" s="322"/>
      <c r="AM74" s="322"/>
      <c r="AN74" s="322"/>
      <c r="AO74" s="322"/>
      <c r="AP74" s="322"/>
      <c r="AQ74" s="322"/>
      <c r="AR74" s="322"/>
      <c r="AS74" s="322"/>
      <c r="AT74" s="322"/>
      <c r="AU74" s="322"/>
      <c r="AV74" s="322"/>
      <c r="AW74" s="323"/>
      <c r="AX74" s="322"/>
      <c r="AY74" s="322"/>
      <c r="AZ74" s="322"/>
      <c r="BA74" s="322"/>
      <c r="BB74" s="322"/>
      <c r="BC74" s="322"/>
      <c r="BD74" s="322"/>
      <c r="BE74" s="322"/>
      <c r="BF74" s="322"/>
      <c r="BG74" s="322"/>
      <c r="BH74" s="322"/>
      <c r="BI74" s="323"/>
      <c r="BJ74" s="322"/>
      <c r="BK74" s="322"/>
      <c r="BL74" s="322"/>
      <c r="BM74" s="322"/>
      <c r="BN74" s="322"/>
      <c r="BO74" s="322"/>
      <c r="BP74" s="322"/>
      <c r="BQ74" s="322"/>
      <c r="BR74" s="322"/>
      <c r="BS74" s="322"/>
      <c r="BT74" s="322"/>
      <c r="BU74" s="323"/>
      <c r="BV74" s="322"/>
      <c r="BW74" s="322"/>
      <c r="BX74" s="322"/>
      <c r="BY74" s="322"/>
      <c r="BZ74" s="322"/>
      <c r="CA74" s="322"/>
      <c r="CB74" s="322"/>
      <c r="CC74" s="322"/>
      <c r="CD74" s="322"/>
      <c r="CE74" s="322"/>
      <c r="CF74" s="322"/>
      <c r="CG74" s="323"/>
      <c r="CH74" s="322"/>
      <c r="CI74" s="322"/>
      <c r="CJ74" s="322"/>
      <c r="CK74" s="322"/>
      <c r="CL74" s="322"/>
      <c r="CM74" s="322"/>
      <c r="CN74" s="322"/>
      <c r="CO74" s="322"/>
      <c r="CP74" s="322"/>
      <c r="CQ74" s="322"/>
      <c r="CR74" s="322"/>
      <c r="CS74" s="32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9"/>
  <sheetViews>
    <sheetView showGridLines="0" zoomScale="85" zoomScaleNormal="85" workbookViewId="0">
      <pane xSplit="1" ySplit="6" topLeftCell="CD16" activePane="bottomRight" state="frozen"/>
      <selection pane="topRight" activeCell="B1" sqref="B1"/>
      <selection pane="bottomLeft" activeCell="A4" sqref="A4"/>
      <selection pane="bottomRight" activeCell="CH30" sqref="CH30:CS30"/>
    </sheetView>
  </sheetViews>
  <sheetFormatPr defaultColWidth="8.625" defaultRowHeight="15" x14ac:dyDescent="0.25"/>
  <cols>
    <col min="1" max="1" width="22.25" customWidth="1" collapsed="1"/>
    <col min="2" max="12" width="9" hidden="1" customWidth="1" collapsed="1"/>
    <col min="13" max="13" width="9" style="34" hidden="1" customWidth="1" collapsed="1"/>
    <col min="14" max="16" width="9.125" style="257" customWidth="1" collapsed="1"/>
    <col min="17" max="17" width="10" style="257" bestFit="1" customWidth="1" collapsed="1"/>
    <col min="18" max="19" width="9.125" style="257" customWidth="1" collapsed="1"/>
    <col min="20" max="21" width="10" style="257" bestFit="1" customWidth="1" collapsed="1"/>
    <col min="22" max="24" width="9.125" customWidth="1" collapsed="1"/>
    <col min="25" max="25" width="9.125" style="34" customWidth="1" collapsed="1"/>
    <col min="26" max="36" width="9.125" customWidth="1" collapsed="1"/>
    <col min="37" max="37" width="9.125" style="34" customWidth="1" collapsed="1"/>
    <col min="38" max="48" width="9.125" customWidth="1" collapsed="1"/>
    <col min="49" max="49" width="9.125" style="34" customWidth="1" collapsed="1"/>
    <col min="50" max="60" width="9.125" customWidth="1" collapsed="1"/>
    <col min="61" max="61" width="9.125" style="34" customWidth="1" collapsed="1"/>
    <col min="62" max="72" width="9.125" customWidth="1" collapsed="1"/>
    <col min="73" max="73" width="9.125" style="34" customWidth="1" collapsed="1"/>
    <col min="74" max="74" width="9.125" customWidth="1" collapsed="1"/>
    <col min="75" max="80" width="9.25" bestFit="1" customWidth="1" collapsed="1"/>
    <col min="81" max="84" width="9.125" customWidth="1" collapsed="1"/>
    <col min="85" max="85" width="9.125" style="34" customWidth="1" collapsed="1"/>
    <col min="86" max="96" width="9.125" customWidth="1" collapsed="1"/>
    <col min="97" max="97" width="9.125" style="34" customWidth="1" collapsed="1"/>
  </cols>
  <sheetData>
    <row r="3" spans="1:98" s="244" customFormat="1" ht="15.75" x14ac:dyDescent="0.25">
      <c r="A3" s="244" t="s">
        <v>114</v>
      </c>
      <c r="B3" s="244">
        <f>'Agency North'!C3+'Agency South'!C3</f>
        <v>0</v>
      </c>
      <c r="C3" s="244">
        <f>'Agency North'!D3+'Agency South'!D3</f>
        <v>0</v>
      </c>
      <c r="D3" s="244">
        <f>'Agency North'!E3+'Agency South'!E3</f>
        <v>0</v>
      </c>
      <c r="E3" s="244">
        <f>'Agency North'!F3+'Agency South'!F3</f>
        <v>0</v>
      </c>
      <c r="F3" s="244">
        <f>'Agency North'!G3+'Agency South'!G3</f>
        <v>0</v>
      </c>
      <c r="G3" s="244">
        <f>'Agency North'!H3+'Agency South'!H3</f>
        <v>0</v>
      </c>
      <c r="H3" s="244">
        <f>'Agency North'!I3+'Agency South'!I3</f>
        <v>0</v>
      </c>
      <c r="I3" s="244">
        <f>'Agency North'!J3+'Agency South'!J3</f>
        <v>0</v>
      </c>
      <c r="J3" s="244">
        <f>'Agency North'!K3+'Agency South'!K3</f>
        <v>0</v>
      </c>
      <c r="K3" s="244">
        <f>'Agency North'!L3+'Agency South'!L3</f>
        <v>0</v>
      </c>
      <c r="L3" s="244">
        <f>'Agency North'!M3+'Agency South'!M3</f>
        <v>0</v>
      </c>
      <c r="M3" s="245">
        <f>'Agency North'!N3+'Agency South'!N3</f>
        <v>0</v>
      </c>
      <c r="N3" s="256">
        <f>'Agency North'!O3+'Agency South'!O3</f>
        <v>0</v>
      </c>
      <c r="O3" s="256">
        <f>'Agency North'!P3+'Agency South'!P3</f>
        <v>0</v>
      </c>
      <c r="P3" s="256">
        <f>'Agency North'!Q3+'Agency South'!Q3</f>
        <v>0</v>
      </c>
      <c r="Q3" s="256">
        <f>'Agency North'!R3+'Agency South'!R3</f>
        <v>0</v>
      </c>
      <c r="R3" s="256">
        <f>'Agency North'!S3+'Agency South'!S3</f>
        <v>0</v>
      </c>
      <c r="S3" s="256">
        <f>'Agency North'!T3+'Agency South'!T3</f>
        <v>0</v>
      </c>
      <c r="T3" s="256">
        <f>'Agency North'!U3+'Agency South'!U3</f>
        <v>1</v>
      </c>
      <c r="U3" s="256">
        <f>'Agency North'!V3+'Agency South'!V3</f>
        <v>6</v>
      </c>
      <c r="V3" s="244">
        <f>'Agency North'!W3+'Agency South'!W3</f>
        <v>1</v>
      </c>
      <c r="W3" s="244">
        <f>'Agency North'!X3+'Agency South'!X3</f>
        <v>2</v>
      </c>
      <c r="X3" s="244">
        <f>'Agency North'!Y3+'Agency South'!Y3</f>
        <v>2</v>
      </c>
      <c r="Y3" s="245">
        <f>'Agency North'!Z3+'Agency South'!Z3</f>
        <v>2</v>
      </c>
      <c r="Z3" s="244">
        <f>'Agency North'!AA3+'Agency South'!AA3</f>
        <v>0</v>
      </c>
      <c r="AA3" s="244">
        <f>'Agency North'!AB3+'Agency South'!AB3</f>
        <v>0</v>
      </c>
      <c r="AB3" s="244">
        <f>'Agency North'!AC3+'Agency South'!AC3</f>
        <v>3</v>
      </c>
      <c r="AC3" s="244">
        <f>'Agency North'!AD3+'Agency South'!AD3</f>
        <v>3</v>
      </c>
      <c r="AD3" s="244">
        <f>'Agency North'!AE3+'Agency South'!AE3</f>
        <v>3</v>
      </c>
      <c r="AE3" s="244">
        <f>'Agency North'!AF3+'Agency South'!AF3</f>
        <v>4</v>
      </c>
      <c r="AF3" s="244">
        <f>'Agency North'!AG3+'Agency South'!AG3</f>
        <v>2</v>
      </c>
      <c r="AG3" s="244">
        <f>'Agency North'!AH3+'Agency South'!AH3</f>
        <v>2</v>
      </c>
      <c r="AH3" s="244">
        <f>'Agency North'!AI3+'Agency South'!AI3</f>
        <v>3</v>
      </c>
      <c r="AI3" s="244">
        <f>'Agency North'!AJ3+'Agency South'!AJ3</f>
        <v>2</v>
      </c>
      <c r="AJ3" s="244">
        <f>'Agency North'!AK3+'Agency South'!AK3</f>
        <v>2</v>
      </c>
      <c r="AK3" s="245">
        <f>'Agency North'!AL3+'Agency South'!AL3</f>
        <v>2</v>
      </c>
      <c r="AL3" s="244">
        <f>'Agency North'!AM3+'Agency South'!AM3</f>
        <v>0</v>
      </c>
      <c r="AM3" s="244">
        <f>'Agency North'!AN3+'Agency South'!AN3</f>
        <v>0</v>
      </c>
      <c r="AN3" s="244">
        <f>'Agency North'!AO3+'Agency South'!AO3</f>
        <v>4</v>
      </c>
      <c r="AO3" s="244">
        <f>'Agency North'!AP3+'Agency South'!AP3</f>
        <v>2</v>
      </c>
      <c r="AP3" s="244">
        <f>'Agency North'!AQ3+'Agency South'!AQ3</f>
        <v>4</v>
      </c>
      <c r="AQ3" s="244">
        <f>'Agency North'!AR3+'Agency South'!AR3</f>
        <v>4</v>
      </c>
      <c r="AR3" s="244">
        <f>'Agency North'!AS3+'Agency South'!AS3</f>
        <v>2</v>
      </c>
      <c r="AS3" s="244">
        <f>'Agency North'!AT3+'Agency South'!AT3</f>
        <v>2</v>
      </c>
      <c r="AT3" s="244">
        <f>'Agency North'!AU3+'Agency South'!AU3</f>
        <v>4</v>
      </c>
      <c r="AU3" s="244">
        <f>'Agency North'!AV3+'Agency South'!AV3</f>
        <v>2</v>
      </c>
      <c r="AV3" s="244">
        <f>'Agency North'!AW3+'Agency South'!AW3</f>
        <v>2</v>
      </c>
      <c r="AW3" s="245">
        <f>'Agency North'!AX3+'Agency South'!AX3</f>
        <v>2</v>
      </c>
      <c r="AX3" s="244">
        <f>'Agency North'!AY3+'Agency South'!AY3</f>
        <v>0</v>
      </c>
      <c r="AY3" s="244">
        <f>'Agency North'!AZ3+'Agency South'!AZ3</f>
        <v>0</v>
      </c>
      <c r="AZ3" s="244">
        <f>'Agency North'!BA3+'Agency South'!BA3</f>
        <v>2</v>
      </c>
      <c r="BA3" s="244">
        <f>'Agency North'!BB3+'Agency South'!BB3</f>
        <v>1</v>
      </c>
      <c r="BB3" s="244">
        <f>'Agency North'!BC3+'Agency South'!BC3</f>
        <v>2</v>
      </c>
      <c r="BC3" s="244">
        <f>'Agency North'!BD3+'Agency South'!BD3</f>
        <v>1</v>
      </c>
      <c r="BD3" s="244">
        <f>'Agency North'!BE3+'Agency South'!BE3</f>
        <v>2</v>
      </c>
      <c r="BE3" s="244">
        <f>'Agency North'!BF3+'Agency South'!BF3</f>
        <v>1</v>
      </c>
      <c r="BF3" s="244">
        <f>'Agency North'!BG3+'Agency South'!BG3</f>
        <v>2</v>
      </c>
      <c r="BG3" s="244">
        <f>'Agency North'!BH3+'Agency South'!BH3</f>
        <v>1</v>
      </c>
      <c r="BH3" s="244">
        <f>'Agency North'!BI3+'Agency South'!BI3</f>
        <v>0</v>
      </c>
      <c r="BI3" s="245">
        <f>'Agency North'!BJ3+'Agency South'!BJ3</f>
        <v>0</v>
      </c>
      <c r="BJ3" s="244">
        <f>'Agency North'!BK3+'Agency South'!BK3</f>
        <v>0</v>
      </c>
      <c r="BK3" s="244">
        <f>'Agency North'!BL3+'Agency South'!BL3</f>
        <v>0</v>
      </c>
      <c r="BL3" s="244">
        <f>'Agency North'!BM3+'Agency South'!BM3</f>
        <v>3</v>
      </c>
      <c r="BM3" s="244">
        <f>'Agency North'!BN3+'Agency South'!BN3</f>
        <v>0</v>
      </c>
      <c r="BN3" s="244">
        <f>'Agency North'!BO3+'Agency South'!BO3</f>
        <v>0</v>
      </c>
      <c r="BO3" s="244">
        <f>'Agency North'!BP3+'Agency South'!BP3</f>
        <v>3</v>
      </c>
      <c r="BP3" s="244">
        <f>'Agency North'!BQ3+'Agency South'!BQ3</f>
        <v>0</v>
      </c>
      <c r="BQ3" s="244">
        <f>'Agency North'!BR3+'Agency South'!BR3</f>
        <v>0</v>
      </c>
      <c r="BR3" s="244">
        <f>'Agency North'!BS3+'Agency South'!BS3</f>
        <v>2</v>
      </c>
      <c r="BS3" s="244">
        <f>'Agency North'!BT3+'Agency South'!BT3</f>
        <v>0</v>
      </c>
      <c r="BT3" s="244">
        <f>'Agency North'!BU3+'Agency South'!BU3</f>
        <v>0</v>
      </c>
      <c r="BU3" s="245">
        <f>'Agency North'!BV3+'Agency South'!BV3</f>
        <v>0</v>
      </c>
      <c r="BV3" s="244">
        <f>'Agency North'!BW3+'Agency South'!BW3</f>
        <v>0</v>
      </c>
      <c r="BW3" s="244">
        <f>'Agency North'!BX3+'Agency South'!BX3</f>
        <v>0</v>
      </c>
      <c r="BX3" s="244">
        <f>'Agency North'!BY3+'Agency South'!BY3</f>
        <v>2</v>
      </c>
      <c r="BY3" s="244">
        <f>'Agency North'!BZ3+'Agency South'!BZ3</f>
        <v>0</v>
      </c>
      <c r="BZ3" s="244">
        <f>'Agency North'!CA3+'Agency South'!CA3</f>
        <v>0</v>
      </c>
      <c r="CA3" s="244">
        <f>'Agency North'!CB3+'Agency South'!CB3</f>
        <v>2</v>
      </c>
      <c r="CB3" s="244">
        <f>'Agency North'!CC3+'Agency South'!CC3</f>
        <v>0</v>
      </c>
      <c r="CC3" s="244">
        <f>'Agency North'!CD3+'Agency South'!CD3</f>
        <v>0</v>
      </c>
      <c r="CD3" s="244">
        <f>'Agency North'!CE3+'Agency South'!CE3</f>
        <v>2</v>
      </c>
      <c r="CE3" s="244">
        <f>'Agency North'!CF3+'Agency South'!CF3</f>
        <v>0</v>
      </c>
      <c r="CF3" s="244">
        <f>'Agency North'!CG3+'Agency South'!CG3</f>
        <v>0</v>
      </c>
      <c r="CG3" s="245">
        <f>'Agency North'!CH3+'Agency South'!CH3</f>
        <v>0</v>
      </c>
      <c r="CH3" s="244">
        <f>'Agency North'!CI3+'Agency South'!CI3</f>
        <v>0</v>
      </c>
      <c r="CI3" s="244">
        <f>'Agency North'!CJ3+'Agency South'!CJ3</f>
        <v>0</v>
      </c>
      <c r="CJ3" s="244">
        <f>'Agency North'!CK3+'Agency South'!CK3</f>
        <v>2</v>
      </c>
      <c r="CK3" s="244">
        <f>'Agency North'!CL3+'Agency South'!CL3</f>
        <v>0</v>
      </c>
      <c r="CL3" s="244">
        <f>'Agency North'!CM3+'Agency South'!CM3</f>
        <v>0</v>
      </c>
      <c r="CM3" s="244">
        <f>'Agency North'!CN3+'Agency South'!CN3</f>
        <v>2</v>
      </c>
      <c r="CN3" s="244">
        <f>'Agency North'!CO3+'Agency South'!CO3</f>
        <v>0</v>
      </c>
      <c r="CO3" s="244">
        <f>'Agency North'!CP3+'Agency South'!CP3</f>
        <v>0</v>
      </c>
      <c r="CP3" s="244">
        <f>'Agency North'!CQ3+'Agency South'!CQ3</f>
        <v>2</v>
      </c>
      <c r="CQ3" s="244">
        <f>'Agency North'!CR3+'Agency South'!CR3</f>
        <v>0</v>
      </c>
      <c r="CR3" s="244">
        <f>'Agency North'!CS3+'Agency South'!CS3</f>
        <v>0</v>
      </c>
      <c r="CS3" s="245">
        <f>'Agency North'!CT3+'Agency South'!CT3</f>
        <v>0</v>
      </c>
    </row>
    <row r="4" spans="1:98" s="244" customFormat="1" ht="15.75" x14ac:dyDescent="0.25">
      <c r="A4" s="244" t="s">
        <v>115</v>
      </c>
      <c r="B4" s="244">
        <f>'Agency North'!C4+'Agency South'!C4</f>
        <v>0</v>
      </c>
      <c r="C4" s="244">
        <f>'Agency North'!D4+'Agency South'!D4</f>
        <v>0</v>
      </c>
      <c r="D4" s="244">
        <f>'Agency North'!E4+'Agency South'!E4</f>
        <v>0</v>
      </c>
      <c r="E4" s="244">
        <f>'Agency North'!F4+'Agency South'!F4</f>
        <v>0</v>
      </c>
      <c r="F4" s="244">
        <f>'Agency North'!G4+'Agency South'!G4</f>
        <v>0</v>
      </c>
      <c r="G4" s="244">
        <f>'Agency North'!H4+'Agency South'!H4</f>
        <v>0</v>
      </c>
      <c r="H4" s="244">
        <f>'Agency North'!I4+'Agency South'!I4</f>
        <v>0</v>
      </c>
      <c r="I4" s="244">
        <f>'Agency North'!J4+'Agency South'!J4</f>
        <v>0</v>
      </c>
      <c r="J4" s="244">
        <f>'Agency North'!K4+'Agency South'!K4</f>
        <v>0</v>
      </c>
      <c r="K4" s="244">
        <f>'Agency North'!L4+'Agency South'!L4</f>
        <v>0</v>
      </c>
      <c r="L4" s="244">
        <f>'Agency North'!M4+'Agency South'!M4</f>
        <v>0</v>
      </c>
      <c r="M4" s="245">
        <f>'Agency North'!N4+'Agency South'!N4</f>
        <v>0</v>
      </c>
      <c r="N4" s="256">
        <f>'Agency North'!O4+'Agency South'!O4</f>
        <v>0</v>
      </c>
      <c r="O4" s="256">
        <f>'Agency North'!P4+'Agency South'!P4</f>
        <v>0</v>
      </c>
      <c r="P4" s="256">
        <f>'Agency North'!Q4+'Agency South'!Q4</f>
        <v>0</v>
      </c>
      <c r="Q4" s="256">
        <f>'Agency North'!R4+'Agency South'!R4</f>
        <v>0</v>
      </c>
      <c r="R4" s="256">
        <f>'Agency North'!S4+'Agency South'!S4</f>
        <v>0</v>
      </c>
      <c r="S4" s="256">
        <f>'Agency North'!T4+'Agency South'!T4</f>
        <v>0</v>
      </c>
      <c r="T4" s="256">
        <f>'Agency North'!U4+'Agency South'!U4</f>
        <v>1</v>
      </c>
      <c r="U4" s="256">
        <f>'Agency North'!V4+'Agency South'!V4</f>
        <v>7</v>
      </c>
      <c r="V4" s="244">
        <f>'Agency North'!W4+'Agency South'!W4</f>
        <v>8</v>
      </c>
      <c r="W4" s="244">
        <f>'Agency North'!X4+'Agency South'!X4</f>
        <v>10</v>
      </c>
      <c r="X4" s="244">
        <f>'Agency North'!Y4+'Agency South'!Y4</f>
        <v>12</v>
      </c>
      <c r="Y4" s="245">
        <f>'Agency North'!Z4+'Agency South'!Z4</f>
        <v>14</v>
      </c>
      <c r="Z4" s="244">
        <f>'Agency North'!AA4+'Agency South'!AA4</f>
        <v>14</v>
      </c>
      <c r="AA4" s="244">
        <f>'Agency North'!AB4+'Agency South'!AB4</f>
        <v>14</v>
      </c>
      <c r="AB4" s="244">
        <f>'Agency North'!AC4+'Agency South'!AC4</f>
        <v>17</v>
      </c>
      <c r="AC4" s="244">
        <f>'Agency North'!AD4+'Agency South'!AD4</f>
        <v>20</v>
      </c>
      <c r="AD4" s="244">
        <f>'Agency North'!AE4+'Agency South'!AE4</f>
        <v>23</v>
      </c>
      <c r="AE4" s="244">
        <f>'Agency North'!AF4+'Agency South'!AF4</f>
        <v>27</v>
      </c>
      <c r="AF4" s="244">
        <f>'Agency North'!AG4+'Agency South'!AG4</f>
        <v>29</v>
      </c>
      <c r="AG4" s="244">
        <f>'Agency North'!AH4+'Agency South'!AH4</f>
        <v>31</v>
      </c>
      <c r="AH4" s="244">
        <f>'Agency North'!AI4+'Agency South'!AI4</f>
        <v>34</v>
      </c>
      <c r="AI4" s="244">
        <f>'Agency North'!AJ4+'Agency South'!AJ4</f>
        <v>36</v>
      </c>
      <c r="AJ4" s="244">
        <f>'Agency North'!AK4+'Agency South'!AK4</f>
        <v>38</v>
      </c>
      <c r="AK4" s="245">
        <f>'Agency North'!AL4+'Agency South'!AL4</f>
        <v>40</v>
      </c>
      <c r="AL4" s="244">
        <f>'Agency North'!AM4+'Agency South'!AM4</f>
        <v>40</v>
      </c>
      <c r="AM4" s="244">
        <f>'Agency North'!AN4+'Agency South'!AN4</f>
        <v>40</v>
      </c>
      <c r="AN4" s="244">
        <f>'Agency North'!AO4+'Agency South'!AO4</f>
        <v>44</v>
      </c>
      <c r="AO4" s="244">
        <f>'Agency North'!AP4+'Agency South'!AP4</f>
        <v>46</v>
      </c>
      <c r="AP4" s="244">
        <f>'Agency North'!AQ4+'Agency South'!AQ4</f>
        <v>50</v>
      </c>
      <c r="AQ4" s="244">
        <f>'Agency North'!AR4+'Agency South'!AR4</f>
        <v>54</v>
      </c>
      <c r="AR4" s="244">
        <f>'Agency North'!AS4+'Agency South'!AS4</f>
        <v>56</v>
      </c>
      <c r="AS4" s="244">
        <f>'Agency North'!AT4+'Agency South'!AT4</f>
        <v>58</v>
      </c>
      <c r="AT4" s="244">
        <f>'Agency North'!AU4+'Agency South'!AU4</f>
        <v>62</v>
      </c>
      <c r="AU4" s="244">
        <f>'Agency North'!AV4+'Agency South'!AV4</f>
        <v>64</v>
      </c>
      <c r="AV4" s="244">
        <f>'Agency North'!AW4+'Agency South'!AW4</f>
        <v>66</v>
      </c>
      <c r="AW4" s="245">
        <f>'Agency North'!AX4+'Agency South'!AX4</f>
        <v>68</v>
      </c>
      <c r="AX4" s="244">
        <f>'Agency North'!AY4+'Agency South'!AY4</f>
        <v>68</v>
      </c>
      <c r="AY4" s="244">
        <f>'Agency North'!AZ4+'Agency South'!AZ4</f>
        <v>68</v>
      </c>
      <c r="AZ4" s="244">
        <f>'Agency North'!BA4+'Agency South'!BA4</f>
        <v>70</v>
      </c>
      <c r="BA4" s="244">
        <f>'Agency North'!BB4+'Agency South'!BB4</f>
        <v>71</v>
      </c>
      <c r="BB4" s="244">
        <f>'Agency North'!BC4+'Agency South'!BC4</f>
        <v>73</v>
      </c>
      <c r="BC4" s="244">
        <f>'Agency North'!BD4+'Agency South'!BD4</f>
        <v>74</v>
      </c>
      <c r="BD4" s="244">
        <f>'Agency North'!BE4+'Agency South'!BE4</f>
        <v>76</v>
      </c>
      <c r="BE4" s="244">
        <f>'Agency North'!BF4+'Agency South'!BF4</f>
        <v>77</v>
      </c>
      <c r="BF4" s="244">
        <f>'Agency North'!BG4+'Agency South'!BG4</f>
        <v>79</v>
      </c>
      <c r="BG4" s="244">
        <f>'Agency North'!BH4+'Agency South'!BH4</f>
        <v>80</v>
      </c>
      <c r="BH4" s="244">
        <f>'Agency North'!BI4+'Agency South'!BI4</f>
        <v>80</v>
      </c>
      <c r="BI4" s="245">
        <f>'Agency North'!BJ4+'Agency South'!BJ4</f>
        <v>80</v>
      </c>
      <c r="BJ4" s="244">
        <f>'Agency North'!BK4+'Agency South'!BK4</f>
        <v>80</v>
      </c>
      <c r="BK4" s="244">
        <f>'Agency North'!BL4+'Agency South'!BL4</f>
        <v>80</v>
      </c>
      <c r="BL4" s="244">
        <f>'Agency North'!BM4+'Agency South'!BM4</f>
        <v>83</v>
      </c>
      <c r="BM4" s="244">
        <f>'Agency North'!BN4+'Agency South'!BN4</f>
        <v>83</v>
      </c>
      <c r="BN4" s="244">
        <f>'Agency North'!BO4+'Agency South'!BO4</f>
        <v>83</v>
      </c>
      <c r="BO4" s="244">
        <f>'Agency North'!BP4+'Agency South'!BP4</f>
        <v>86</v>
      </c>
      <c r="BP4" s="244">
        <f>'Agency North'!BQ4+'Agency South'!BQ4</f>
        <v>86</v>
      </c>
      <c r="BQ4" s="244">
        <f>'Agency North'!BR4+'Agency South'!BR4</f>
        <v>86</v>
      </c>
      <c r="BR4" s="244">
        <f>'Agency North'!BS4+'Agency South'!BS4</f>
        <v>88</v>
      </c>
      <c r="BS4" s="244">
        <f>'Agency North'!BT4+'Agency South'!BT4</f>
        <v>88</v>
      </c>
      <c r="BT4" s="244">
        <f>'Agency North'!BU4+'Agency South'!BU4</f>
        <v>88</v>
      </c>
      <c r="BU4" s="245">
        <f>'Agency North'!BV4+'Agency South'!BV4</f>
        <v>88</v>
      </c>
      <c r="BV4" s="244">
        <f>'Agency North'!BW4+'Agency South'!BW4</f>
        <v>88</v>
      </c>
      <c r="BW4" s="244">
        <f>'Agency North'!BX4+'Agency South'!BX4</f>
        <v>88</v>
      </c>
      <c r="BX4" s="244">
        <f>'Agency North'!BY4+'Agency South'!BY4</f>
        <v>90</v>
      </c>
      <c r="BY4" s="244">
        <f>'Agency North'!BZ4+'Agency South'!BZ4</f>
        <v>90</v>
      </c>
      <c r="BZ4" s="244">
        <f>'Agency North'!CA4+'Agency South'!CA4</f>
        <v>90</v>
      </c>
      <c r="CA4" s="244">
        <f>'Agency North'!CB4+'Agency South'!CB4</f>
        <v>92</v>
      </c>
      <c r="CB4" s="244">
        <f>'Agency North'!CC4+'Agency South'!CC4</f>
        <v>92</v>
      </c>
      <c r="CC4" s="244">
        <f>'Agency North'!CD4+'Agency South'!CD4</f>
        <v>92</v>
      </c>
      <c r="CD4" s="244">
        <f>'Agency North'!CE4+'Agency South'!CE4</f>
        <v>94</v>
      </c>
      <c r="CE4" s="244">
        <f>'Agency North'!CF4+'Agency South'!CF4</f>
        <v>94</v>
      </c>
      <c r="CF4" s="244">
        <f>'Agency North'!CG4+'Agency South'!CG4</f>
        <v>94</v>
      </c>
      <c r="CG4" s="245">
        <f>'Agency North'!CH4+'Agency South'!CH4</f>
        <v>94</v>
      </c>
      <c r="CH4" s="244">
        <f>'Agency North'!CI4+'Agency South'!CI4</f>
        <v>94</v>
      </c>
      <c r="CI4" s="244">
        <f>'Agency North'!CJ4+'Agency South'!CJ4</f>
        <v>94</v>
      </c>
      <c r="CJ4" s="244">
        <f>'Agency North'!CK4+'Agency South'!CK4</f>
        <v>96</v>
      </c>
      <c r="CK4" s="244">
        <f>'Agency North'!CL4+'Agency South'!CL4</f>
        <v>96</v>
      </c>
      <c r="CL4" s="244">
        <f>'Agency North'!CM4+'Agency South'!CM4</f>
        <v>96</v>
      </c>
      <c r="CM4" s="244">
        <f>'Agency North'!CN4+'Agency South'!CN4</f>
        <v>98</v>
      </c>
      <c r="CN4" s="244">
        <f>'Agency North'!CO4+'Agency South'!CO4</f>
        <v>98</v>
      </c>
      <c r="CO4" s="244">
        <f>'Agency North'!CP4+'Agency South'!CP4</f>
        <v>98</v>
      </c>
      <c r="CP4" s="244">
        <f>'Agency North'!CQ4+'Agency South'!CQ4</f>
        <v>100</v>
      </c>
      <c r="CQ4" s="244">
        <f>'Agency North'!CR4+'Agency South'!CR4</f>
        <v>100</v>
      </c>
      <c r="CR4" s="244">
        <f>'Agency North'!CS4+'Agency South'!CS4</f>
        <v>100</v>
      </c>
      <c r="CS4" s="245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09">
        <v>12</v>
      </c>
      <c r="N5" s="257">
        <v>1</v>
      </c>
      <c r="O5" s="258">
        <v>2</v>
      </c>
      <c r="P5" s="257">
        <v>3</v>
      </c>
      <c r="Q5" s="258">
        <v>4</v>
      </c>
      <c r="R5" s="257">
        <v>5</v>
      </c>
      <c r="S5" s="258">
        <v>6</v>
      </c>
      <c r="T5" s="257">
        <v>7</v>
      </c>
      <c r="U5" s="258">
        <v>8</v>
      </c>
      <c r="V5">
        <v>9</v>
      </c>
      <c r="W5" s="12">
        <v>10</v>
      </c>
      <c r="X5">
        <v>11</v>
      </c>
      <c r="Y5" s="109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09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09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09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09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09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09">
        <v>84</v>
      </c>
      <c r="CT5" s="12"/>
    </row>
    <row r="6" spans="1:98" s="102" customFormat="1" x14ac:dyDescent="0.25">
      <c r="A6" s="102" t="s">
        <v>40</v>
      </c>
      <c r="B6" s="102">
        <v>42005</v>
      </c>
      <c r="C6" s="102">
        <v>42036</v>
      </c>
      <c r="D6" s="102">
        <v>42064</v>
      </c>
      <c r="E6" s="102">
        <v>42095</v>
      </c>
      <c r="F6" s="102">
        <v>42125</v>
      </c>
      <c r="G6" s="102">
        <v>42156</v>
      </c>
      <c r="H6" s="102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59">
        <v>42370</v>
      </c>
      <c r="O6" s="259">
        <v>42401</v>
      </c>
      <c r="P6" s="259">
        <v>42430</v>
      </c>
      <c r="Q6" s="259">
        <v>42461</v>
      </c>
      <c r="R6" s="259">
        <v>42491</v>
      </c>
      <c r="S6" s="259">
        <v>42522</v>
      </c>
      <c r="T6" s="259">
        <v>42552</v>
      </c>
      <c r="U6" s="259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7" spans="1:98" s="160" customFormat="1" x14ac:dyDescent="0.25">
      <c r="A7" s="160" t="s">
        <v>41</v>
      </c>
      <c r="B7" s="160">
        <f>'Agency North'!C7+'Agency South'!C7</f>
        <v>0</v>
      </c>
      <c r="C7" s="160">
        <f>'Agency North'!D7+'Agency South'!D7</f>
        <v>0</v>
      </c>
      <c r="D7" s="160">
        <f>'Agency North'!E7+'Agency South'!E7</f>
        <v>0</v>
      </c>
      <c r="E7" s="160">
        <f>'Agency North'!F7+'Agency South'!F7</f>
        <v>0</v>
      </c>
      <c r="F7" s="160">
        <f>'Agency North'!G7+'Agency South'!G7</f>
        <v>0</v>
      </c>
      <c r="G7" s="160">
        <f>'Agency North'!H7+'Agency South'!H7</f>
        <v>0</v>
      </c>
      <c r="H7" s="160">
        <f>'Agency North'!I7+'Agency South'!I7</f>
        <v>0</v>
      </c>
      <c r="I7" s="160">
        <f>'Agency North'!J7+'Agency South'!J7</f>
        <v>0</v>
      </c>
      <c r="J7" s="160">
        <f>'Agency North'!K7+'Agency South'!K7</f>
        <v>0</v>
      </c>
      <c r="K7" s="160">
        <f>'Agency North'!L7+'Agency South'!L7</f>
        <v>0</v>
      </c>
      <c r="L7" s="160">
        <f>'Agency North'!M7+'Agency South'!M7</f>
        <v>0</v>
      </c>
      <c r="M7" s="189">
        <f>'Agency North'!N7+'Agency South'!N7</f>
        <v>0</v>
      </c>
      <c r="N7" s="260">
        <f>'Agency North'!O7+'Agency South'!O7</f>
        <v>976</v>
      </c>
      <c r="O7" s="260">
        <f>'Agency North'!P7+'Agency South'!P7</f>
        <v>1013</v>
      </c>
      <c r="P7" s="260">
        <f>'Agency North'!Q7+'Agency South'!Q7</f>
        <v>1004</v>
      </c>
      <c r="Q7" s="260">
        <f>'Agency North'!R7+'Agency South'!R7</f>
        <v>1056</v>
      </c>
      <c r="R7" s="260">
        <f>'Agency North'!S7+'Agency South'!S7</f>
        <v>1140</v>
      </c>
      <c r="S7" s="260">
        <f>'Agency North'!T7+'Agency South'!T7</f>
        <v>1223</v>
      </c>
      <c r="T7" s="260">
        <f>'Agency North'!U7+'Agency South'!U7</f>
        <v>1325</v>
      </c>
      <c r="U7" s="260">
        <f>'Agency North'!V7+'Agency South'!V7</f>
        <v>1334</v>
      </c>
      <c r="V7" s="160">
        <f>'Agency North'!W7+'Agency South'!W7</f>
        <v>1449</v>
      </c>
      <c r="W7" s="160">
        <f>'Agency North'!X7+'Agency South'!X7</f>
        <v>1604</v>
      </c>
      <c r="X7" s="160">
        <f>'Agency North'!Y7+'Agency South'!Y7</f>
        <v>1743</v>
      </c>
      <c r="Y7" s="189">
        <f>'Agency North'!Z7+'Agency South'!Z7</f>
        <v>1866</v>
      </c>
      <c r="Z7" s="160">
        <f>'Agency North'!AA7+'Agency South'!AA7</f>
        <v>1984</v>
      </c>
      <c r="AA7" s="160">
        <f>'Agency North'!AB7+'Agency South'!AB7</f>
        <v>1994</v>
      </c>
      <c r="AB7" s="160">
        <f>'Agency North'!AC7+'Agency South'!AC7</f>
        <v>2113</v>
      </c>
      <c r="AC7" s="160">
        <f>'Agency North'!AD7+'Agency South'!AD7</f>
        <v>2116</v>
      </c>
      <c r="AD7" s="160">
        <f>'Agency North'!AE7+'Agency South'!AE7</f>
        <v>1947</v>
      </c>
      <c r="AE7" s="160">
        <f>'Agency North'!AF7+'Agency South'!AF7</f>
        <v>1999</v>
      </c>
      <c r="AF7" s="160">
        <f>'Agency North'!AG7+'Agency South'!AG7</f>
        <v>1972</v>
      </c>
      <c r="AG7" s="160">
        <f>'Agency North'!AH7+'Agency South'!AH7</f>
        <v>1801</v>
      </c>
      <c r="AH7" s="160">
        <f>'Agency North'!AI7+'Agency South'!AI7</f>
        <v>1849.6008157638353</v>
      </c>
      <c r="AI7" s="160">
        <f>'Agency North'!AJ7+'Agency South'!AJ7</f>
        <v>1923.144117365568</v>
      </c>
      <c r="AJ7" s="160">
        <f>'Agency North'!AK7+'Agency South'!AK7</f>
        <v>1977.1607130600444</v>
      </c>
      <c r="AK7" s="189">
        <f>'Agency North'!AL7+'Agency South'!AL7</f>
        <v>2014.521764200437</v>
      </c>
      <c r="AL7" s="160">
        <f>'Agency North'!AM7+'Agency South'!AM7</f>
        <v>2103.7840104391562</v>
      </c>
      <c r="AM7" s="160">
        <f>'Agency North'!AN7+'Agency South'!AN7</f>
        <v>2131.1413348327624</v>
      </c>
      <c r="AN7" s="160">
        <f>'Agency North'!AO7+'Agency South'!AO7</f>
        <v>2169.4026102183902</v>
      </c>
      <c r="AO7" s="160">
        <f>'Agency North'!AP7+'Agency South'!AP7</f>
        <v>2209.2689970807337</v>
      </c>
      <c r="AP7" s="160">
        <f>'Agency North'!AQ7+'Agency South'!AQ7</f>
        <v>2249.3536391083371</v>
      </c>
      <c r="AQ7" s="160">
        <f>'Agency North'!AR7+'Agency South'!AR7</f>
        <v>2263.3053903417458</v>
      </c>
      <c r="AR7" s="160">
        <f>'Agency North'!AS7+'Agency South'!AS7</f>
        <v>2281.6140662950907</v>
      </c>
      <c r="AS7" s="160">
        <f>'Agency North'!AT7+'Agency South'!AT7</f>
        <v>2281.4888340212028</v>
      </c>
      <c r="AT7" s="160">
        <f>'Agency North'!AU7+'Agency South'!AU7</f>
        <v>2303.0346398095244</v>
      </c>
      <c r="AU7" s="160">
        <f>'Agency North'!AV7+'Agency South'!AV7</f>
        <v>2328.4657869411499</v>
      </c>
      <c r="AV7" s="160">
        <f>'Agency North'!AW7+'Agency South'!AW7</f>
        <v>2365.5228391180835</v>
      </c>
      <c r="AW7" s="189">
        <f>'Agency North'!AX7+'Agency South'!AX7</f>
        <v>2411.4803134161507</v>
      </c>
      <c r="AX7" s="160">
        <f>'Agency North'!AY7+'Agency South'!AY7</f>
        <v>2467.2973552793947</v>
      </c>
      <c r="AY7" s="160">
        <f>'Agency North'!AZ7+'Agency South'!AZ7</f>
        <v>2500.9164988442049</v>
      </c>
      <c r="AZ7" s="160">
        <f>'Agency North'!BA7+'Agency South'!BA7</f>
        <v>2545.4025371904972</v>
      </c>
      <c r="BA7" s="160">
        <f>'Agency North'!BB7+'Agency South'!BB7</f>
        <v>2596.818185790707</v>
      </c>
      <c r="BB7" s="160">
        <f>'Agency North'!BC7+'Agency South'!BC7</f>
        <v>2648.9118387984936</v>
      </c>
      <c r="BC7" s="160">
        <f>'Agency North'!BD7+'Agency South'!BD7</f>
        <v>2692.6065182797424</v>
      </c>
      <c r="BD7" s="160">
        <f>'Agency North'!BE7+'Agency South'!BE7</f>
        <v>2736.8584333540784</v>
      </c>
      <c r="BE7" s="160">
        <f>'Agency North'!BF7+'Agency South'!BF7</f>
        <v>2771.2792343804367</v>
      </c>
      <c r="BF7" s="160">
        <f>'Agency North'!BG7+'Agency South'!BG7</f>
        <v>2814.3913680143096</v>
      </c>
      <c r="BG7" s="160">
        <f>'Agency North'!BH7+'Agency South'!BH7</f>
        <v>2860.8042967669685</v>
      </c>
      <c r="BH7" s="160">
        <f>'Agency North'!BI7+'Agency South'!BI7</f>
        <v>2906.9331642930429</v>
      </c>
      <c r="BI7" s="189">
        <f>'Agency North'!BJ7+'Agency South'!BJ7</f>
        <v>2953.8514291769829</v>
      </c>
      <c r="BJ7" s="160">
        <f>'Agency North'!BK7+'Agency South'!BK7</f>
        <v>3001.8504760048672</v>
      </c>
      <c r="BK7" s="160">
        <f>'Agency North'!BL7+'Agency South'!BL7</f>
        <v>3041.7393543664953</v>
      </c>
      <c r="BL7" s="160">
        <f>'Agency North'!BM7+'Agency South'!BM7</f>
        <v>3080.2621530805636</v>
      </c>
      <c r="BM7" s="160">
        <f>'Agency North'!BN7+'Agency South'!BN7</f>
        <v>3119.9024708406478</v>
      </c>
      <c r="BN7" s="160">
        <f>'Agency North'!BO7+'Agency South'!BO7</f>
        <v>3158.3053407545472</v>
      </c>
      <c r="BO7" s="160">
        <f>'Agency North'!BP7+'Agency South'!BP7</f>
        <v>3167.065103940201</v>
      </c>
      <c r="BP7" s="160">
        <f>'Agency North'!BQ7+'Agency South'!BQ7</f>
        <v>3151.9171041202608</v>
      </c>
      <c r="BQ7" s="160">
        <f>'Agency North'!BR7+'Agency South'!BR7</f>
        <v>3160.1590870629589</v>
      </c>
      <c r="BR7" s="160">
        <f>'Agency North'!BS7+'Agency South'!BS7</f>
        <v>3202.7539279336802</v>
      </c>
      <c r="BS7" s="160">
        <f>'Agency North'!BT7+'Agency South'!BT7</f>
        <v>3272.2997825618163</v>
      </c>
      <c r="BT7" s="160">
        <f>'Agency North'!BU7+'Agency South'!BU7</f>
        <v>3342.8173350359912</v>
      </c>
      <c r="BU7" s="189">
        <f>'Agency North'!BV7+'Agency South'!BV7</f>
        <v>3413.214242499932</v>
      </c>
      <c r="BV7" s="160">
        <f>'Agency North'!BW7+'Agency South'!BW7</f>
        <v>3484.0280914402038</v>
      </c>
      <c r="BW7" s="160">
        <f>'Agency North'!BX7+'Agency South'!BX7</f>
        <v>3533.1566038311721</v>
      </c>
      <c r="BX7" s="160">
        <f>'Agency North'!BY7+'Agency South'!BY7</f>
        <v>3591.1778110013083</v>
      </c>
      <c r="BY7" s="160">
        <f>'Agency North'!BZ7+'Agency South'!BZ7</f>
        <v>3680.1884465421908</v>
      </c>
      <c r="BZ7" s="160">
        <f>'Agency North'!CA7+'Agency South'!CA7</f>
        <v>3767.7211476650864</v>
      </c>
      <c r="CA7" s="160">
        <f>'Agency North'!CB7+'Agency South'!CB7</f>
        <v>3801.8937959298864</v>
      </c>
      <c r="CB7" s="160">
        <f>'Agency North'!CC7+'Agency South'!CC7</f>
        <v>3793.8258198756043</v>
      </c>
      <c r="CC7" s="160">
        <f>'Agency North'!CD7+'Agency South'!CD7</f>
        <v>3807.335916868733</v>
      </c>
      <c r="CD7" s="160">
        <f>'Agency North'!CE7+'Agency South'!CE7</f>
        <v>3874.6483151647772</v>
      </c>
      <c r="CE7" s="160">
        <f>'Agency North'!CF7+'Agency South'!CF7</f>
        <v>3985.3347814087147</v>
      </c>
      <c r="CF7" s="160">
        <f>'Agency North'!CG7+'Agency South'!CG7</f>
        <v>4084.2126054700943</v>
      </c>
      <c r="CG7" s="189">
        <f>'Agency North'!CH7+'Agency South'!CH7</f>
        <v>4172.6297561356751</v>
      </c>
      <c r="CH7" s="160">
        <f>'Agency North'!CI7+'Agency South'!CI7</f>
        <v>4254.1253436354846</v>
      </c>
      <c r="CI7" s="160">
        <f>'Agency North'!CJ7+'Agency South'!CJ7</f>
        <v>4307.9245482170336</v>
      </c>
      <c r="CJ7" s="160">
        <f>'Agency North'!CK7+'Agency South'!CK7</f>
        <v>4372.6380245238233</v>
      </c>
      <c r="CK7" s="160">
        <f>'Agency North'!CL7+'Agency South'!CL7</f>
        <v>4473.385596278159</v>
      </c>
      <c r="CL7" s="160">
        <f>'Agency North'!CM7+'Agency South'!CM7</f>
        <v>4570.8944665798317</v>
      </c>
      <c r="CM7" s="160">
        <f>'Agency North'!CN7+'Agency South'!CN7</f>
        <v>4599.8276583175211</v>
      </c>
      <c r="CN7" s="160">
        <f>'Agency North'!CO7+'Agency South'!CO7</f>
        <v>4573.816037766198</v>
      </c>
      <c r="CO7" s="160">
        <f>'Agency North'!CP7+'Agency South'!CP7</f>
        <v>4572.127090961375</v>
      </c>
      <c r="CP7" s="160">
        <f>'Agency North'!CQ7+'Agency South'!CQ7</f>
        <v>4643.267437316098</v>
      </c>
      <c r="CQ7" s="160">
        <f>'Agency North'!CR7+'Agency South'!CR7</f>
        <v>4771.3534742478969</v>
      </c>
      <c r="CR7" s="160">
        <f>'Agency North'!CS7+'Agency South'!CS7</f>
        <v>4887.1787882581448</v>
      </c>
      <c r="CS7" s="189">
        <f>'Agency North'!CT7+'Agency South'!CT7</f>
        <v>4990.7555770902782</v>
      </c>
    </row>
    <row r="8" spans="1:98" s="26" customFormat="1" x14ac:dyDescent="0.25">
      <c r="A8" s="26" t="s">
        <v>42</v>
      </c>
      <c r="B8" s="26">
        <f>'Agency North'!C8+'Agency South'!C8</f>
        <v>0</v>
      </c>
      <c r="C8" s="26">
        <f>'Agency North'!D8+'Agency South'!D8</f>
        <v>0</v>
      </c>
      <c r="D8" s="26">
        <f>'Agency North'!E8+'Agency South'!E8</f>
        <v>0</v>
      </c>
      <c r="E8" s="26">
        <f>'Agency North'!F8+'Agency South'!F8</f>
        <v>96</v>
      </c>
      <c r="F8" s="26">
        <f>'Agency North'!G8+'Agency South'!G8</f>
        <v>66</v>
      </c>
      <c r="G8" s="26">
        <f>'Agency North'!H8+'Agency South'!H8</f>
        <v>80</v>
      </c>
      <c r="H8" s="26">
        <f>'Agency North'!I8+'Agency South'!I8</f>
        <v>72</v>
      </c>
      <c r="I8" s="26">
        <f>'Agency North'!J8+'Agency South'!J8</f>
        <v>78</v>
      </c>
      <c r="J8" s="26">
        <f>'Agency North'!K8+'Agency South'!K8</f>
        <v>134</v>
      </c>
      <c r="K8" s="26">
        <f>'Agency North'!L8+'Agency South'!L8</f>
        <v>66</v>
      </c>
      <c r="L8" s="26">
        <f>'Agency North'!M8+'Agency South'!M8</f>
        <v>98</v>
      </c>
      <c r="M8" s="33">
        <f>'Agency North'!N8+'Agency South'!N8</f>
        <v>64</v>
      </c>
      <c r="N8" s="260">
        <f>'Agency North'!O8+'Agency South'!O8</f>
        <v>14</v>
      </c>
      <c r="O8" s="260">
        <f>'Agency North'!P8+'Agency South'!P8</f>
        <v>11</v>
      </c>
      <c r="P8" s="260">
        <f>'Agency North'!Q8+'Agency South'!Q8</f>
        <v>65</v>
      </c>
      <c r="Q8" s="260">
        <f>'Agency North'!R8+'Agency South'!R8</f>
        <v>74</v>
      </c>
      <c r="R8" s="260">
        <f>'Agency North'!S8+'Agency South'!S8</f>
        <v>131</v>
      </c>
      <c r="S8" s="260">
        <f>'Agency North'!T8+'Agency South'!T8</f>
        <v>180</v>
      </c>
      <c r="T8" s="260">
        <f>'Agency North'!U8+'Agency South'!U8</f>
        <v>103</v>
      </c>
      <c r="U8" s="260">
        <f>'Agency North'!V8+'Agency South'!V8</f>
        <v>112</v>
      </c>
      <c r="V8" s="26">
        <f>'Agency North'!W8+'Agency South'!W8</f>
        <v>192</v>
      </c>
      <c r="W8" s="26">
        <f>'Agency North'!X8+'Agency South'!X8</f>
        <v>176</v>
      </c>
      <c r="X8" s="26">
        <f>'Agency North'!Y8+'Agency South'!Y8</f>
        <v>219</v>
      </c>
      <c r="Y8" s="33">
        <f>'Agency North'!Z8+'Agency South'!Z8</f>
        <v>153</v>
      </c>
      <c r="Z8" s="26">
        <f>'Agency North'!AA8+'Agency South'!AA8</f>
        <v>78</v>
      </c>
      <c r="AA8" s="26">
        <f>'Agency North'!AB8+'Agency South'!AB8</f>
        <v>131</v>
      </c>
      <c r="AB8" s="26">
        <f>'Agency North'!AC8+'Agency South'!AC8</f>
        <v>58</v>
      </c>
      <c r="AC8" s="26">
        <f>'Agency North'!AD8+'Agency South'!AD8</f>
        <v>55</v>
      </c>
      <c r="AD8" s="26">
        <f>'Agency North'!AE8+'Agency South'!AE8</f>
        <v>53</v>
      </c>
      <c r="AE8" s="26">
        <f>'Agency North'!AF8+'Agency South'!AF8</f>
        <v>53</v>
      </c>
      <c r="AF8" s="26">
        <f>'Agency North'!AG8+'Agency South'!AG8</f>
        <v>61</v>
      </c>
      <c r="AG8" s="26">
        <f>'Agency North'!AH8+'Agency South'!AH8</f>
        <v>73.595238095238102</v>
      </c>
      <c r="AH8" s="26">
        <f>'Agency North'!AI8+'Agency South'!AI8</f>
        <v>73.999523809523808</v>
      </c>
      <c r="AI8" s="26">
        <f>'Agency North'!AJ8+'Agency South'!AJ8</f>
        <v>74.407852380952377</v>
      </c>
      <c r="AJ8" s="26">
        <f>'Agency North'!AK8+'Agency South'!AK8</f>
        <v>74.820264238095234</v>
      </c>
      <c r="AK8" s="33">
        <f>'Agency North'!AL8+'Agency South'!AL8</f>
        <v>75.236800213809516</v>
      </c>
      <c r="AL8" s="26">
        <f>'Agency North'!AM8+'Agency South'!AM8</f>
        <v>72.064834339246033</v>
      </c>
      <c r="AM8" s="26">
        <f>'Agency North'!AN8+'Agency South'!AN8</f>
        <v>72.525199237886909</v>
      </c>
      <c r="AN8" s="26">
        <f>'Agency North'!AO8+'Agency South'!AO8</f>
        <v>70.167644165118219</v>
      </c>
      <c r="AO8" s="26">
        <f>'Agency North'!AP8+'Agency South'!AP8</f>
        <v>70.507112952859558</v>
      </c>
      <c r="AP8" s="26">
        <f>'Agency North'!AQ8+'Agency South'!AQ8</f>
        <v>71.268125790652476</v>
      </c>
      <c r="AQ8" s="26">
        <f>'Agency North'!AR8+'Agency South'!AR8</f>
        <v>71.9022438991787</v>
      </c>
      <c r="AR8" s="26">
        <f>'Agency North'!AS8+'Agency South'!AS8</f>
        <v>72.731989593008478</v>
      </c>
      <c r="AS8" s="26">
        <f>'Agency North'!AT8+'Agency South'!AT8</f>
        <v>73.690093015013076</v>
      </c>
      <c r="AT8" s="26">
        <f>'Agency North'!AU8+'Agency South'!AU8</f>
        <v>74.001295146029634</v>
      </c>
      <c r="AU8" s="26">
        <f>'Agency North'!AV8+'Agency South'!AV8</f>
        <v>74.280134398428544</v>
      </c>
      <c r="AV8" s="26">
        <f>'Agency North'!AW8+'Agency South'!AW8</f>
        <v>74.523330901762989</v>
      </c>
      <c r="AW8" s="33">
        <f>'Agency North'!AX8+'Agency South'!AX8</f>
        <v>74.72732563340999</v>
      </c>
      <c r="AX8" s="26">
        <f>'Agency North'!AY8+'Agency South'!AY8</f>
        <v>73.887805923707887</v>
      </c>
      <c r="AY8" s="26">
        <f>'Agency North'!AZ8+'Agency South'!AZ8</f>
        <v>73.887805923707887</v>
      </c>
      <c r="AZ8" s="26">
        <f>'Agency North'!BA8+'Agency South'!BA8</f>
        <v>73.887805923707887</v>
      </c>
      <c r="BA8" s="26">
        <f>'Agency North'!BB8+'Agency South'!BB8</f>
        <v>73.887805923707887</v>
      </c>
      <c r="BB8" s="26">
        <f>'Agency North'!BC8+'Agency South'!BC8</f>
        <v>73.887805923707887</v>
      </c>
      <c r="BC8" s="26">
        <f>'Agency North'!BD8+'Agency South'!BD8</f>
        <v>73.887805923707887</v>
      </c>
      <c r="BD8" s="26">
        <f>'Agency North'!BE8+'Agency South'!BE8</f>
        <v>73.887805923707887</v>
      </c>
      <c r="BE8" s="26">
        <f>'Agency North'!BF8+'Agency South'!BF8</f>
        <v>73.887805923707887</v>
      </c>
      <c r="BF8" s="26">
        <f>'Agency North'!BG8+'Agency South'!BG8</f>
        <v>73.887805923707887</v>
      </c>
      <c r="BG8" s="26">
        <f>'Agency North'!BH8+'Agency South'!BH8</f>
        <v>73.887805923707887</v>
      </c>
      <c r="BH8" s="26">
        <f>'Agency North'!BI8+'Agency South'!BI8</f>
        <v>73.887805923707887</v>
      </c>
      <c r="BI8" s="33">
        <f>'Agency North'!BJ8+'Agency South'!BJ8</f>
        <v>73.887805923707887</v>
      </c>
      <c r="BJ8" s="26">
        <f>'Agency North'!BK8+'Agency South'!BK8</f>
        <v>76</v>
      </c>
      <c r="BK8" s="26">
        <f>'Agency North'!BL8+'Agency South'!BL8</f>
        <v>76</v>
      </c>
      <c r="BL8" s="26">
        <f>'Agency North'!BM8+'Agency South'!BM8</f>
        <v>78</v>
      </c>
      <c r="BM8" s="26">
        <f>'Agency North'!BN8+'Agency South'!BN8</f>
        <v>78</v>
      </c>
      <c r="BN8" s="26">
        <f>'Agency North'!BO8+'Agency South'!BO8</f>
        <v>78</v>
      </c>
      <c r="BO8" s="26">
        <f>'Agency North'!BP8+'Agency South'!BP8</f>
        <v>80</v>
      </c>
      <c r="BP8" s="26">
        <f>'Agency North'!BQ8+'Agency South'!BQ8</f>
        <v>80</v>
      </c>
      <c r="BQ8" s="26">
        <f>'Agency North'!BR8+'Agency South'!BR8</f>
        <v>80</v>
      </c>
      <c r="BR8" s="26">
        <f>'Agency North'!BS8+'Agency South'!BS8</f>
        <v>80</v>
      </c>
      <c r="BS8" s="26">
        <f>'Agency North'!BT8+'Agency South'!BT8</f>
        <v>80</v>
      </c>
      <c r="BT8" s="26">
        <f>'Agency North'!BU8+'Agency South'!BU8</f>
        <v>80</v>
      </c>
      <c r="BU8" s="33">
        <f>'Agency North'!BV8+'Agency South'!BV8</f>
        <v>80</v>
      </c>
      <c r="BV8" s="26">
        <f>'Agency North'!BW8+'Agency South'!BW8</f>
        <v>76</v>
      </c>
      <c r="BW8" s="26">
        <f>'Agency North'!BX8+'Agency South'!BX8</f>
        <v>76</v>
      </c>
      <c r="BX8" s="26">
        <f>'Agency North'!BY8+'Agency South'!BY8</f>
        <v>76</v>
      </c>
      <c r="BY8" s="26">
        <f>'Agency North'!BZ8+'Agency South'!BZ8</f>
        <v>76</v>
      </c>
      <c r="BZ8" s="26">
        <f>'Agency North'!CA8+'Agency South'!CA8</f>
        <v>76</v>
      </c>
      <c r="CA8" s="26">
        <f>'Agency North'!CB8+'Agency South'!CB8</f>
        <v>76</v>
      </c>
      <c r="CB8" s="26">
        <f>'Agency North'!CC8+'Agency South'!CC8</f>
        <v>76</v>
      </c>
      <c r="CC8" s="26">
        <f>'Agency North'!CD8+'Agency South'!CD8</f>
        <v>76</v>
      </c>
      <c r="CD8" s="26">
        <f>'Agency North'!CE8+'Agency South'!CE8</f>
        <v>76</v>
      </c>
      <c r="CE8" s="26">
        <f>'Agency North'!CF8+'Agency South'!CF8</f>
        <v>76</v>
      </c>
      <c r="CF8" s="26">
        <f>'Agency North'!CG8+'Agency South'!CG8</f>
        <v>76</v>
      </c>
      <c r="CG8" s="33">
        <f>'Agency North'!CH8+'Agency South'!CH8</f>
        <v>76</v>
      </c>
      <c r="CH8" s="26">
        <f>'Agency North'!CI8+'Agency South'!CI8</f>
        <v>76</v>
      </c>
      <c r="CI8" s="26">
        <f>'Agency North'!CJ8+'Agency South'!CJ8</f>
        <v>76</v>
      </c>
      <c r="CJ8" s="26">
        <f>'Agency North'!CK8+'Agency South'!CK8</f>
        <v>76</v>
      </c>
      <c r="CK8" s="26">
        <f>'Agency North'!CL8+'Agency South'!CL8</f>
        <v>76</v>
      </c>
      <c r="CL8" s="26">
        <f>'Agency North'!CM8+'Agency South'!CM8</f>
        <v>76</v>
      </c>
      <c r="CM8" s="26">
        <f>'Agency North'!CN8+'Agency South'!CN8</f>
        <v>76</v>
      </c>
      <c r="CN8" s="26">
        <f>'Agency North'!CO8+'Agency South'!CO8</f>
        <v>76</v>
      </c>
      <c r="CO8" s="26">
        <f>'Agency North'!CP8+'Agency South'!CP8</f>
        <v>76</v>
      </c>
      <c r="CP8" s="26">
        <f>'Agency North'!CQ8+'Agency South'!CQ8</f>
        <v>76</v>
      </c>
      <c r="CQ8" s="26">
        <f>'Agency North'!CR8+'Agency South'!CR8</f>
        <v>76</v>
      </c>
      <c r="CR8" s="26">
        <f>'Agency North'!CS8+'Agency South'!CS8</f>
        <v>76</v>
      </c>
      <c r="CS8" s="33">
        <f>'Agency North'!CT8+'Agency South'!CT8</f>
        <v>76</v>
      </c>
    </row>
    <row r="9" spans="1:98" s="26" customFormat="1" x14ac:dyDescent="0.25">
      <c r="A9" s="26" t="s">
        <v>63</v>
      </c>
      <c r="B9" s="26">
        <f>'Agency North'!C9+'Agency South'!C9</f>
        <v>0</v>
      </c>
      <c r="C9" s="26">
        <f>'Agency North'!D9+'Agency South'!D9</f>
        <v>0</v>
      </c>
      <c r="D9" s="26">
        <f>'Agency North'!E9+'Agency South'!E9</f>
        <v>0</v>
      </c>
      <c r="E9" s="26">
        <f>'Agency North'!F9+'Agency South'!F9</f>
        <v>0</v>
      </c>
      <c r="F9" s="26">
        <f>'Agency North'!G9+'Agency South'!G9</f>
        <v>0</v>
      </c>
      <c r="G9" s="26">
        <f>'Agency North'!H9+'Agency South'!H9</f>
        <v>0</v>
      </c>
      <c r="H9" s="26">
        <f>'Agency North'!I9+'Agency South'!I9</f>
        <v>0</v>
      </c>
      <c r="I9" s="26">
        <f>'Agency North'!J9+'Agency South'!J9</f>
        <v>0</v>
      </c>
      <c r="J9" s="26">
        <f>'Agency North'!K9+'Agency South'!K9</f>
        <v>0</v>
      </c>
      <c r="K9" s="26">
        <f>'Agency North'!L9+'Agency South'!L9</f>
        <v>0</v>
      </c>
      <c r="L9" s="26">
        <f>'Agency North'!M9+'Agency South'!M9</f>
        <v>0</v>
      </c>
      <c r="M9" s="33">
        <f>'Agency North'!N9+'Agency South'!N9</f>
        <v>0</v>
      </c>
      <c r="N9" s="260">
        <f>'Agency North'!O9+'Agency South'!O9</f>
        <v>59</v>
      </c>
      <c r="O9" s="260">
        <f>'Agency North'!P9+'Agency South'!P9</f>
        <v>18</v>
      </c>
      <c r="P9" s="260">
        <f>'Agency North'!Q9+'Agency South'!Q9</f>
        <v>21</v>
      </c>
      <c r="Q9" s="260">
        <f>'Agency North'!R9+'Agency South'!R9</f>
        <v>74</v>
      </c>
      <c r="R9" s="260">
        <f>'Agency North'!S9+'Agency South'!S9</f>
        <v>33</v>
      </c>
      <c r="S9" s="260">
        <f>'Agency North'!T9+'Agency South'!T9</f>
        <v>44</v>
      </c>
      <c r="T9" s="260">
        <f>'Agency North'!U9+'Agency South'!U9</f>
        <v>50</v>
      </c>
      <c r="U9" s="260">
        <f>'Agency North'!V9+'Agency South'!V9</f>
        <v>48</v>
      </c>
      <c r="V9" s="26">
        <f>'Agency North'!W9+'Agency South'!W9</f>
        <v>76</v>
      </c>
      <c r="W9" s="26">
        <f>'Agency North'!X9+'Agency South'!X9</f>
        <v>61</v>
      </c>
      <c r="X9" s="26">
        <f>'Agency North'!Y9+'Agency South'!Y9</f>
        <v>51</v>
      </c>
      <c r="Y9" s="33">
        <f>'Agency North'!Z9+'Agency South'!Z9</f>
        <v>93</v>
      </c>
      <c r="Z9" s="26">
        <f>'Agency North'!AA9+'Agency South'!AA9</f>
        <v>78</v>
      </c>
      <c r="AA9" s="26">
        <f>'Agency North'!AB9+'Agency South'!AB9</f>
        <v>84</v>
      </c>
      <c r="AB9" s="26">
        <f>'Agency North'!AC9+'Agency South'!AC9</f>
        <v>124</v>
      </c>
      <c r="AC9" s="26">
        <f>'Agency North'!AD9+'Agency South'!AD9</f>
        <v>91</v>
      </c>
      <c r="AD9" s="26">
        <f>'Agency North'!AE9+'Agency South'!AE9</f>
        <v>105</v>
      </c>
      <c r="AE9" s="26">
        <f>'Agency North'!AF9+'Agency South'!AF9</f>
        <v>103</v>
      </c>
      <c r="AF9" s="26">
        <f>'Agency North'!AG9+'Agency South'!AG9</f>
        <v>78</v>
      </c>
      <c r="AG9" s="26">
        <f>'Agency North'!AH9+'Agency South'!AH9</f>
        <v>214.00092133213417</v>
      </c>
      <c r="AH9" s="26">
        <f>'Agency North'!AI9+'Agency South'!AI9</f>
        <v>228.55552377353376</v>
      </c>
      <c r="AI9" s="26">
        <f>'Agency North'!AJ9+'Agency South'!AJ9</f>
        <v>255.45671434121968</v>
      </c>
      <c r="AJ9" s="26">
        <f>'Agency North'!AK9+'Agency South'!AK9</f>
        <v>274.30036499236314</v>
      </c>
      <c r="AK9" s="33">
        <f>'Agency North'!AL9+'Agency South'!AL9</f>
        <v>295.80409593176921</v>
      </c>
      <c r="AL9" s="26">
        <f>'Agency North'!AM9+'Agency South'!AM9</f>
        <v>253.53805674970712</v>
      </c>
      <c r="AM9" s="26">
        <f>'Agency North'!AN9+'Agency South'!AN9</f>
        <v>277.40724029921108</v>
      </c>
      <c r="AN9" s="26">
        <f>'Agency North'!AO9+'Agency South'!AO9</f>
        <v>288.26215658606986</v>
      </c>
      <c r="AO9" s="26">
        <f>'Agency North'!AP9+'Agency South'!AP9</f>
        <v>287.70993588907527</v>
      </c>
      <c r="AP9" s="26">
        <f>'Agency North'!AQ9+'Agency South'!AQ9</f>
        <v>268.83158628579076</v>
      </c>
      <c r="AQ9" s="26">
        <f>'Agency North'!AR9+'Agency South'!AR9</f>
        <v>276.25113666654011</v>
      </c>
      <c r="AR9" s="26">
        <f>'Agency North'!AS9+'Agency South'!AS9</f>
        <v>259.26268223637646</v>
      </c>
      <c r="AS9" s="26">
        <f>'Agency North'!AT9+'Agency South'!AT9</f>
        <v>279.07403452687726</v>
      </c>
      <c r="AT9" s="26">
        <f>'Agency North'!AU9+'Agency South'!AU9</f>
        <v>286.45419622786187</v>
      </c>
      <c r="AU9" s="26">
        <f>'Agency North'!AV9+'Agency South'!AV9</f>
        <v>301.81177250199221</v>
      </c>
      <c r="AV9" s="26">
        <f>'Agency North'!AW9+'Agency South'!AW9</f>
        <v>315.87033426021242</v>
      </c>
      <c r="AW9" s="33">
        <f>'Agency North'!AX9+'Agency South'!AX9</f>
        <v>332.33902951044911</v>
      </c>
      <c r="AX9" s="26">
        <f>'Agency North'!AY9+'Agency South'!AY9</f>
        <v>319.25119009750438</v>
      </c>
      <c r="AY9" s="26">
        <f>'Agency North'!AZ9+'Agency South'!AZ9</f>
        <v>335.23414644782184</v>
      </c>
      <c r="AZ9" s="26">
        <f>'Agency North'!BA9+'Agency South'!BA9</f>
        <v>348.89445568028958</v>
      </c>
      <c r="BA9" s="26">
        <f>'Agency North'!BB9+'Agency South'!BB9</f>
        <v>357.34687333461159</v>
      </c>
      <c r="BB9" s="26">
        <f>'Agency North'!BC9+'Agency South'!BC9</f>
        <v>356.82243588861411</v>
      </c>
      <c r="BC9" s="26">
        <f>'Agency North'!BD9+'Agency South'!BD9</f>
        <v>363.9738813959745</v>
      </c>
      <c r="BD9" s="26">
        <f>'Agency North'!BE9+'Agency South'!BE9</f>
        <v>360.83994884386578</v>
      </c>
      <c r="BE9" s="26">
        <f>'Agency North'!BF9+'Agency South'!BF9</f>
        <v>374.74602444898414</v>
      </c>
      <c r="BF9" s="26">
        <f>'Agency North'!BG9+'Agency South'!BG9</f>
        <v>384.55832186075315</v>
      </c>
      <c r="BG9" s="26">
        <f>'Agency North'!BH9+'Agency South'!BH9</f>
        <v>391.28353059672475</v>
      </c>
      <c r="BH9" s="26">
        <f>'Agency North'!BI9+'Agency South'!BI9</f>
        <v>399.03786466665605</v>
      </c>
      <c r="BI9" s="33">
        <f>'Agency North'!BJ9+'Agency South'!BJ9</f>
        <v>407.19968090933241</v>
      </c>
      <c r="BJ9" s="26">
        <f>'Agency North'!BK9+'Agency South'!BK9</f>
        <v>404.23638919875862</v>
      </c>
      <c r="BK9" s="26">
        <f>'Agency North'!BL9+'Agency South'!BL9</f>
        <v>408.89088057161274</v>
      </c>
      <c r="BL9" s="26">
        <f>'Agency North'!BM9+'Agency South'!BM9</f>
        <v>413.82966935275425</v>
      </c>
      <c r="BM9" s="26">
        <f>'Agency North'!BN9+'Agency South'!BN9</f>
        <v>418.56339800828027</v>
      </c>
      <c r="BN9" s="26">
        <f>'Agency North'!BO9+'Agency South'!BO9</f>
        <v>394.71649839457865</v>
      </c>
      <c r="BO9" s="26">
        <f>'Agency North'!BP9+'Agency South'!BP9</f>
        <v>370.17695581724712</v>
      </c>
      <c r="BP9" s="26">
        <f>'Agency North'!BQ9+'Agency South'!BQ9</f>
        <v>391.33973546641289</v>
      </c>
      <c r="BQ9" s="26">
        <f>'Agency North'!BR9+'Agency South'!BR9</f>
        <v>426.98030838564523</v>
      </c>
      <c r="BR9" s="26">
        <f>'Agency North'!BS9+'Agency South'!BS9</f>
        <v>460.36867752005458</v>
      </c>
      <c r="BS9" s="26">
        <f>'Agency North'!BT9+'Agency South'!BT9</f>
        <v>471.81670408591435</v>
      </c>
      <c r="BT9" s="26">
        <f>'Agency North'!BU9+'Agency South'!BU9</f>
        <v>482.31767441633025</v>
      </c>
      <c r="BU9" s="33">
        <f>'Agency North'!BV9+'Agency South'!BV9</f>
        <v>493.33678128329416</v>
      </c>
      <c r="BV9" s="26">
        <f>'Agency North'!BW9+'Agency South'!BW9</f>
        <v>486.31581020692045</v>
      </c>
      <c r="BW9" s="26">
        <f>'Agency North'!BX9+'Agency South'!BX9</f>
        <v>502.79364266263423</v>
      </c>
      <c r="BX9" s="26">
        <f>'Agency North'!BY9+'Agency South'!BY9</f>
        <v>542.67200168164777</v>
      </c>
      <c r="BY9" s="26">
        <f>'Agency North'!BZ9+'Agency South'!BZ9</f>
        <v>554.70504613031926</v>
      </c>
      <c r="BZ9" s="26">
        <f>'Agency North'!CA9+'Agency South'!CA9</f>
        <v>514.6139650481739</v>
      </c>
      <c r="CA9" s="26">
        <f>'Agency North'!CB9+'Agency South'!CB9</f>
        <v>477.61983537775552</v>
      </c>
      <c r="CB9" s="26">
        <f>'Agency North'!CC9+'Agency South'!CC9</f>
        <v>498.09659719502014</v>
      </c>
      <c r="CC9" s="26">
        <f>'Agency North'!CD9+'Agency South'!CD9</f>
        <v>554.0392448243864</v>
      </c>
      <c r="CD9" s="26">
        <f>'Agency North'!CE9+'Agency South'!CE9</f>
        <v>607.62184612109411</v>
      </c>
      <c r="CE9" s="26">
        <f>'Agency North'!CF9+'Agency South'!CF9</f>
        <v>612.52600414828657</v>
      </c>
      <c r="CF9" s="26">
        <f>'Agency North'!CG9+'Agency South'!CG9</f>
        <v>617.00554234173819</v>
      </c>
      <c r="CG9" s="33">
        <f>'Agency North'!CH9+'Agency South'!CH9</f>
        <v>623.45380314914769</v>
      </c>
      <c r="CH9" s="26">
        <f>'Agency North'!CI9+'Agency South'!CI9</f>
        <v>608.09044583397178</v>
      </c>
      <c r="CI9" s="26">
        <f>'Agency North'!CJ9+'Agency South'!CJ9</f>
        <v>627.18921259862589</v>
      </c>
      <c r="CJ9" s="26">
        <f>'Agency North'!CK9+'Agency South'!CK9</f>
        <v>673.05884908416806</v>
      </c>
      <c r="CK9" s="26">
        <f>'Agency North'!CL9+'Agency South'!CL9</f>
        <v>685.07690699963325</v>
      </c>
      <c r="CL9" s="26">
        <f>'Agency North'!CM9+'Agency South'!CM9</f>
        <v>631.27514573078054</v>
      </c>
      <c r="CM9" s="26">
        <f>'Agency North'!CN9+'Agency South'!CN9</f>
        <v>580.78773776376102</v>
      </c>
      <c r="CN9" s="26">
        <f>'Agency North'!CO9+'Agency South'!CO9</f>
        <v>601.30434167068233</v>
      </c>
      <c r="CO9" s="26">
        <f>'Agency North'!CP9+'Agency South'!CP9</f>
        <v>673.99855890287358</v>
      </c>
      <c r="CP9" s="26">
        <f>'Agency North'!CQ9+'Agency South'!CQ9</f>
        <v>741.76309680072325</v>
      </c>
      <c r="CQ9" s="26">
        <f>'Agency North'!CR9+'Agency South'!CR9</f>
        <v>748.88272753079809</v>
      </c>
      <c r="CR9" s="26">
        <f>'Agency North'!CS9+'Agency South'!CS9</f>
        <v>754.16880673625383</v>
      </c>
      <c r="CS9" s="33">
        <f>'Agency North'!CT9+'Agency South'!CT9</f>
        <v>761.23575017572034</v>
      </c>
    </row>
    <row r="10" spans="1:98" s="26" customFormat="1" x14ac:dyDescent="0.25">
      <c r="A10" s="26" t="s">
        <v>69</v>
      </c>
      <c r="B10" s="26">
        <f>'Agency North'!C10+'Agency South'!C10</f>
        <v>0</v>
      </c>
      <c r="C10" s="26">
        <f>'Agency North'!D10+'Agency South'!D10</f>
        <v>0</v>
      </c>
      <c r="D10" s="26">
        <f>'Agency North'!E10+'Agency South'!E10</f>
        <v>0</v>
      </c>
      <c r="E10" s="26">
        <f>'Agency North'!F10+'Agency South'!F10</f>
        <v>0</v>
      </c>
      <c r="F10" s="26">
        <f>'Agency North'!G10+'Agency South'!G10</f>
        <v>0</v>
      </c>
      <c r="G10" s="26">
        <f>'Agency North'!H10+'Agency South'!H10</f>
        <v>0</v>
      </c>
      <c r="H10" s="26">
        <f>'Agency North'!I10+'Agency South'!I10</f>
        <v>0</v>
      </c>
      <c r="I10" s="26">
        <f>'Agency North'!J10+'Agency South'!J10</f>
        <v>0</v>
      </c>
      <c r="J10" s="26">
        <f>'Agency North'!K10+'Agency South'!K10</f>
        <v>0</v>
      </c>
      <c r="K10" s="26">
        <f>'Agency North'!L10+'Agency South'!L10</f>
        <v>0</v>
      </c>
      <c r="L10" s="26">
        <f>'Agency North'!M10+'Agency South'!M10</f>
        <v>0</v>
      </c>
      <c r="M10" s="33">
        <f>'Agency North'!N10+'Agency South'!N10</f>
        <v>0</v>
      </c>
      <c r="N10" s="260">
        <f>'Agency North'!O10+'Agency South'!O10</f>
        <v>21</v>
      </c>
      <c r="O10" s="260">
        <f>'Agency North'!P10+'Agency South'!P10</f>
        <v>36</v>
      </c>
      <c r="P10" s="260">
        <f>'Agency North'!Q10+'Agency South'!Q10</f>
        <v>18</v>
      </c>
      <c r="Q10" s="260">
        <f>'Agency North'!R10+'Agency South'!R10</f>
        <v>22</v>
      </c>
      <c r="R10" s="260">
        <f>'Agency North'!S10+'Agency South'!S10</f>
        <v>32</v>
      </c>
      <c r="S10" s="260">
        <f>'Agency North'!T10+'Agency South'!T10</f>
        <v>89</v>
      </c>
      <c r="T10" s="260">
        <f>'Agency North'!U10+'Agency South'!U10</f>
        <v>118</v>
      </c>
      <c r="U10" s="260">
        <f>'Agency North'!V10+'Agency South'!V10</f>
        <v>19</v>
      </c>
      <c r="V10" s="26">
        <f>'Agency North'!W10+'Agency South'!W10</f>
        <v>55</v>
      </c>
      <c r="W10" s="26">
        <f>'Agency North'!X10+'Agency South'!X10</f>
        <v>61</v>
      </c>
      <c r="X10" s="26">
        <f>'Agency North'!Y10+'Agency South'!Y10</f>
        <v>69</v>
      </c>
      <c r="Y10" s="33">
        <f>'Agency North'!Z10+'Agency South'!Z10</f>
        <v>96</v>
      </c>
      <c r="Z10" s="26">
        <f>'Agency North'!AA10+'Agency South'!AA10</f>
        <v>138</v>
      </c>
      <c r="AA10" s="26">
        <f>'Agency North'!AB10+'Agency South'!AB10</f>
        <v>64</v>
      </c>
      <c r="AB10" s="26">
        <f>'Agency North'!AC10+'Agency South'!AC10</f>
        <v>107</v>
      </c>
      <c r="AC10" s="26">
        <f>'Agency North'!AD10+'Agency South'!AD10</f>
        <v>241</v>
      </c>
      <c r="AD10" s="26">
        <f>'Agency North'!AE10+'Agency South'!AE10</f>
        <v>66</v>
      </c>
      <c r="AE10" s="26">
        <f>'Agency North'!AF10+'Agency South'!AF10</f>
        <v>124</v>
      </c>
      <c r="AF10" s="26">
        <f>'Agency North'!AG10+'Agency South'!AG10</f>
        <v>317</v>
      </c>
      <c r="AG10" s="26">
        <f>'Agency North'!AH10+'Agency South'!AH10</f>
        <v>238.99534366353686</v>
      </c>
      <c r="AH10" s="26">
        <f>'Agency North'!AI10+'Agency South'!AI10</f>
        <v>229.01174598132459</v>
      </c>
      <c r="AI10" s="26">
        <f>'Agency North'!AJ10+'Agency South'!AJ10</f>
        <v>275.84797102769573</v>
      </c>
      <c r="AJ10" s="26">
        <f>'Agency North'!AK10+'Agency South'!AK10</f>
        <v>311.75957809006559</v>
      </c>
      <c r="AK10" s="33">
        <f>'Agency North'!AL10+'Agency South'!AL10</f>
        <v>281.77864990685936</v>
      </c>
      <c r="AL10" s="26">
        <f>'Agency North'!AM10+'Agency South'!AM10</f>
        <v>298.24556669534729</v>
      </c>
      <c r="AM10" s="26">
        <f>'Agency North'!AN10+'Agency South'!AN10</f>
        <v>311.6711641514699</v>
      </c>
      <c r="AN10" s="26">
        <f>'Agency North'!AO10+'Agency South'!AO10</f>
        <v>318.56341388884476</v>
      </c>
      <c r="AO10" s="26">
        <f>'Agency North'!AP10+'Agency South'!AP10</f>
        <v>318.13240681433138</v>
      </c>
      <c r="AP10" s="26">
        <f>'Agency North'!AQ10+'Agency South'!AQ10</f>
        <v>326.14796084303418</v>
      </c>
      <c r="AQ10" s="26">
        <f>'Agency North'!AR10+'Agency South'!AR10</f>
        <v>329.84470461237441</v>
      </c>
      <c r="AR10" s="26">
        <f>'Agency North'!AS10+'Agency South'!AS10</f>
        <v>332.11990410327252</v>
      </c>
      <c r="AS10" s="26">
        <f>'Agency North'!AT10+'Agency South'!AT10</f>
        <v>331.21832175356889</v>
      </c>
      <c r="AT10" s="26">
        <f>'Agency North'!AU10+'Agency South'!AU10</f>
        <v>335.02434424226601</v>
      </c>
      <c r="AU10" s="26">
        <f>'Agency North'!AV10+'Agency South'!AV10</f>
        <v>339.03485472348717</v>
      </c>
      <c r="AV10" s="26">
        <f>'Agency North'!AW10+'Agency South'!AW10</f>
        <v>344.43619086390805</v>
      </c>
      <c r="AW10" s="33">
        <f>'Agency North'!AX10+'Agency South'!AX10</f>
        <v>351.24931328061564</v>
      </c>
      <c r="AX10" s="26">
        <f>'Agency North'!AY10+'Agency South'!AY10</f>
        <v>359.51985245640185</v>
      </c>
      <c r="AY10" s="26">
        <f>'Agency North'!AZ10+'Agency South'!AZ10</f>
        <v>364.63591402523718</v>
      </c>
      <c r="AZ10" s="26">
        <f>'Agency North'!BA10+'Agency South'!BA10</f>
        <v>371.36661300378751</v>
      </c>
      <c r="BA10" s="26">
        <f>'Agency North'!BB10+'Agency South'!BB10</f>
        <v>379.141026250533</v>
      </c>
      <c r="BB10" s="26">
        <f>'Agency North'!BC10+'Agency South'!BC10</f>
        <v>387.01556233107283</v>
      </c>
      <c r="BC10" s="26">
        <f>'Agency North'!BD10+'Agency South'!BD10</f>
        <v>393.60977224534651</v>
      </c>
      <c r="BD10" s="26">
        <f>'Agency North'!BE10+'Agency South'!BE10</f>
        <v>400.30695374121484</v>
      </c>
      <c r="BE10" s="26">
        <f>'Agency North'!BF10+'Agency South'!BF10</f>
        <v>405.52169673881912</v>
      </c>
      <c r="BF10" s="26">
        <f>'Agency North'!BG10+'Agency South'!BG10</f>
        <v>412.03319903180221</v>
      </c>
      <c r="BG10" s="26">
        <f>'Agency North'!BH10+'Agency South'!BH10</f>
        <v>419.04246899435799</v>
      </c>
      <c r="BH10" s="26">
        <f>'Agency North'!BI10+'Agency South'!BI10</f>
        <v>426.00740570642404</v>
      </c>
      <c r="BI10" s="33">
        <f>'Agency North'!BJ10+'Agency South'!BJ10</f>
        <v>433.08844000515649</v>
      </c>
      <c r="BJ10" s="26">
        <f>'Agency North'!BK10+'Agency South'!BK10</f>
        <v>440.3475108371307</v>
      </c>
      <c r="BK10" s="26">
        <f>'Agency North'!BL10+'Agency South'!BL10</f>
        <v>446.36808185754455</v>
      </c>
      <c r="BL10" s="26">
        <f>'Agency North'!BM10+'Agency South'!BM10</f>
        <v>452.18935159266965</v>
      </c>
      <c r="BM10" s="26">
        <f>'Agency North'!BN10+'Agency South'!BN10</f>
        <v>458.16052809438111</v>
      </c>
      <c r="BN10" s="26">
        <f>'Agency North'!BO10+'Agency South'!BO10</f>
        <v>463.95673520892473</v>
      </c>
      <c r="BO10" s="26">
        <f>'Agency North'!BP10+'Agency South'!BP10</f>
        <v>465.32495563718709</v>
      </c>
      <c r="BP10" s="26">
        <f>'Agency North'!BQ10+'Agency South'!BQ10</f>
        <v>463.09775252371469</v>
      </c>
      <c r="BQ10" s="26">
        <f>'Agency North'!BR10+'Agency South'!BR10</f>
        <v>464.38546751492385</v>
      </c>
      <c r="BR10" s="26">
        <f>'Agency North'!BS10+'Agency South'!BS10</f>
        <v>470.82282289191835</v>
      </c>
      <c r="BS10" s="26">
        <f>'Agency North'!BT10+'Agency South'!BT10</f>
        <v>481.29915161173926</v>
      </c>
      <c r="BT10" s="26">
        <f>'Agency North'!BU10+'Agency South'!BU10</f>
        <v>491.92076695238956</v>
      </c>
      <c r="BU10" s="33">
        <f>'Agency North'!BV10+'Agency South'!BV10</f>
        <v>502.52293234302249</v>
      </c>
      <c r="BV10" s="26">
        <f>'Agency North'!BW10+'Agency South'!BW10</f>
        <v>513.18729781595232</v>
      </c>
      <c r="BW10" s="26">
        <f>'Agency North'!BX10+'Agency South'!BX10</f>
        <v>520.77243549249806</v>
      </c>
      <c r="BX10" s="26">
        <f>'Agency North'!BY10+'Agency South'!BY10</f>
        <v>529.66136614076538</v>
      </c>
      <c r="BY10" s="26">
        <f>'Agency North'!BZ10+'Agency South'!BZ10</f>
        <v>543.17234500742359</v>
      </c>
      <c r="BZ10" s="26">
        <f>'Agency North'!CA10+'Agency South'!CA10</f>
        <v>556.44131678337362</v>
      </c>
      <c r="CA10" s="26">
        <f>'Agency North'!CB10+'Agency South'!CB10</f>
        <v>561.68781143203751</v>
      </c>
      <c r="CB10" s="26">
        <f>'Agency North'!CC10+'Agency South'!CC10</f>
        <v>560.58650020189111</v>
      </c>
      <c r="CC10" s="26">
        <f>'Agency North'!CD10+'Agency South'!CD10</f>
        <v>562.72684652834221</v>
      </c>
      <c r="CD10" s="26">
        <f>'Agency North'!CE10+'Agency South'!CE10</f>
        <v>572.93537987715638</v>
      </c>
      <c r="CE10" s="26">
        <f>'Agency North'!CF10+'Agency South'!CF10</f>
        <v>589.6481800869069</v>
      </c>
      <c r="CF10" s="26">
        <f>'Agency North'!CG10+'Agency South'!CG10</f>
        <v>604.58839167615747</v>
      </c>
      <c r="CG10" s="33">
        <f>'Agency North'!CH10+'Agency South'!CH10</f>
        <v>617.95821564933806</v>
      </c>
      <c r="CH10" s="26">
        <f>'Agency North'!CI10+'Agency South'!CI10</f>
        <v>630.29124125242333</v>
      </c>
      <c r="CI10" s="26">
        <f>'Agency North'!CJ10+'Agency South'!CJ10</f>
        <v>638.47573629183523</v>
      </c>
      <c r="CJ10" s="26">
        <f>'Agency North'!CK10+'Agency South'!CK10</f>
        <v>648.3112773298335</v>
      </c>
      <c r="CK10" s="26">
        <f>'Agency North'!CL10+'Agency South'!CL10</f>
        <v>663.56803669796045</v>
      </c>
      <c r="CL10" s="26">
        <f>'Agency North'!CM10+'Agency South'!CM10</f>
        <v>678.34195399309124</v>
      </c>
      <c r="CM10" s="26">
        <f>'Agency North'!CN10+'Agency South'!CN10</f>
        <v>682.79935831508431</v>
      </c>
      <c r="CN10" s="26">
        <f>'Agency North'!CO10+'Agency South'!CO10</f>
        <v>678.99328847550521</v>
      </c>
      <c r="CO10" s="26">
        <f>'Agency North'!CP10+'Agency South'!CP10</f>
        <v>678.85821254815062</v>
      </c>
      <c r="CP10" s="26">
        <f>'Agency North'!CQ10+'Agency South'!CQ10</f>
        <v>689.67705986892429</v>
      </c>
      <c r="CQ10" s="26">
        <f>'Agency North'!CR10+'Agency South'!CR10</f>
        <v>709.05741352055009</v>
      </c>
      <c r="CR10" s="26">
        <f>'Agency North'!CS10+'Agency South'!CS10</f>
        <v>726.59201790412021</v>
      </c>
      <c r="CS10" s="33">
        <f>'Agency North'!CT10+'Agency South'!CT10</f>
        <v>742.28136975555026</v>
      </c>
    </row>
    <row r="11" spans="1:98" s="157" customFormat="1" x14ac:dyDescent="0.25">
      <c r="A11" s="157" t="s">
        <v>65</v>
      </c>
      <c r="B11" s="157">
        <f>B7+B8+B9-B10</f>
        <v>0</v>
      </c>
      <c r="C11" s="157">
        <f t="shared" ref="C11:BN11" si="0">C7+C8+C9-C10</f>
        <v>0</v>
      </c>
      <c r="D11" s="157">
        <f t="shared" si="0"/>
        <v>0</v>
      </c>
      <c r="E11" s="157">
        <f t="shared" si="0"/>
        <v>96</v>
      </c>
      <c r="F11" s="157">
        <f t="shared" si="0"/>
        <v>66</v>
      </c>
      <c r="G11" s="157">
        <f t="shared" si="0"/>
        <v>80</v>
      </c>
      <c r="H11" s="157">
        <f t="shared" si="0"/>
        <v>72</v>
      </c>
      <c r="I11" s="157">
        <f t="shared" si="0"/>
        <v>78</v>
      </c>
      <c r="J11" s="157">
        <f t="shared" si="0"/>
        <v>134</v>
      </c>
      <c r="K11" s="157">
        <f t="shared" si="0"/>
        <v>66</v>
      </c>
      <c r="L11" s="157">
        <f t="shared" si="0"/>
        <v>98</v>
      </c>
      <c r="M11" s="158">
        <f t="shared" si="0"/>
        <v>64</v>
      </c>
      <c r="N11" s="261">
        <v>1002</v>
      </c>
      <c r="O11" s="261">
        <v>993</v>
      </c>
      <c r="P11" s="261">
        <v>1045</v>
      </c>
      <c r="Q11" s="261">
        <v>1129</v>
      </c>
      <c r="R11" s="261">
        <v>1212</v>
      </c>
      <c r="S11" s="261">
        <v>1314</v>
      </c>
      <c r="T11" s="261">
        <f t="shared" si="0"/>
        <v>1360</v>
      </c>
      <c r="U11" s="261">
        <f t="shared" si="0"/>
        <v>1475</v>
      </c>
      <c r="V11" s="157">
        <f t="shared" si="0"/>
        <v>1662</v>
      </c>
      <c r="W11" s="157">
        <f t="shared" si="0"/>
        <v>1780</v>
      </c>
      <c r="X11" s="157">
        <f t="shared" si="0"/>
        <v>1944</v>
      </c>
      <c r="Y11" s="158">
        <f t="shared" si="0"/>
        <v>2016</v>
      </c>
      <c r="Z11" s="157">
        <f t="shared" si="0"/>
        <v>2002</v>
      </c>
      <c r="AA11" s="157">
        <f t="shared" si="0"/>
        <v>2145</v>
      </c>
      <c r="AB11" s="157">
        <f t="shared" si="0"/>
        <v>2188</v>
      </c>
      <c r="AC11" s="157">
        <f t="shared" si="0"/>
        <v>2021</v>
      </c>
      <c r="AD11" s="157">
        <f t="shared" si="0"/>
        <v>2039</v>
      </c>
      <c r="AE11" s="157">
        <f t="shared" si="0"/>
        <v>2031</v>
      </c>
      <c r="AF11" s="157">
        <f t="shared" si="0"/>
        <v>1794</v>
      </c>
      <c r="AG11" s="157">
        <f t="shared" si="0"/>
        <v>1849.6008157638353</v>
      </c>
      <c r="AH11" s="157">
        <f t="shared" si="0"/>
        <v>1923.1441173655685</v>
      </c>
      <c r="AI11" s="157">
        <f t="shared" si="0"/>
        <v>1977.1607130600446</v>
      </c>
      <c r="AJ11" s="157">
        <f t="shared" si="0"/>
        <v>2014.5217642004372</v>
      </c>
      <c r="AK11" s="158">
        <f t="shared" si="0"/>
        <v>2103.7840104391562</v>
      </c>
      <c r="AL11" s="157">
        <f t="shared" si="0"/>
        <v>2131.1413348327619</v>
      </c>
      <c r="AM11" s="157">
        <f t="shared" si="0"/>
        <v>2169.4026102183907</v>
      </c>
      <c r="AN11" s="157">
        <f t="shared" si="0"/>
        <v>2209.2689970807337</v>
      </c>
      <c r="AO11" s="157">
        <f t="shared" si="0"/>
        <v>2249.3536391083371</v>
      </c>
      <c r="AP11" s="157">
        <f t="shared" si="0"/>
        <v>2263.3053903417463</v>
      </c>
      <c r="AQ11" s="157">
        <f t="shared" si="0"/>
        <v>2281.6140662950907</v>
      </c>
      <c r="AR11" s="157">
        <f t="shared" si="0"/>
        <v>2281.4888340212033</v>
      </c>
      <c r="AS11" s="157">
        <f t="shared" si="0"/>
        <v>2303.0346398095244</v>
      </c>
      <c r="AT11" s="157">
        <f t="shared" si="0"/>
        <v>2328.4657869411494</v>
      </c>
      <c r="AU11" s="157">
        <f t="shared" si="0"/>
        <v>2365.5228391180835</v>
      </c>
      <c r="AV11" s="157">
        <f t="shared" si="0"/>
        <v>2411.4803134161511</v>
      </c>
      <c r="AW11" s="158">
        <f t="shared" si="0"/>
        <v>2467.2973552793942</v>
      </c>
      <c r="AX11" s="157">
        <f t="shared" si="0"/>
        <v>2500.9164988442044</v>
      </c>
      <c r="AY11" s="157">
        <f t="shared" si="0"/>
        <v>2545.4025371904972</v>
      </c>
      <c r="AZ11" s="157">
        <f t="shared" si="0"/>
        <v>2596.8181857907066</v>
      </c>
      <c r="BA11" s="157">
        <f t="shared" si="0"/>
        <v>2648.9118387984936</v>
      </c>
      <c r="BB11" s="157">
        <f t="shared" si="0"/>
        <v>2692.6065182797424</v>
      </c>
      <c r="BC11" s="157">
        <f t="shared" si="0"/>
        <v>2736.858433354078</v>
      </c>
      <c r="BD11" s="157">
        <f t="shared" si="0"/>
        <v>2771.2792343804372</v>
      </c>
      <c r="BE11" s="157">
        <f t="shared" si="0"/>
        <v>2814.3913680143091</v>
      </c>
      <c r="BF11" s="157">
        <f t="shared" si="0"/>
        <v>2860.804296766968</v>
      </c>
      <c r="BG11" s="157">
        <f t="shared" si="0"/>
        <v>2906.9331642930429</v>
      </c>
      <c r="BH11" s="157">
        <f t="shared" si="0"/>
        <v>2953.8514291769825</v>
      </c>
      <c r="BI11" s="158">
        <f t="shared" si="0"/>
        <v>3001.8504760048668</v>
      </c>
      <c r="BJ11" s="157">
        <f t="shared" si="0"/>
        <v>3041.7393543664953</v>
      </c>
      <c r="BK11" s="157">
        <f t="shared" si="0"/>
        <v>3080.2621530805636</v>
      </c>
      <c r="BL11" s="157">
        <f t="shared" si="0"/>
        <v>3119.9024708406482</v>
      </c>
      <c r="BM11" s="157">
        <f t="shared" si="0"/>
        <v>3158.3053407545467</v>
      </c>
      <c r="BN11" s="157">
        <f t="shared" si="0"/>
        <v>3167.065103940201</v>
      </c>
      <c r="BO11" s="157">
        <f t="shared" ref="BO11:CS11" si="1">BO7+BO8+BO9-BO10</f>
        <v>3151.9171041202612</v>
      </c>
      <c r="BP11" s="157">
        <f t="shared" si="1"/>
        <v>3160.1590870629589</v>
      </c>
      <c r="BQ11" s="157">
        <f t="shared" si="1"/>
        <v>3202.7539279336802</v>
      </c>
      <c r="BR11" s="157">
        <f t="shared" si="1"/>
        <v>3272.2997825618163</v>
      </c>
      <c r="BS11" s="157">
        <f t="shared" si="1"/>
        <v>3342.8173350359912</v>
      </c>
      <c r="BT11" s="157">
        <f t="shared" si="1"/>
        <v>3413.214242499932</v>
      </c>
      <c r="BU11" s="158">
        <f t="shared" si="1"/>
        <v>3484.0280914402033</v>
      </c>
      <c r="BV11" s="157">
        <f t="shared" si="1"/>
        <v>3533.1566038311721</v>
      </c>
      <c r="BW11" s="157">
        <f t="shared" si="1"/>
        <v>3591.1778110013079</v>
      </c>
      <c r="BX11" s="157">
        <f t="shared" si="1"/>
        <v>3680.1884465421908</v>
      </c>
      <c r="BY11" s="157">
        <f t="shared" si="1"/>
        <v>3767.7211476650868</v>
      </c>
      <c r="BZ11" s="157">
        <f t="shared" si="1"/>
        <v>3801.8937959298864</v>
      </c>
      <c r="CA11" s="157">
        <f t="shared" si="1"/>
        <v>3793.8258198756043</v>
      </c>
      <c r="CB11" s="157">
        <f t="shared" si="1"/>
        <v>3807.3359168687339</v>
      </c>
      <c r="CC11" s="157">
        <f t="shared" si="1"/>
        <v>3874.6483151647772</v>
      </c>
      <c r="CD11" s="157">
        <f t="shared" si="1"/>
        <v>3985.3347814087147</v>
      </c>
      <c r="CE11" s="157">
        <f t="shared" si="1"/>
        <v>4084.2126054700939</v>
      </c>
      <c r="CF11" s="157">
        <f t="shared" si="1"/>
        <v>4172.6297561356751</v>
      </c>
      <c r="CG11" s="158">
        <f t="shared" si="1"/>
        <v>4254.1253436354846</v>
      </c>
      <c r="CH11" s="157">
        <f t="shared" si="1"/>
        <v>4307.9245482170336</v>
      </c>
      <c r="CI11" s="157">
        <f t="shared" si="1"/>
        <v>4372.6380245238242</v>
      </c>
      <c r="CJ11" s="157">
        <f t="shared" si="1"/>
        <v>4473.3855962781581</v>
      </c>
      <c r="CK11" s="157">
        <f t="shared" si="1"/>
        <v>4570.8944665798317</v>
      </c>
      <c r="CL11" s="157">
        <f t="shared" si="1"/>
        <v>4599.8276583175211</v>
      </c>
      <c r="CM11" s="157">
        <f t="shared" si="1"/>
        <v>4573.816037766198</v>
      </c>
      <c r="CN11" s="157">
        <f t="shared" si="1"/>
        <v>4572.127090961375</v>
      </c>
      <c r="CO11" s="157">
        <f t="shared" si="1"/>
        <v>4643.267437316098</v>
      </c>
      <c r="CP11" s="157">
        <f t="shared" si="1"/>
        <v>4771.3534742478969</v>
      </c>
      <c r="CQ11" s="157">
        <f t="shared" si="1"/>
        <v>4887.1787882581448</v>
      </c>
      <c r="CR11" s="157">
        <f t="shared" si="1"/>
        <v>4990.7555770902782</v>
      </c>
      <c r="CS11" s="158">
        <f t="shared" si="1"/>
        <v>5085.7099575104485</v>
      </c>
    </row>
    <row r="12" spans="1:98" s="17" customFormat="1" x14ac:dyDescent="0.25">
      <c r="A12" s="17" t="s">
        <v>71</v>
      </c>
      <c r="B12" s="17" t="e">
        <f>B13/B11</f>
        <v>#DIV/0!</v>
      </c>
      <c r="C12" s="17" t="e">
        <f t="shared" ref="C12:BN12" si="2">C13/C11</f>
        <v>#DIV/0!</v>
      </c>
      <c r="D12" s="17" t="e">
        <f t="shared" si="2"/>
        <v>#DIV/0!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05">
        <f t="shared" si="2"/>
        <v>0</v>
      </c>
      <c r="N12" s="262">
        <f t="shared" si="2"/>
        <v>0.15469061876247506</v>
      </c>
      <c r="O12" s="262">
        <f t="shared" si="2"/>
        <v>0.12990936555891239</v>
      </c>
      <c r="P12" s="262">
        <f t="shared" si="2"/>
        <v>0.33684210526315789</v>
      </c>
      <c r="Q12" s="262">
        <f t="shared" si="2"/>
        <v>0.26129317980513728</v>
      </c>
      <c r="R12" s="262">
        <f t="shared" si="2"/>
        <v>0.3094059405940594</v>
      </c>
      <c r="S12" s="262">
        <f t="shared" si="2"/>
        <v>0.40639269406392692</v>
      </c>
      <c r="T12" s="262">
        <f t="shared" si="2"/>
        <v>0.33455882352941174</v>
      </c>
      <c r="U12" s="262">
        <f t="shared" si="2"/>
        <v>0.32610169491525426</v>
      </c>
      <c r="V12" s="17">
        <f t="shared" si="2"/>
        <v>0.35258724428399518</v>
      </c>
      <c r="W12" s="17">
        <f t="shared" si="2"/>
        <v>0.31910112359550563</v>
      </c>
      <c r="X12" s="17">
        <f t="shared" si="2"/>
        <v>0.32561728395061729</v>
      </c>
      <c r="Y12" s="105">
        <f t="shared" si="2"/>
        <v>0.35218253968253971</v>
      </c>
      <c r="Z12" s="17">
        <f t="shared" si="2"/>
        <v>0.15684315684315683</v>
      </c>
      <c r="AA12" s="17">
        <f t="shared" si="2"/>
        <v>0.23729603729603729</v>
      </c>
      <c r="AB12" s="17">
        <f t="shared" si="2"/>
        <v>0.26142595978062155</v>
      </c>
      <c r="AC12" s="17">
        <f t="shared" si="2"/>
        <v>0.23107372587827807</v>
      </c>
      <c r="AD12" s="17">
        <f t="shared" si="2"/>
        <v>0.21726336439431093</v>
      </c>
      <c r="AE12" s="17">
        <f t="shared" si="2"/>
        <v>0.33087149187592318</v>
      </c>
      <c r="AF12" s="17">
        <f t="shared" si="2"/>
        <v>0.26254180602006688</v>
      </c>
      <c r="AG12" s="17">
        <f t="shared" si="2"/>
        <v>0.26719664406571947</v>
      </c>
      <c r="AH12" s="17">
        <f t="shared" si="2"/>
        <v>0.27446778122728877</v>
      </c>
      <c r="AI12" s="17">
        <f t="shared" si="2"/>
        <v>0.28830700338845622</v>
      </c>
      <c r="AJ12" s="17">
        <f t="shared" si="2"/>
        <v>0.2748703754636061</v>
      </c>
      <c r="AK12" s="105">
        <f t="shared" si="2"/>
        <v>0.27834029128138182</v>
      </c>
      <c r="AL12" s="17">
        <f t="shared" si="2"/>
        <v>0.26350016792301856</v>
      </c>
      <c r="AM12" s="17">
        <f t="shared" si="2"/>
        <v>0.26629399201318782</v>
      </c>
      <c r="AN12" s="17">
        <f t="shared" si="2"/>
        <v>0.26910563237126667</v>
      </c>
      <c r="AO12" s="17">
        <f t="shared" si="2"/>
        <v>0.27193464748483637</v>
      </c>
      <c r="AP12" s="17">
        <f t="shared" si="2"/>
        <v>0.27470902247319623</v>
      </c>
      <c r="AQ12" s="17">
        <f t="shared" si="2"/>
        <v>0.27753014118684516</v>
      </c>
      <c r="AR12" s="17">
        <f t="shared" si="2"/>
        <v>0.28032634687447006</v>
      </c>
      <c r="AS12" s="17">
        <f t="shared" si="2"/>
        <v>0.28320147147580388</v>
      </c>
      <c r="AT12" s="17">
        <f t="shared" si="2"/>
        <v>0.28611043145586262</v>
      </c>
      <c r="AU12" s="17">
        <f t="shared" si="2"/>
        <v>0.28908348343246337</v>
      </c>
      <c r="AV12" s="17">
        <f t="shared" si="2"/>
        <v>0.29210186611944045</v>
      </c>
      <c r="AW12" s="105">
        <f t="shared" si="2"/>
        <v>0.29518716394643885</v>
      </c>
      <c r="AX12" s="17">
        <f t="shared" si="2"/>
        <v>0.27974807873562035</v>
      </c>
      <c r="AY12" s="17">
        <f t="shared" si="2"/>
        <v>0.27987702371445611</v>
      </c>
      <c r="AZ12" s="17">
        <f t="shared" si="2"/>
        <v>0.28001810667617161</v>
      </c>
      <c r="BA12" s="17">
        <f t="shared" si="2"/>
        <v>0.28015425047853432</v>
      </c>
      <c r="BB12" s="17">
        <f t="shared" si="2"/>
        <v>0.28025903538793751</v>
      </c>
      <c r="BC12" s="17">
        <f t="shared" si="2"/>
        <v>0.28037100143599247</v>
      </c>
      <c r="BD12" s="17">
        <f t="shared" si="2"/>
        <v>0.28045824668513658</v>
      </c>
      <c r="BE12" s="17">
        <f t="shared" si="2"/>
        <v>0.2805549869860563</v>
      </c>
      <c r="BF12" s="17">
        <f t="shared" si="2"/>
        <v>0.28065551247624448</v>
      </c>
      <c r="BG12" s="17">
        <f t="shared" si="2"/>
        <v>0.28075157995593136</v>
      </c>
      <c r="BH12" s="17">
        <f t="shared" si="2"/>
        <v>0.28084480862767114</v>
      </c>
      <c r="BI12" s="105">
        <f t="shared" si="2"/>
        <v>0.28094383949463841</v>
      </c>
      <c r="BJ12" s="17">
        <f t="shared" si="2"/>
        <v>0.1579053940217382</v>
      </c>
      <c r="BK12" s="17">
        <f t="shared" si="2"/>
        <v>0.15</v>
      </c>
      <c r="BL12" s="17">
        <f t="shared" si="2"/>
        <v>0.33972733273326405</v>
      </c>
      <c r="BM12" s="17">
        <f t="shared" si="2"/>
        <v>0.33982360156677388</v>
      </c>
      <c r="BN12" s="17">
        <f t="shared" si="2"/>
        <v>0.33987347208487656</v>
      </c>
      <c r="BO12" s="17">
        <f t="shared" ref="BO12:CS12" si="3">BO13/BO11</f>
        <v>0.33987250904116156</v>
      </c>
      <c r="BP12" s="17">
        <f t="shared" si="3"/>
        <v>0.33991963306137396</v>
      </c>
      <c r="BQ12" s="17">
        <f t="shared" si="3"/>
        <v>0.34002748827034401</v>
      </c>
      <c r="BR12" s="17">
        <f t="shared" si="3"/>
        <v>0.34017731491798392</v>
      </c>
      <c r="BS12" s="17">
        <f t="shared" si="3"/>
        <v>0.34032223740221607</v>
      </c>
      <c r="BT12" s="17">
        <f t="shared" si="3"/>
        <v>0.34046021263368387</v>
      </c>
      <c r="BU12" s="105">
        <f t="shared" si="3"/>
        <v>0.34059304910011579</v>
      </c>
      <c r="BV12" s="17">
        <f t="shared" si="3"/>
        <v>0.15</v>
      </c>
      <c r="BW12" s="17">
        <f t="shared" si="3"/>
        <v>0.15000000000000002</v>
      </c>
      <c r="BX12" s="17">
        <f t="shared" si="3"/>
        <v>0.341168320360203</v>
      </c>
      <c r="BY12" s="17">
        <f t="shared" si="3"/>
        <v>0.34134839911944298</v>
      </c>
      <c r="BZ12" s="17">
        <f t="shared" si="3"/>
        <v>0.34145028830691326</v>
      </c>
      <c r="CA12" s="17">
        <f t="shared" si="3"/>
        <v>0.34149664355476911</v>
      </c>
      <c r="CB12" s="17">
        <f t="shared" si="3"/>
        <v>0.34157005292310016</v>
      </c>
      <c r="CC12" s="17">
        <f t="shared" si="3"/>
        <v>0.34170010166437464</v>
      </c>
      <c r="CD12" s="17">
        <f t="shared" si="3"/>
        <v>0.34186846949206068</v>
      </c>
      <c r="CE12" s="17">
        <f t="shared" si="3"/>
        <v>0.34201610981550595</v>
      </c>
      <c r="CF12" s="17">
        <f t="shared" si="3"/>
        <v>0.34214694565882486</v>
      </c>
      <c r="CG12" s="105">
        <f t="shared" si="3"/>
        <v>0.34226720678986311</v>
      </c>
      <c r="CH12" s="17">
        <f t="shared" si="3"/>
        <v>0.15</v>
      </c>
      <c r="CI12" s="17">
        <f t="shared" si="3"/>
        <v>0.15</v>
      </c>
      <c r="CJ12" s="17">
        <f t="shared" si="3"/>
        <v>0.34261036043151039</v>
      </c>
      <c r="CK12" s="17">
        <f t="shared" si="3"/>
        <v>0.34274184064363161</v>
      </c>
      <c r="CL12" s="17">
        <f t="shared" si="3"/>
        <v>0.34281083947962421</v>
      </c>
      <c r="CM12" s="17">
        <f t="shared" si="3"/>
        <v>0.34283421266091085</v>
      </c>
      <c r="CN12" s="17">
        <f t="shared" si="3"/>
        <v>0.34288328948556807</v>
      </c>
      <c r="CO12" s="17">
        <f t="shared" si="3"/>
        <v>0.34299030158140464</v>
      </c>
      <c r="CP12" s="17">
        <f t="shared" si="3"/>
        <v>0.34313481335385493</v>
      </c>
      <c r="CQ12" s="17">
        <f t="shared" si="3"/>
        <v>0.34326269698859407</v>
      </c>
      <c r="CR12" s="17">
        <f t="shared" si="3"/>
        <v>0.34337554055134983</v>
      </c>
      <c r="CS12" s="105">
        <f t="shared" si="3"/>
        <v>0.34347820496179188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4">
        <f>'Agency North'!N13+'Agency South'!N13</f>
        <v>0</v>
      </c>
      <c r="N13" s="261">
        <f>'Agency North'!O13+'Agency South'!O13</f>
        <v>155</v>
      </c>
      <c r="O13" s="261">
        <f>'Agency North'!P13+'Agency South'!P13</f>
        <v>129</v>
      </c>
      <c r="P13" s="261">
        <f>'Agency North'!Q13+'Agency South'!Q13</f>
        <v>352</v>
      </c>
      <c r="Q13" s="261">
        <f>'Agency North'!R13+'Agency South'!R13</f>
        <v>295</v>
      </c>
      <c r="R13" s="261">
        <f>'Agency North'!S13+'Agency South'!S13</f>
        <v>375</v>
      </c>
      <c r="S13" s="261">
        <f>'Agency North'!T13+'Agency South'!T13</f>
        <v>534</v>
      </c>
      <c r="T13" s="261">
        <f>'Agency North'!U13+'Agency South'!U13</f>
        <v>455</v>
      </c>
      <c r="U13" s="261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4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494.2071308333139</v>
      </c>
      <c r="AH13" s="15">
        <f>'Agency North'!AI13+'Agency South'!AI13</f>
        <v>527.84109887364025</v>
      </c>
      <c r="AI13" s="15">
        <f>'Agency North'!AJ13+'Agency South'!AJ13</f>
        <v>570.02928039972483</v>
      </c>
      <c r="AJ13" s="15">
        <f>'Agency North'!AK13+'Agency South'!AK13</f>
        <v>553.73235370538032</v>
      </c>
      <c r="AK13" s="94">
        <f>'Agency North'!AL13+'Agency South'!AL13</f>
        <v>585.56785425874841</v>
      </c>
      <c r="AL13" s="15">
        <f>'Agency North'!AM13+'Agency South'!AM13</f>
        <v>561.55609959611866</v>
      </c>
      <c r="AM13" s="15">
        <f>'Agency North'!AN13+'Agency South'!AN13</f>
        <v>577.69888135888493</v>
      </c>
      <c r="AN13" s="15">
        <f>'Agency North'!AO13+'Agency South'!AO13</f>
        <v>594.52673053764499</v>
      </c>
      <c r="AO13" s="15">
        <f>'Agency North'!AP13+'Agency South'!AP13</f>
        <v>611.67718891965956</v>
      </c>
      <c r="AP13" s="15">
        <f>'Agency North'!AQ13+'Agency South'!AQ13</f>
        <v>621.7504113390969</v>
      </c>
      <c r="AQ13" s="15">
        <f>'Agency North'!AR13+'Agency South'!AR13</f>
        <v>633.21667395276836</v>
      </c>
      <c r="AR13" s="15">
        <f>'Agency North'!AS13+'Agency South'!AS13</f>
        <v>639.5614302760581</v>
      </c>
      <c r="AS13" s="15">
        <f>'Agency North'!AT13+'Agency South'!AT13</f>
        <v>652.22279885380533</v>
      </c>
      <c r="AT13" s="15">
        <f>'Agency North'!AU13+'Agency South'!AU13</f>
        <v>666.19835093194695</v>
      </c>
      <c r="AU13" s="15">
        <f>'Agency North'!AV13+'Agency South'!AV13</f>
        <v>683.83358247130627</v>
      </c>
      <c r="AV13" s="15">
        <f>'Agency North'!AW13+'Agency South'!AW13</f>
        <v>704.39789965915088</v>
      </c>
      <c r="AW13" s="94">
        <f>'Agency North'!AX13+'Agency South'!AX13</f>
        <v>728.31450891747352</v>
      </c>
      <c r="AX13" s="15">
        <f>'Agency North'!AY13+'Agency South'!AY13</f>
        <v>699.62658562988054</v>
      </c>
      <c r="AY13" s="15">
        <f>'Agency North'!AZ13+'Agency South'!AZ13</f>
        <v>712.39968626410155</v>
      </c>
      <c r="AZ13" s="15">
        <f>'Agency North'!BA13+'Agency South'!BA13</f>
        <v>727.15611176736445</v>
      </c>
      <c r="BA13" s="15">
        <f>'Agency North'!BB13+'Agency South'!BB13</f>
        <v>742.10391078230805</v>
      </c>
      <c r="BB13" s="15">
        <f>'Agency North'!BC13+'Agency South'!BC13</f>
        <v>754.62730549235346</v>
      </c>
      <c r="BC13" s="15">
        <f>'Agency North'!BD13+'Agency South'!BD13</f>
        <v>767.33573974802425</v>
      </c>
      <c r="BD13" s="15">
        <f>'Agency North'!BE13+'Agency South'!BE13</f>
        <v>777.22811514926514</v>
      </c>
      <c r="BE13" s="15">
        <f>'Agency North'!BF13+'Agency South'!BF13</f>
        <v>789.59153362692371</v>
      </c>
      <c r="BF13" s="15">
        <f>'Agency North'!BG13+'Agency South'!BG13</f>
        <v>802.90049600337557</v>
      </c>
      <c r="BG13" s="15">
        <f>'Agency North'!BH13+'Agency South'!BH13</f>
        <v>816.12607870156671</v>
      </c>
      <c r="BH13" s="15">
        <f>'Agency North'!BI13+'Agency South'!BI13</f>
        <v>829.57383934178256</v>
      </c>
      <c r="BI13" s="94">
        <f>'Agency North'!BJ13+'Agency South'!BJ13</f>
        <v>843.35139831761524</v>
      </c>
      <c r="BJ13" s="15">
        <f>'Agency North'!BK13+'Agency South'!BK13</f>
        <v>480.30705126266901</v>
      </c>
      <c r="BK13" s="15">
        <f>'Agency North'!BL13+'Agency South'!BL13</f>
        <v>462.0393229620845</v>
      </c>
      <c r="BL13" s="15">
        <f>'Agency North'!BM13+'Agency South'!BM13</f>
        <v>1059.9161448066136</v>
      </c>
      <c r="BM13" s="15">
        <f>'Agency North'!BN13+'Agency South'!BN13</f>
        <v>1073.2666957427871</v>
      </c>
      <c r="BN13" s="15">
        <f>'Agency North'!BO13+'Agency South'!BO13</f>
        <v>1076.4014131950066</v>
      </c>
      <c r="BO13" s="15">
        <f>'Agency North'!BP13+'Agency South'!BP13</f>
        <v>1071.2499744671052</v>
      </c>
      <c r="BP13" s="15">
        <f>'Agency North'!BQ13+'Agency South'!BQ13</f>
        <v>1074.2001172900075</v>
      </c>
      <c r="BQ13" s="15">
        <f>'Agency North'!BR13+'Agency South'!BR13</f>
        <v>1089.0243736632676</v>
      </c>
      <c r="BR13" s="15">
        <f>'Agency North'!BS13+'Agency South'!BS13</f>
        <v>1113.1621536385812</v>
      </c>
      <c r="BS13" s="15">
        <f>'Agency North'!BT13+'Agency South'!BT13</f>
        <v>1137.6350746863618</v>
      </c>
      <c r="BT13" s="15">
        <f>'Agency North'!BU13+'Agency South'!BU13</f>
        <v>1162.0636467658451</v>
      </c>
      <c r="BU13" s="94">
        <f>'Agency North'!BV13+'Agency South'!BV13</f>
        <v>1186.6357508140759</v>
      </c>
      <c r="BV13" s="15">
        <f>'Agency North'!BW13+'Agency South'!BW13</f>
        <v>529.97349057467579</v>
      </c>
      <c r="BW13" s="15">
        <f>'Agency North'!BX13+'Agency South'!BX13</f>
        <v>538.67667165019623</v>
      </c>
      <c r="BX13" s="15">
        <f>'Agency North'!BY13+'Agency South'!BY13</f>
        <v>1255.563710915824</v>
      </c>
      <c r="BY13" s="15">
        <f>'Agency North'!BZ13+'Agency South'!BZ13</f>
        <v>1286.1055820839479</v>
      </c>
      <c r="BZ13" s="15">
        <f>'Agency North'!CA13+'Agency South'!CA13</f>
        <v>1298.1577327325247</v>
      </c>
      <c r="CA13" s="15">
        <f>'Agency North'!CB13+'Agency South'!CB13</f>
        <v>1295.5787837189389</v>
      </c>
      <c r="CB13" s="15">
        <f>'Agency North'!CC13+'Agency South'!CC13</f>
        <v>1300.4719306208735</v>
      </c>
      <c r="CC13" s="15">
        <f>'Agency North'!CD13+'Agency South'!CD13</f>
        <v>1323.9677232055024</v>
      </c>
      <c r="CD13" s="15">
        <f>'Agency North'!CE13+'Agency South'!CE13</f>
        <v>1362.4603021336734</v>
      </c>
      <c r="CE13" s="15">
        <f>'Agency North'!CF13+'Agency South'!CF13</f>
        <v>1396.8665069823332</v>
      </c>
      <c r="CF13" s="15">
        <f>'Agency North'!CG13+'Agency South'!CG13</f>
        <v>1427.6525264269485</v>
      </c>
      <c r="CG13" s="94">
        <f>'Agency North'!CH13+'Agency South'!CH13</f>
        <v>1456.0475987000839</v>
      </c>
      <c r="CH13" s="15">
        <f>'Agency North'!CI13+'Agency South'!CI13</f>
        <v>646.18868223255504</v>
      </c>
      <c r="CI13" s="15">
        <f>'Agency North'!CJ13+'Agency South'!CJ13</f>
        <v>655.89570367857357</v>
      </c>
      <c r="CJ13" s="15">
        <f>'Agency North'!CK13+'Agency South'!CK13</f>
        <v>1532.6282514899867</v>
      </c>
      <c r="CK13" s="15">
        <f>'Agency North'!CL13+'Agency South'!CL13</f>
        <v>1566.6367828633622</v>
      </c>
      <c r="CL13" s="15">
        <f>'Agency North'!CM13+'Agency South'!CM13</f>
        <v>1576.8707810094234</v>
      </c>
      <c r="CM13" s="15">
        <f>'Agency North'!CN13+'Agency South'!CN13</f>
        <v>1568.0606201634214</v>
      </c>
      <c r="CN13" s="15">
        <f>'Agency North'!CO13+'Agency South'!CO13</f>
        <v>1567.7059768949173</v>
      </c>
      <c r="CO13" s="15">
        <f>'Agency North'!CP13+'Agency South'!CP13</f>
        <v>1592.5956986481644</v>
      </c>
      <c r="CP13" s="15">
        <f>'Agency North'!CQ13+'Agency South'!CQ13</f>
        <v>1637.2174838313194</v>
      </c>
      <c r="CQ13" s="15">
        <f>'Agency North'!CR13+'Agency South'!CR13</f>
        <v>1677.5861715229398</v>
      </c>
      <c r="CR13" s="15">
        <f>'Agency North'!CS13+'Agency South'!CS13</f>
        <v>1713.7033940430381</v>
      </c>
      <c r="CS13" s="94">
        <f>'Agency North'!CT13+'Agency South'!CT13</f>
        <v>1746.8305271619997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98" t="e">
        <f t="shared" si="4"/>
        <v>#DIV/0!</v>
      </c>
      <c r="N14" s="263">
        <f t="shared" si="4"/>
        <v>1.232258064516129</v>
      </c>
      <c r="O14" s="263">
        <f t="shared" si="4"/>
        <v>1.4573643410852712</v>
      </c>
      <c r="P14" s="263">
        <f t="shared" si="4"/>
        <v>1.78125</v>
      </c>
      <c r="Q14" s="263">
        <f t="shared" si="4"/>
        <v>1.6305084745762712</v>
      </c>
      <c r="R14" s="263">
        <f t="shared" si="4"/>
        <v>1.6666666666666667</v>
      </c>
      <c r="S14" s="263">
        <f t="shared" si="4"/>
        <v>2.1104868913857677</v>
      </c>
      <c r="T14" s="263">
        <f t="shared" si="4"/>
        <v>1.8153846153846154</v>
      </c>
      <c r="U14" s="263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98">
        <f t="shared" si="4"/>
        <v>1.9070422535211267</v>
      </c>
      <c r="Z14" s="13">
        <f t="shared" si="4"/>
        <v>1.3726114649681529</v>
      </c>
      <c r="AA14" s="13">
        <f t="shared" si="4"/>
        <v>1.7956777996070727</v>
      </c>
      <c r="AB14" s="13">
        <f t="shared" si="4"/>
        <v>1.9982517482517483</v>
      </c>
      <c r="AC14" s="13">
        <f t="shared" si="4"/>
        <v>1.8929336188436832</v>
      </c>
      <c r="AD14" s="13">
        <f t="shared" si="4"/>
        <v>1.9887133182844243</v>
      </c>
      <c r="AE14" s="13">
        <f t="shared" si="4"/>
        <v>2.4761904761904763</v>
      </c>
      <c r="AF14" s="13">
        <f t="shared" si="4"/>
        <v>2.3397027600849256</v>
      </c>
      <c r="AG14" s="13">
        <f t="shared" si="4"/>
        <v>2.3333875234607486</v>
      </c>
      <c r="AH14" s="13">
        <f t="shared" si="4"/>
        <v>2.3577678297092657</v>
      </c>
      <c r="AI14" s="13">
        <f t="shared" si="4"/>
        <v>2.3581192313866417</v>
      </c>
      <c r="AJ14" s="13">
        <f t="shared" si="4"/>
        <v>2.3575614336637964</v>
      </c>
      <c r="AK14" s="98">
        <f t="shared" si="4"/>
        <v>2.3617629411748777</v>
      </c>
      <c r="AL14" s="13">
        <f t="shared" si="4"/>
        <v>1.3978756506684806</v>
      </c>
      <c r="AM14" s="13">
        <f t="shared" si="4"/>
        <v>1.8180881352703679</v>
      </c>
      <c r="AN14" s="13">
        <f t="shared" si="4"/>
        <v>2.0737674028203861</v>
      </c>
      <c r="AO14" s="13">
        <f t="shared" si="4"/>
        <v>1.9455356839048514</v>
      </c>
      <c r="AP14" s="13">
        <f t="shared" si="4"/>
        <v>1.9998195686700171</v>
      </c>
      <c r="AQ14" s="13">
        <f t="shared" si="4"/>
        <v>2.5431961196920594</v>
      </c>
      <c r="AR14" s="13">
        <f t="shared" si="4"/>
        <v>2.4164595426732762</v>
      </c>
      <c r="AS14" s="13">
        <f t="shared" si="4"/>
        <v>2.4061311723944478</v>
      </c>
      <c r="AT14" s="13">
        <f t="shared" si="4"/>
        <v>2.4227432497352175</v>
      </c>
      <c r="AU14" s="13">
        <f t="shared" si="4"/>
        <v>2.4187495808501076</v>
      </c>
      <c r="AV14" s="13">
        <f t="shared" si="4"/>
        <v>2.4188657998014671</v>
      </c>
      <c r="AW14" s="98">
        <f t="shared" si="4"/>
        <v>2.4201638673764911</v>
      </c>
      <c r="AX14" s="13">
        <f t="shared" si="4"/>
        <v>2.193094094351522</v>
      </c>
      <c r="AY14" s="13">
        <f t="shared" si="4"/>
        <v>2.1939375758683393</v>
      </c>
      <c r="AZ14" s="13">
        <f t="shared" si="4"/>
        <v>2.1948595669092055</v>
      </c>
      <c r="BA14" s="13">
        <f t="shared" si="4"/>
        <v>2.1957483996415221</v>
      </c>
      <c r="BB14" s="13">
        <f t="shared" si="4"/>
        <v>2.1964319136156574</v>
      </c>
      <c r="BC14" s="13">
        <f t="shared" si="4"/>
        <v>2.1971617056662907</v>
      </c>
      <c r="BD14" s="13">
        <f t="shared" si="4"/>
        <v>2.1977299642102319</v>
      </c>
      <c r="BE14" s="13">
        <f t="shared" si="4"/>
        <v>2.1983596541008485</v>
      </c>
      <c r="BF14" s="13">
        <f t="shared" si="4"/>
        <v>2.1990135221620606</v>
      </c>
      <c r="BG14" s="13">
        <f t="shared" si="4"/>
        <v>2.1996379555350396</v>
      </c>
      <c r="BH14" s="13">
        <f t="shared" si="4"/>
        <v>2.200243528365406</v>
      </c>
      <c r="BI14" s="98">
        <f t="shared" si="4"/>
        <v>2.2008863495219697</v>
      </c>
      <c r="BJ14" s="13">
        <f t="shared" si="4"/>
        <v>2.1989751136534013</v>
      </c>
      <c r="BK14" s="13">
        <f t="shared" si="4"/>
        <v>2.1969483020765921</v>
      </c>
      <c r="BL14" s="13">
        <f t="shared" si="4"/>
        <v>2.2032248305161977</v>
      </c>
      <c r="BM14" s="13">
        <f t="shared" si="4"/>
        <v>2.2036489576046709</v>
      </c>
      <c r="BN14" s="13">
        <f t="shared" si="4"/>
        <v>2.2038685753370464</v>
      </c>
      <c r="BO14" s="13">
        <f t="shared" ref="BO14:CS14" si="5">BO15/BO13</f>
        <v>2.203864334935103</v>
      </c>
      <c r="BP14" s="13">
        <f t="shared" si="5"/>
        <v>2.2040717997133554</v>
      </c>
      <c r="BQ14" s="13">
        <f t="shared" si="5"/>
        <v>2.2045464187761614</v>
      </c>
      <c r="BR14" s="13">
        <f t="shared" si="5"/>
        <v>2.2052052345905491</v>
      </c>
      <c r="BS14" s="13">
        <f t="shared" si="5"/>
        <v>2.2058419339645363</v>
      </c>
      <c r="BT14" s="13">
        <f t="shared" si="5"/>
        <v>2.2064476077358566</v>
      </c>
      <c r="BU14" s="98">
        <f t="shared" si="5"/>
        <v>2.2070302600790552</v>
      </c>
      <c r="BV14" s="13">
        <f t="shared" si="5"/>
        <v>2.2025267967679727</v>
      </c>
      <c r="BW14" s="13">
        <f t="shared" si="5"/>
        <v>2.2034083413677545</v>
      </c>
      <c r="BX14" s="13">
        <f t="shared" si="5"/>
        <v>2.2095482995254052</v>
      </c>
      <c r="BY14" s="13">
        <f t="shared" si="5"/>
        <v>2.2103347841764069</v>
      </c>
      <c r="BZ14" s="13">
        <f t="shared" si="5"/>
        <v>2.2107794124484772</v>
      </c>
      <c r="CA14" s="13">
        <f t="shared" si="5"/>
        <v>2.2109816115929659</v>
      </c>
      <c r="CB14" s="13">
        <f t="shared" si="5"/>
        <v>2.2113017071086629</v>
      </c>
      <c r="CC14" s="13">
        <f t="shared" si="5"/>
        <v>2.2118684363058358</v>
      </c>
      <c r="CD14" s="13">
        <f t="shared" si="5"/>
        <v>2.2126015127799561</v>
      </c>
      <c r="CE14" s="13">
        <f t="shared" si="5"/>
        <v>2.2132437473912572</v>
      </c>
      <c r="CF14" s="13">
        <f t="shared" si="5"/>
        <v>2.2138124193808197</v>
      </c>
      <c r="CG14" s="98">
        <f t="shared" si="5"/>
        <v>2.2143347453941042</v>
      </c>
      <c r="CH14" s="13">
        <f t="shared" si="5"/>
        <v>2.210175024873009</v>
      </c>
      <c r="CI14" s="13">
        <f t="shared" si="5"/>
        <v>2.2107002848246942</v>
      </c>
      <c r="CJ14" s="13">
        <f t="shared" si="5"/>
        <v>2.2158231368188517</v>
      </c>
      <c r="CK14" s="13">
        <f t="shared" si="5"/>
        <v>2.2163926281388329</v>
      </c>
      <c r="CL14" s="13">
        <f t="shared" si="5"/>
        <v>2.2166913138338722</v>
      </c>
      <c r="CM14" s="13">
        <f t="shared" si="5"/>
        <v>2.2167924655967775</v>
      </c>
      <c r="CN14" s="13">
        <f t="shared" si="5"/>
        <v>2.2170048097510389</v>
      </c>
      <c r="CO14" s="13">
        <f t="shared" si="5"/>
        <v>2.2174676158132467</v>
      </c>
      <c r="CP14" s="13">
        <f t="shared" si="5"/>
        <v>2.2180921424046671</v>
      </c>
      <c r="CQ14" s="13">
        <f t="shared" si="5"/>
        <v>2.2186443697496734</v>
      </c>
      <c r="CR14" s="13">
        <f t="shared" si="5"/>
        <v>2.2191313094144851</v>
      </c>
      <c r="CS14" s="98">
        <f t="shared" si="5"/>
        <v>2.2195740463006857</v>
      </c>
    </row>
    <row r="15" spans="1:98" s="157" customFormat="1" x14ac:dyDescent="0.25">
      <c r="A15" s="157" t="s">
        <v>73</v>
      </c>
      <c r="B15" s="157">
        <f>'Agency North'!C15+'Agency South'!C15</f>
        <v>0</v>
      </c>
      <c r="C15" s="157">
        <f>'Agency North'!D15+'Agency South'!D15</f>
        <v>0</v>
      </c>
      <c r="D15" s="157">
        <f>'Agency North'!E15+'Agency South'!E15</f>
        <v>0</v>
      </c>
      <c r="E15" s="157">
        <f>'Agency North'!F15+'Agency South'!F15</f>
        <v>0</v>
      </c>
      <c r="F15" s="157">
        <f>'Agency North'!G15+'Agency South'!G15</f>
        <v>0</v>
      </c>
      <c r="G15" s="157">
        <f>'Agency North'!H15+'Agency South'!H15</f>
        <v>0</v>
      </c>
      <c r="H15" s="157">
        <f>'Agency North'!I15+'Agency South'!I15</f>
        <v>0</v>
      </c>
      <c r="I15" s="157">
        <f>'Agency North'!J15+'Agency South'!J15</f>
        <v>0</v>
      </c>
      <c r="J15" s="157">
        <f>'Agency North'!K15+'Agency South'!K15</f>
        <v>0</v>
      </c>
      <c r="K15" s="157">
        <f>'Agency North'!L15+'Agency South'!L15</f>
        <v>0</v>
      </c>
      <c r="L15" s="157">
        <f>'Agency North'!M15+'Agency South'!M15</f>
        <v>0</v>
      </c>
      <c r="M15" s="158">
        <f>'Agency North'!N15+'Agency South'!N15</f>
        <v>0</v>
      </c>
      <c r="N15" s="261">
        <f>'Agency North'!O15+'Agency South'!O15</f>
        <v>191</v>
      </c>
      <c r="O15" s="261">
        <f>'Agency North'!P15+'Agency South'!P15</f>
        <v>188</v>
      </c>
      <c r="P15" s="261">
        <f>'Agency North'!Q15+'Agency South'!Q15</f>
        <v>627</v>
      </c>
      <c r="Q15" s="261">
        <f>'Agency North'!R15+'Agency South'!R15</f>
        <v>481</v>
      </c>
      <c r="R15" s="261">
        <f>'Agency North'!S15+'Agency South'!S15</f>
        <v>625</v>
      </c>
      <c r="S15" s="261">
        <f>'Agency North'!T15+'Agency South'!T15</f>
        <v>1127</v>
      </c>
      <c r="T15" s="261">
        <f>'Agency North'!U15+'Agency South'!U15</f>
        <v>826</v>
      </c>
      <c r="U15" s="261">
        <f>'Agency North'!V15+'Agency South'!V15</f>
        <v>949</v>
      </c>
      <c r="V15" s="157">
        <f>'Agency North'!W15+'Agency South'!W15</f>
        <v>1083</v>
      </c>
      <c r="W15" s="157">
        <f>'Agency North'!X15+'Agency South'!X15</f>
        <v>1014</v>
      </c>
      <c r="X15" s="157">
        <f>'Agency North'!Y15+'Agency South'!Y15</f>
        <v>1100</v>
      </c>
      <c r="Y15" s="158">
        <f>'Agency North'!Z15+'Agency South'!Z15</f>
        <v>1354</v>
      </c>
      <c r="Z15" s="157">
        <f>'Agency North'!AA15+'Agency South'!AA15</f>
        <v>431</v>
      </c>
      <c r="AA15" s="157">
        <f>'Agency North'!AB15+'Agency South'!AB15</f>
        <v>914</v>
      </c>
      <c r="AB15" s="157">
        <f>'Agency North'!AC15+'Agency South'!AC15</f>
        <v>1143</v>
      </c>
      <c r="AC15" s="157">
        <f>'Agency North'!AD15+'Agency South'!AD15</f>
        <v>884</v>
      </c>
      <c r="AD15" s="157">
        <f>'Agency North'!AE15+'Agency South'!AE15</f>
        <v>881</v>
      </c>
      <c r="AE15" s="157">
        <f>'Agency North'!AF15+'Agency South'!AF15</f>
        <v>1664</v>
      </c>
      <c r="AF15" s="157">
        <f>'Agency North'!AG15+'Agency South'!AG15</f>
        <v>1102</v>
      </c>
      <c r="AG15" s="157">
        <f>'Agency North'!AH15+'Agency South'!AH15</f>
        <v>1153.1767530917884</v>
      </c>
      <c r="AH15" s="157">
        <f>'Agency North'!AI15+'Agency South'!AI15</f>
        <v>1244.5267621226567</v>
      </c>
      <c r="AI15" s="157">
        <f>'Agency North'!AJ15+'Agency South'!AJ15</f>
        <v>1344.1970085640796</v>
      </c>
      <c r="AJ15" s="157">
        <f>'Agency North'!AK15+'Agency South'!AK15</f>
        <v>1305.4580416676849</v>
      </c>
      <c r="AK15" s="158">
        <f>'Agency North'!AL15+'Agency South'!AL15</f>
        <v>1382.9724577316038</v>
      </c>
      <c r="AL15" s="157">
        <f>'Agency North'!AM15+'Agency South'!AM15</f>
        <v>784.98559810977849</v>
      </c>
      <c r="AM15" s="157">
        <f>'Agency North'!AN15+'Agency South'!AN15</f>
        <v>1050.3074819575527</v>
      </c>
      <c r="AN15" s="157">
        <f>'Agency North'!AO15+'Agency South'!AO15</f>
        <v>1232.9101538943476</v>
      </c>
      <c r="AO15" s="157">
        <f>'Agency North'!AP15+'Agency South'!AP15</f>
        <v>1190.0397980738069</v>
      </c>
      <c r="AP15" s="157">
        <f>'Agency North'!AQ15+'Agency South'!AQ15</f>
        <v>1243.3886394245585</v>
      </c>
      <c r="AQ15" s="157">
        <f>'Agency North'!AR15+'Agency South'!AR15</f>
        <v>1610.3941881209926</v>
      </c>
      <c r="AR15" s="157">
        <f>'Agency North'!AS15+'Agency South'!AS15</f>
        <v>1545.4743213163499</v>
      </c>
      <c r="AS15" s="157">
        <f>'Agency North'!AT15+'Agency South'!AT15</f>
        <v>1569.3336076684948</v>
      </c>
      <c r="AT15" s="157">
        <f>'Agency North'!AU15+'Agency South'!AU15</f>
        <v>1614.0275577051079</v>
      </c>
      <c r="AU15" s="157">
        <f>'Agency North'!AV15+'Agency South'!AV15</f>
        <v>1654.0221909736995</v>
      </c>
      <c r="AV15" s="157">
        <f>'Agency North'!AW15+'Agency South'!AW15</f>
        <v>1703.8439889375056</v>
      </c>
      <c r="AW15" s="158">
        <f>'Agency North'!AX15+'Agency South'!AX15</f>
        <v>1762.6404585681225</v>
      </c>
      <c r="AX15" s="157">
        <f>'Agency North'!AY15+'Agency South'!AY15</f>
        <v>1534.3469331962106</v>
      </c>
      <c r="AY15" s="157">
        <f>'Agency North'!AZ15+'Agency South'!AZ15</f>
        <v>1562.9604407316283</v>
      </c>
      <c r="AZ15" s="157">
        <f>'Agency North'!BA15+'Agency South'!BA15</f>
        <v>1596.0055485490993</v>
      </c>
      <c r="BA15" s="157">
        <f>'Agency North'!BB15+'Agency South'!BB15</f>
        <v>1629.4734744679677</v>
      </c>
      <c r="BB15" s="157">
        <f>'Agency North'!BC15+'Agency South'!BC15</f>
        <v>1657.4874966691973</v>
      </c>
      <c r="BC15" s="157">
        <f>'Agency North'!BD15+'Agency South'!BD15</f>
        <v>1685.9607027634738</v>
      </c>
      <c r="BD15" s="157">
        <f>'Agency North'!BE15+'Agency South'!BE15</f>
        <v>1708.1375176901806</v>
      </c>
      <c r="BE15" s="157">
        <f>'Agency North'!BF15+'Agency South'!BF15</f>
        <v>1735.8061707450424</v>
      </c>
      <c r="BF15" s="157">
        <f>'Agency North'!BG15+'Agency South'!BG15</f>
        <v>1765.5890476620482</v>
      </c>
      <c r="BG15" s="157">
        <f>'Agency North'!BH15+'Agency South'!BH15</f>
        <v>1795.1818992139429</v>
      </c>
      <c r="BH15" s="157">
        <f>'Agency North'!BI15+'Agency South'!BI15</f>
        <v>1825.2644713130003</v>
      </c>
      <c r="BI15" s="158">
        <f>'Agency North'!BJ15+'Agency South'!BJ15</f>
        <v>1856.1205804075048</v>
      </c>
      <c r="BJ15" s="157">
        <f>'Agency North'!BK15+'Agency South'!BK15</f>
        <v>1056.1832526388575</v>
      </c>
      <c r="BK15" s="157">
        <f>'Agency North'!BL15+'Agency South'!BL15</f>
        <v>1015.0765060741697</v>
      </c>
      <c r="BL15" s="157">
        <f>'Agency North'!BM15+'Agency South'!BM15</f>
        <v>2335.2335685029329</v>
      </c>
      <c r="BM15" s="157">
        <f>'Agency North'!BN15+'Agency South'!BN15</f>
        <v>2365.1030353054025</v>
      </c>
      <c r="BN15" s="157">
        <f>'Agency North'!BO15+'Agency South'!BO15</f>
        <v>2372.2472489888628</v>
      </c>
      <c r="BO15" s="157">
        <f>'Agency North'!BP15+'Agency South'!BP15</f>
        <v>2360.8896125281926</v>
      </c>
      <c r="BP15" s="157">
        <f>'Agency North'!BQ15+'Agency South'!BQ15</f>
        <v>2367.6141857676844</v>
      </c>
      <c r="BQ15" s="157">
        <f>'Agency North'!BR15+'Agency South'!BR15</f>
        <v>2400.8047829193088</v>
      </c>
      <c r="BR15" s="157">
        <f>'Agency North'!BS15+'Agency South'!BS15</f>
        <v>2454.7510081518885</v>
      </c>
      <c r="BS15" s="157">
        <f>'Agency North'!BT15+'Agency South'!BT15</f>
        <v>2509.4431532920539</v>
      </c>
      <c r="BT15" s="157">
        <f>'Agency North'!BU15+'Agency South'!BU15</f>
        <v>2564.0325534433046</v>
      </c>
      <c r="BU15" s="158">
        <f>'Agency North'!BV15+'Agency South'!BV15</f>
        <v>2618.9410097382947</v>
      </c>
      <c r="BV15" s="157">
        <f>'Agency North'!BW15+'Agency South'!BW15</f>
        <v>1167.2808145673821</v>
      </c>
      <c r="BW15" s="157">
        <f>'Agency North'!BX15+'Agency South'!BX15</f>
        <v>1186.9246716142613</v>
      </c>
      <c r="BX15" s="157">
        <f>'Agency North'!BY15+'Agency South'!BY15</f>
        <v>2774.2286623998662</v>
      </c>
      <c r="BY15" s="157">
        <f>'Agency North'!BZ15+'Agency South'!BZ15</f>
        <v>2842.7239042035953</v>
      </c>
      <c r="BZ15" s="157">
        <f>'Agency North'!CA15+'Agency South'!CA15</f>
        <v>2869.9403896358581</v>
      </c>
      <c r="CA15" s="157">
        <f>'Agency North'!CB15+'Agency South'!CB15</f>
        <v>2864.5008671725541</v>
      </c>
      <c r="CB15" s="157">
        <f>'Agency North'!CC15+'Agency South'!CC15</f>
        <v>2875.7358002288365</v>
      </c>
      <c r="CC15" s="157">
        <f>'Agency North'!CD15+'Agency South'!CD15</f>
        <v>2928.442417645952</v>
      </c>
      <c r="CD15" s="157">
        <f>'Agency North'!CE15+'Agency South'!CE15</f>
        <v>3014.5817256036021</v>
      </c>
      <c r="CE15" s="157">
        <f>'Agency North'!CF15+'Agency South'!CF15</f>
        <v>3091.6060625189152</v>
      </c>
      <c r="CF15" s="157">
        <f>'Agency North'!CG15+'Agency South'!CG15</f>
        <v>3160.5548935643828</v>
      </c>
      <c r="CG15" s="158">
        <f>'Agency North'!CH15+'Agency South'!CH15</f>
        <v>3224.1767887492474</v>
      </c>
      <c r="CH15" s="157">
        <f>'Agency North'!CI15+'Agency South'!CI15</f>
        <v>1428.1900868259943</v>
      </c>
      <c r="CI15" s="157">
        <f>'Agency North'!CJ15+'Agency South'!CJ15</f>
        <v>1449.9888189375158</v>
      </c>
      <c r="CJ15" s="157">
        <f>'Agency North'!CK15+'Agency South'!CK15</f>
        <v>3396.0331397937343</v>
      </c>
      <c r="CK15" s="157">
        <f>'Agency North'!CL15+'Agency South'!CL15</f>
        <v>3472.2822165094931</v>
      </c>
      <c r="CL15" s="157">
        <f>'Agency North'!CM15+'Agency South'!CM15</f>
        <v>3495.4357633020231</v>
      </c>
      <c r="CM15" s="157">
        <f>'Agency North'!CN15+'Agency South'!CN15</f>
        <v>3476.0649683772831</v>
      </c>
      <c r="CN15" s="157">
        <f>'Agency North'!CO15+'Agency South'!CO15</f>
        <v>3475.6116910514829</v>
      </c>
      <c r="CO15" s="157">
        <f>'Agency North'!CP15+'Agency South'!CP15</f>
        <v>3531.5293868357771</v>
      </c>
      <c r="CP15" s="157">
        <f>'Agency North'!CQ15+'Agency South'!CQ15</f>
        <v>3631.4992362937896</v>
      </c>
      <c r="CQ15" s="157">
        <f>'Agency North'!CR15+'Agency South'!CR15</f>
        <v>3721.9671142192801</v>
      </c>
      <c r="CR15" s="157">
        <f>'Agency North'!CS15+'Agency South'!CS15</f>
        <v>3802.9328567707744</v>
      </c>
      <c r="CS15" s="158">
        <f>'Agency North'!CT15+'Agency South'!CT15</f>
        <v>3877.2197013745199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4"/>
      <c r="N16" s="257"/>
      <c r="O16" s="257"/>
      <c r="P16" s="257"/>
      <c r="Q16" s="257"/>
      <c r="R16" s="257"/>
      <c r="S16" s="257"/>
      <c r="T16" s="257"/>
      <c r="U16" s="260">
        <f>U7+U8+U9</f>
        <v>1494</v>
      </c>
      <c r="V16"/>
      <c r="W16"/>
      <c r="X16"/>
      <c r="Y16" s="34"/>
      <c r="AK16" s="106"/>
      <c r="AW16" s="106"/>
      <c r="BI16" s="106"/>
      <c r="BU16" s="106"/>
      <c r="CG16" s="106"/>
      <c r="CS16" s="106"/>
    </row>
    <row r="17" spans="1:97" s="17" customFormat="1" x14ac:dyDescent="0.25">
      <c r="A17" s="17" t="s">
        <v>67</v>
      </c>
      <c r="M17" s="105"/>
      <c r="N17" s="262"/>
      <c r="O17" s="262"/>
      <c r="P17" s="262"/>
      <c r="Q17" s="262"/>
      <c r="R17" s="262"/>
      <c r="S17" s="262"/>
      <c r="T17" s="262"/>
      <c r="U17" s="262"/>
      <c r="Y17" s="105"/>
      <c r="AD17" s="15"/>
      <c r="AE17" s="15"/>
      <c r="AK17" s="105"/>
      <c r="AW17" s="105"/>
      <c r="BI17" s="105"/>
      <c r="BU17" s="105"/>
      <c r="CG17" s="105"/>
      <c r="CS17" s="105"/>
    </row>
    <row r="18" spans="1:97" s="17" customFormat="1" x14ac:dyDescent="0.25">
      <c r="A18" s="17" t="s">
        <v>68</v>
      </c>
      <c r="M18" s="105"/>
      <c r="N18" s="262"/>
      <c r="O18" s="262"/>
      <c r="P18" s="262"/>
      <c r="Q18" s="262"/>
      <c r="R18" s="262"/>
      <c r="S18" s="262"/>
      <c r="T18" s="262"/>
      <c r="U18" s="262"/>
      <c r="Y18" s="105"/>
      <c r="AK18" s="105"/>
      <c r="AW18" s="105"/>
      <c r="BI18" s="105"/>
      <c r="BU18" s="105"/>
      <c r="CG18" s="105"/>
      <c r="CS18" s="105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09">
        <f t="shared" si="6"/>
        <v>12</v>
      </c>
      <c r="N20" s="258">
        <f t="shared" si="6"/>
        <v>1</v>
      </c>
      <c r="O20" s="258">
        <f t="shared" si="6"/>
        <v>2</v>
      </c>
      <c r="P20" s="258">
        <f t="shared" si="6"/>
        <v>3</v>
      </c>
      <c r="Q20" s="258">
        <f t="shared" si="6"/>
        <v>4</v>
      </c>
      <c r="R20" s="258">
        <f t="shared" si="6"/>
        <v>5</v>
      </c>
      <c r="S20" s="258">
        <f t="shared" si="6"/>
        <v>6</v>
      </c>
      <c r="T20" s="258">
        <f t="shared" si="6"/>
        <v>7</v>
      </c>
      <c r="U20" s="258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09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09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09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09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09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09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09">
        <f t="shared" si="7"/>
        <v>84</v>
      </c>
    </row>
    <row r="21" spans="1:97" s="118" customFormat="1" x14ac:dyDescent="0.25">
      <c r="A21" s="118" t="s">
        <v>0</v>
      </c>
      <c r="B21" s="118">
        <f>B6</f>
        <v>42005</v>
      </c>
      <c r="C21" s="118">
        <f t="shared" ref="C21:BN21" si="8">C6</f>
        <v>42036</v>
      </c>
      <c r="D21" s="118">
        <f t="shared" si="8"/>
        <v>42064</v>
      </c>
      <c r="E21" s="118">
        <f t="shared" si="8"/>
        <v>42095</v>
      </c>
      <c r="F21" s="118">
        <f t="shared" si="8"/>
        <v>42125</v>
      </c>
      <c r="G21" s="118">
        <f t="shared" si="8"/>
        <v>42156</v>
      </c>
      <c r="H21" s="118">
        <f t="shared" si="8"/>
        <v>42186</v>
      </c>
      <c r="I21" s="118">
        <f t="shared" si="8"/>
        <v>42217</v>
      </c>
      <c r="J21" s="118">
        <f t="shared" si="8"/>
        <v>42248</v>
      </c>
      <c r="K21" s="118">
        <f t="shared" si="8"/>
        <v>42278</v>
      </c>
      <c r="L21" s="118">
        <f t="shared" si="8"/>
        <v>42309</v>
      </c>
      <c r="M21" s="119">
        <f t="shared" si="8"/>
        <v>42339</v>
      </c>
      <c r="N21" s="264">
        <f t="shared" si="8"/>
        <v>42370</v>
      </c>
      <c r="O21" s="264">
        <f t="shared" si="8"/>
        <v>42401</v>
      </c>
      <c r="P21" s="264">
        <f t="shared" si="8"/>
        <v>42430</v>
      </c>
      <c r="Q21" s="264">
        <f t="shared" si="8"/>
        <v>42461</v>
      </c>
      <c r="R21" s="264">
        <f t="shared" si="8"/>
        <v>42491</v>
      </c>
      <c r="S21" s="264">
        <f t="shared" si="8"/>
        <v>42522</v>
      </c>
      <c r="T21" s="264">
        <f t="shared" si="8"/>
        <v>42552</v>
      </c>
      <c r="U21" s="264">
        <f t="shared" si="8"/>
        <v>42583</v>
      </c>
      <c r="V21" s="118">
        <f t="shared" si="8"/>
        <v>42614</v>
      </c>
      <c r="W21" s="118">
        <f t="shared" si="8"/>
        <v>42644</v>
      </c>
      <c r="X21" s="118">
        <f t="shared" si="8"/>
        <v>42675</v>
      </c>
      <c r="Y21" s="119">
        <f t="shared" si="8"/>
        <v>42705</v>
      </c>
      <c r="Z21" s="118">
        <f t="shared" si="8"/>
        <v>42752</v>
      </c>
      <c r="AA21" s="118">
        <f t="shared" si="8"/>
        <v>42783</v>
      </c>
      <c r="AB21" s="118">
        <f t="shared" si="8"/>
        <v>42811</v>
      </c>
      <c r="AC21" s="118">
        <f t="shared" si="8"/>
        <v>42842</v>
      </c>
      <c r="AD21" s="118">
        <f t="shared" si="8"/>
        <v>42872</v>
      </c>
      <c r="AE21" s="118">
        <f t="shared" si="8"/>
        <v>42903</v>
      </c>
      <c r="AF21" s="118">
        <f t="shared" si="8"/>
        <v>42933</v>
      </c>
      <c r="AG21" s="118">
        <f t="shared" si="8"/>
        <v>42964</v>
      </c>
      <c r="AH21" s="118">
        <f t="shared" si="8"/>
        <v>42995</v>
      </c>
      <c r="AI21" s="118">
        <f t="shared" si="8"/>
        <v>43025</v>
      </c>
      <c r="AJ21" s="118">
        <f t="shared" si="8"/>
        <v>43056</v>
      </c>
      <c r="AK21" s="119">
        <f t="shared" si="8"/>
        <v>43086</v>
      </c>
      <c r="AL21" s="118">
        <f t="shared" si="8"/>
        <v>43118</v>
      </c>
      <c r="AM21" s="118">
        <f t="shared" si="8"/>
        <v>43149</v>
      </c>
      <c r="AN21" s="118">
        <f t="shared" si="8"/>
        <v>43177</v>
      </c>
      <c r="AO21" s="118">
        <f t="shared" si="8"/>
        <v>43208</v>
      </c>
      <c r="AP21" s="118">
        <f t="shared" si="8"/>
        <v>43238</v>
      </c>
      <c r="AQ21" s="118">
        <f t="shared" si="8"/>
        <v>43269</v>
      </c>
      <c r="AR21" s="118">
        <f t="shared" si="8"/>
        <v>43299</v>
      </c>
      <c r="AS21" s="118">
        <f t="shared" si="8"/>
        <v>43330</v>
      </c>
      <c r="AT21" s="118">
        <f t="shared" si="8"/>
        <v>43361</v>
      </c>
      <c r="AU21" s="118">
        <f t="shared" si="8"/>
        <v>43391</v>
      </c>
      <c r="AV21" s="118">
        <f t="shared" si="8"/>
        <v>43422</v>
      </c>
      <c r="AW21" s="119">
        <f t="shared" si="8"/>
        <v>43452</v>
      </c>
      <c r="AX21" s="118">
        <f t="shared" si="8"/>
        <v>43483</v>
      </c>
      <c r="AY21" s="118">
        <f t="shared" si="8"/>
        <v>43514</v>
      </c>
      <c r="AZ21" s="118">
        <f t="shared" si="8"/>
        <v>43542</v>
      </c>
      <c r="BA21" s="118">
        <f t="shared" si="8"/>
        <v>43573</v>
      </c>
      <c r="BB21" s="118">
        <f t="shared" si="8"/>
        <v>43603</v>
      </c>
      <c r="BC21" s="118">
        <f t="shared" si="8"/>
        <v>43634</v>
      </c>
      <c r="BD21" s="118">
        <f t="shared" si="8"/>
        <v>43664</v>
      </c>
      <c r="BE21" s="118">
        <f t="shared" si="8"/>
        <v>43695</v>
      </c>
      <c r="BF21" s="118">
        <f t="shared" si="8"/>
        <v>43726</v>
      </c>
      <c r="BG21" s="118">
        <f t="shared" si="8"/>
        <v>43756</v>
      </c>
      <c r="BH21" s="118">
        <f t="shared" si="8"/>
        <v>43787</v>
      </c>
      <c r="BI21" s="119">
        <f t="shared" si="8"/>
        <v>43817</v>
      </c>
      <c r="BJ21" s="118">
        <f t="shared" si="8"/>
        <v>43848</v>
      </c>
      <c r="BK21" s="118">
        <f t="shared" si="8"/>
        <v>43879</v>
      </c>
      <c r="BL21" s="118">
        <f t="shared" si="8"/>
        <v>43908</v>
      </c>
      <c r="BM21" s="118">
        <f t="shared" si="8"/>
        <v>43939</v>
      </c>
      <c r="BN21" s="118">
        <f t="shared" si="8"/>
        <v>43969</v>
      </c>
      <c r="BO21" s="118">
        <f t="shared" ref="BO21:CS21" si="9">BO6</f>
        <v>44000</v>
      </c>
      <c r="BP21" s="118">
        <f t="shared" si="9"/>
        <v>44030</v>
      </c>
      <c r="BQ21" s="118">
        <f t="shared" si="9"/>
        <v>44061</v>
      </c>
      <c r="BR21" s="118">
        <f t="shared" si="9"/>
        <v>44092</v>
      </c>
      <c r="BS21" s="118">
        <f t="shared" si="9"/>
        <v>44122</v>
      </c>
      <c r="BT21" s="118">
        <f t="shared" si="9"/>
        <v>44153</v>
      </c>
      <c r="BU21" s="119">
        <f t="shared" si="9"/>
        <v>44183</v>
      </c>
      <c r="BV21" s="118">
        <f t="shared" si="9"/>
        <v>44214</v>
      </c>
      <c r="BW21" s="118">
        <f t="shared" si="9"/>
        <v>44245</v>
      </c>
      <c r="BX21" s="118">
        <f t="shared" si="9"/>
        <v>44273</v>
      </c>
      <c r="BY21" s="118">
        <f t="shared" si="9"/>
        <v>44304</v>
      </c>
      <c r="BZ21" s="118">
        <f t="shared" si="9"/>
        <v>44334</v>
      </c>
      <c r="CA21" s="118">
        <f t="shared" si="9"/>
        <v>44365</v>
      </c>
      <c r="CB21" s="118">
        <f t="shared" si="9"/>
        <v>44395</v>
      </c>
      <c r="CC21" s="118">
        <f t="shared" si="9"/>
        <v>44426</v>
      </c>
      <c r="CD21" s="118">
        <f t="shared" si="9"/>
        <v>44457</v>
      </c>
      <c r="CE21" s="118">
        <f t="shared" si="9"/>
        <v>44487</v>
      </c>
      <c r="CF21" s="118">
        <f t="shared" si="9"/>
        <v>44518</v>
      </c>
      <c r="CG21" s="119">
        <f t="shared" si="9"/>
        <v>44548</v>
      </c>
      <c r="CH21" s="118">
        <f t="shared" si="9"/>
        <v>44579</v>
      </c>
      <c r="CI21" s="118">
        <f t="shared" si="9"/>
        <v>44610</v>
      </c>
      <c r="CJ21" s="118">
        <f t="shared" si="9"/>
        <v>44638</v>
      </c>
      <c r="CK21" s="118">
        <f t="shared" si="9"/>
        <v>44669</v>
      </c>
      <c r="CL21" s="118">
        <f t="shared" si="9"/>
        <v>44699</v>
      </c>
      <c r="CM21" s="118">
        <f t="shared" si="9"/>
        <v>44730</v>
      </c>
      <c r="CN21" s="118">
        <f t="shared" si="9"/>
        <v>44760</v>
      </c>
      <c r="CO21" s="118">
        <f t="shared" si="9"/>
        <v>44791</v>
      </c>
      <c r="CP21" s="118">
        <f t="shared" si="9"/>
        <v>44822</v>
      </c>
      <c r="CQ21" s="118">
        <f t="shared" si="9"/>
        <v>44852</v>
      </c>
      <c r="CR21" s="118">
        <f t="shared" si="9"/>
        <v>44883</v>
      </c>
      <c r="CS21" s="119">
        <f t="shared" si="9"/>
        <v>44913</v>
      </c>
    </row>
    <row r="22" spans="1:97" s="15" customFormat="1" x14ac:dyDescent="0.25">
      <c r="A22" s="15" t="s">
        <v>142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4">
        <f>'Agency North'!N22+'Agency South'!N22</f>
        <v>9263.463999999989</v>
      </c>
      <c r="N22" s="261">
        <f>'Agency North'!O22+'Agency South'!O22</f>
        <v>2249.5889999999999</v>
      </c>
      <c r="O22" s="261">
        <f>'Agency North'!P22+'Agency South'!P22</f>
        <v>2135.14499999997</v>
      </c>
      <c r="P22" s="261">
        <f>'Agency North'!Q22+'Agency South'!Q22</f>
        <v>4415.7199999999903</v>
      </c>
      <c r="Q22" s="261">
        <f>'Agency North'!R22+'Agency South'!R22</f>
        <v>6653.8460000000005</v>
      </c>
      <c r="R22" s="261">
        <f>'Agency North'!S22+'Agency South'!S22</f>
        <v>3561.0540000000001</v>
      </c>
      <c r="S22" s="261">
        <f>'Agency North'!T22+'Agency South'!T22</f>
        <v>3725.2085000000002</v>
      </c>
      <c r="T22" s="261">
        <f>'Agency North'!U22+'Agency South'!U22</f>
        <v>3438.3620000000001</v>
      </c>
      <c r="U22" s="261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4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15569.871266614186</v>
      </c>
      <c r="AH22" s="15">
        <f>'Agency North'!AI22+'Agency South'!AI22</f>
        <v>17668.492635451516</v>
      </c>
      <c r="AI22" s="15">
        <f>'Agency North'!AJ22+'Agency South'!AJ22</f>
        <v>20222.507237262093</v>
      </c>
      <c r="AJ22" s="15">
        <f>'Agency North'!AK22+'Agency South'!AK22</f>
        <v>23725.50944098521</v>
      </c>
      <c r="AK22" s="94">
        <f>'Agency North'!AL22+'Agency South'!AL22</f>
        <v>27541.804284222468</v>
      </c>
      <c r="AL22" s="15">
        <f>'Agency North'!AM22+'Agency South'!AM22</f>
        <v>22476.550803422739</v>
      </c>
      <c r="AM22" s="15">
        <f>'Agency North'!AN22+'Agency South'!AN22</f>
        <v>23002.435100678027</v>
      </c>
      <c r="AN22" s="15">
        <f>'Agency North'!AO22+'Agency South'!AO22</f>
        <v>23429.034109103522</v>
      </c>
      <c r="AO22" s="15">
        <f>'Agency North'!AP22+'Agency South'!AP22</f>
        <v>23681.280522466033</v>
      </c>
      <c r="AP22" s="15">
        <f>'Agency North'!AQ22+'Agency South'!AQ22</f>
        <v>23726.667951515323</v>
      </c>
      <c r="AQ22" s="15">
        <f>'Agency North'!AR22+'Agency South'!AR22</f>
        <v>24049.148092292962</v>
      </c>
      <c r="AR22" s="15">
        <f>'Agency North'!AS22+'Agency South'!AS22</f>
        <v>24318.101849623461</v>
      </c>
      <c r="AS22" s="15">
        <f>'Agency North'!AT22+'Agency South'!AT22</f>
        <v>24545.566006948746</v>
      </c>
      <c r="AT22" s="15">
        <f>'Agency North'!AU22+'Agency South'!AU22</f>
        <v>24766.461126685495</v>
      </c>
      <c r="AU22" s="15">
        <f>'Agency North'!AV22+'Agency South'!AV22</f>
        <v>25033.415554333398</v>
      </c>
      <c r="AV22" s="15">
        <f>'Agency North'!AW22+'Agency South'!AW22</f>
        <v>25285.713052010124</v>
      </c>
      <c r="AW22" s="94">
        <f>'Agency North'!AX22+'Agency South'!AX22</f>
        <v>25533.570367335367</v>
      </c>
      <c r="AX22" s="15">
        <f>'Agency North'!AY22+'Agency South'!AY22</f>
        <v>26732.021242964227</v>
      </c>
      <c r="AY22" s="15">
        <f>'Agency North'!AZ22+'Agency South'!AZ22</f>
        <v>26999.341455393871</v>
      </c>
      <c r="AZ22" s="15">
        <f>'Agency North'!BA22+'Agency South'!BA22</f>
        <v>28366.343830678292</v>
      </c>
      <c r="BA22" s="15">
        <f>'Agency North'!BB22+'Agency South'!BB22</f>
        <v>27989.955580765611</v>
      </c>
      <c r="BB22" s="15">
        <f>'Agency North'!BC22+'Agency South'!BC22</f>
        <v>28269.855136573267</v>
      </c>
      <c r="BC22" s="15">
        <f>'Agency North'!BD22+'Agency South'!BD22</f>
        <v>28448.34362395815</v>
      </c>
      <c r="BD22" s="15">
        <f>'Agency North'!BE22+'Agency South'!BE22</f>
        <v>28732.827060197731</v>
      </c>
      <c r="BE22" s="15">
        <f>'Agency North'!BF22+'Agency South'!BF22</f>
        <v>29020.155330799716</v>
      </c>
      <c r="BF22" s="15">
        <f>'Agency North'!BG22+'Agency South'!BG22</f>
        <v>29310.35688410771</v>
      </c>
      <c r="BG22" s="15">
        <f>'Agency North'!BH22+'Agency South'!BH22</f>
        <v>29603.460452948784</v>
      </c>
      <c r="BH22" s="15">
        <f>'Agency North'!BI22+'Agency South'!BI22</f>
        <v>29899.495057478278</v>
      </c>
      <c r="BI22" s="94">
        <f>'Agency North'!BJ22+'Agency South'!BJ22</f>
        <v>30575.263284908877</v>
      </c>
      <c r="BJ22" s="15">
        <f>'Agency North'!BK22+'Agency South'!BK22</f>
        <v>29369.914056385343</v>
      </c>
      <c r="BK22" s="15">
        <f>'Agency North'!BL22+'Agency South'!BL22</f>
        <v>29811.301894709501</v>
      </c>
      <c r="BL22" s="15">
        <f>'Agency North'!BM22+'Agency South'!BM22</f>
        <v>31481.989043941594</v>
      </c>
      <c r="BM22" s="15">
        <f>'Agency North'!BN22+'Agency South'!BN22</f>
        <v>31608.486526481218</v>
      </c>
      <c r="BN22" s="15">
        <f>'Agency North'!BO22+'Agency South'!BO22</f>
        <v>32087.845865865245</v>
      </c>
      <c r="BO22" s="15">
        <f>'Agency North'!BP22+'Agency South'!BP22</f>
        <v>32454.166003785824</v>
      </c>
      <c r="BP22" s="15">
        <f>'Agency North'!BQ22+'Agency South'!BQ22</f>
        <v>33272.295823360299</v>
      </c>
      <c r="BQ22" s="15">
        <f>'Agency North'!BR22+'Agency South'!BR22</f>
        <v>33777.820595808967</v>
      </c>
      <c r="BR22" s="15">
        <f>'Agency North'!BS22+'Agency South'!BS22</f>
        <v>34693.342812212933</v>
      </c>
      <c r="BS22" s="15">
        <f>'Agency North'!BT22+'Agency South'!BT22</f>
        <v>35220.23601902269</v>
      </c>
      <c r="BT22" s="15">
        <f>'Agency North'!BU22+'Agency South'!BU22</f>
        <v>35755.671054625076</v>
      </c>
      <c r="BU22" s="94">
        <f>'Agency North'!BV22+'Agency South'!BV22</f>
        <v>36574.757296110067</v>
      </c>
      <c r="BV22" s="15">
        <f>'Agency North'!BW22+'Agency South'!BW22</f>
        <v>27664.396298105079</v>
      </c>
      <c r="BW22" s="15">
        <f>'Agency North'!BX22+'Agency South'!BX22</f>
        <v>27941.040261086127</v>
      </c>
      <c r="BX22" s="15">
        <f>'Agency North'!BY22+'Agency South'!BY22</f>
        <v>29457.650753635964</v>
      </c>
      <c r="BY22" s="15">
        <f>'Agency North'!BZ22+'Agency South'!BZ22</f>
        <v>29484.24924262298</v>
      </c>
      <c r="BZ22" s="15">
        <f>'Agency North'!CA22+'Agency South'!CA22</f>
        <v>30526.783904054191</v>
      </c>
      <c r="CA22" s="15">
        <f>'Agency North'!CB22+'Agency South'!CB22</f>
        <v>30690.7923012221</v>
      </c>
      <c r="CB22" s="15">
        <f>'Agency North'!CC22+'Agency South'!CC22</f>
        <v>30534.338175170022</v>
      </c>
      <c r="CC22" s="15">
        <f>'Agency North'!CD22+'Agency South'!CD22</f>
        <v>31145.315019785441</v>
      </c>
      <c r="CD22" s="15">
        <f>'Agency North'!CE22+'Agency South'!CE22</f>
        <v>31761.886393242967</v>
      </c>
      <c r="CE22" s="15">
        <f>'Agency North'!CF22+'Agency South'!CF22</f>
        <v>32079.505257175406</v>
      </c>
      <c r="CF22" s="15">
        <f>'Agency North'!CG22+'Agency South'!CG22</f>
        <v>32557.747540958135</v>
      </c>
      <c r="CG22" s="94">
        <f>'Agency North'!CH22+'Agency South'!CH22</f>
        <v>33033.25976540376</v>
      </c>
      <c r="CH22" s="15">
        <f>'Agency North'!CI22+'Agency South'!CI22</f>
        <v>28778.809089025752</v>
      </c>
      <c r="CI22" s="15">
        <f>'Agency North'!CJ22+'Agency South'!CJ22</f>
        <v>29066.597179916014</v>
      </c>
      <c r="CJ22" s="15">
        <f>'Agency North'!CK22+'Agency South'!CK22</f>
        <v>30639.870643441092</v>
      </c>
      <c r="CK22" s="15">
        <f>'Agency North'!CL22+'Agency South'!CL22</f>
        <v>30664.892430398693</v>
      </c>
      <c r="CL22" s="15">
        <f>'Agency North'!CM22+'Agency South'!CM22</f>
        <v>31756.618132157913</v>
      </c>
      <c r="CM22" s="15">
        <f>'Agency North'!CN22+'Agency South'!CN22</f>
        <v>31928.687088350678</v>
      </c>
      <c r="CN22" s="15">
        <f>'Agency North'!CO22+'Agency South'!CO22</f>
        <v>31758.44769495455</v>
      </c>
      <c r="CO22" s="15">
        <f>'Agency North'!CP22+'Agency South'!CP22</f>
        <v>32390.834638653731</v>
      </c>
      <c r="CP22" s="15">
        <f>'Agency North'!CQ22+'Agency South'!CQ22</f>
        <v>33035.117119462921</v>
      </c>
      <c r="CQ22" s="15">
        <f>'Agency North'!CR22+'Agency South'!CR22</f>
        <v>33693.020886915474</v>
      </c>
      <c r="CR22" s="15">
        <f>'Agency North'!CS22+'Agency South'!CS22</f>
        <v>34538.519494145672</v>
      </c>
      <c r="CS22" s="94">
        <f>'Agency North'!CT22+'Agency South'!CT22</f>
        <v>35041.426136424401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4">
        <f>'Agency North'!N23+'Agency South'!N23</f>
        <v>8940.5859999999993</v>
      </c>
      <c r="N23" s="261">
        <f>'Agency North'!O23+'Agency South'!O23</f>
        <v>1368.249</v>
      </c>
      <c r="O23" s="261">
        <f>'Agency North'!P23+'Agency South'!P23</f>
        <v>1100.796</v>
      </c>
      <c r="P23" s="261">
        <f>'Agency North'!Q23+'Agency South'!Q23</f>
        <v>9133.3290000000015</v>
      </c>
      <c r="Q23" s="261">
        <f>'Agency North'!R23+'Agency South'!R23</f>
        <v>7448.6030000000101</v>
      </c>
      <c r="R23" s="261">
        <f>'Agency North'!S23+'Agency South'!S23</f>
        <v>6115.0020000000004</v>
      </c>
      <c r="S23" s="261">
        <f>'Agency North'!T23+'Agency South'!T23</f>
        <v>12667.78900000007</v>
      </c>
      <c r="T23" s="261">
        <f>'Agency North'!U23+'Agency South'!U23</f>
        <v>6581.7240000000102</v>
      </c>
      <c r="U23" s="261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4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11541.667670010303</v>
      </c>
      <c r="AH23" s="15">
        <f>'Agency North'!AI23+'Agency South'!AI23</f>
        <v>14827.208618655128</v>
      </c>
      <c r="AI23" s="15">
        <f>'Agency North'!AJ23+'Agency South'!AJ23</f>
        <v>16924.00309345327</v>
      </c>
      <c r="AJ23" s="15">
        <f>'Agency North'!AK23+'Agency South'!AK23</f>
        <v>17723.862238087509</v>
      </c>
      <c r="AK23" s="94">
        <f>'Agency North'!AL23+'Agency South'!AL23</f>
        <v>20324.958024302814</v>
      </c>
      <c r="AL23" s="15">
        <f>'Agency North'!AM23+'Agency South'!AM23</f>
        <v>10268.242103791832</v>
      </c>
      <c r="AM23" s="15">
        <f>'Agency North'!AN23+'Agency South'!AN23</f>
        <v>13601.906468618099</v>
      </c>
      <c r="AN23" s="15">
        <f>'Agency North'!AO23+'Agency South'!AO23</f>
        <v>15903.150875247455</v>
      </c>
      <c r="AO23" s="15">
        <f>'Agency North'!AP23+'Agency South'!AP23</f>
        <v>15479.864142221444</v>
      </c>
      <c r="AP23" s="15">
        <f>'Agency North'!AQ23+'Agency South'!AQ23</f>
        <v>16262.287203116979</v>
      </c>
      <c r="AQ23" s="15">
        <f>'Agency North'!AR23+'Agency South'!AR23</f>
        <v>20702.979367247637</v>
      </c>
      <c r="AR23" s="15">
        <f>'Agency North'!AS23+'Agency South'!AS23</f>
        <v>20085.680714105263</v>
      </c>
      <c r="AS23" s="15">
        <f>'Agency North'!AT23+'Agency South'!AT23</f>
        <v>20472.986579786058</v>
      </c>
      <c r="AT23" s="15">
        <f>'Agency North'!AU23+'Agency South'!AU23</f>
        <v>21146.28663240439</v>
      </c>
      <c r="AU23" s="15">
        <f>'Agency North'!AV23+'Agency South'!AV23</f>
        <v>21761.587951808775</v>
      </c>
      <c r="AV23" s="15">
        <f>'Agency North'!AW23+'Agency South'!AW23</f>
        <v>22501.421484822931</v>
      </c>
      <c r="AW23" s="94">
        <f>'Agency North'!AX23+'Agency South'!AX23</f>
        <v>23350.025036000843</v>
      </c>
      <c r="AX23" s="15">
        <f>'Agency North'!AY23+'Agency South'!AY23</f>
        <v>21580.438289893224</v>
      </c>
      <c r="AY23" s="15">
        <f>'Agency North'!AZ23+'Agency South'!AZ23</f>
        <v>22168.716826826825</v>
      </c>
      <c r="AZ23" s="15">
        <f>'Agency North'!BA23+'Agency South'!BA23</f>
        <v>24146.609032773151</v>
      </c>
      <c r="BA23" s="15">
        <f>'Agency North'!BB23+'Agency South'!BB23</f>
        <v>24544.7809434669</v>
      </c>
      <c r="BB23" s="15">
        <f>'Agency North'!BC23+'Agency South'!BC23</f>
        <v>24913.192334508356</v>
      </c>
      <c r="BC23" s="15">
        <f>'Agency North'!BD23+'Agency South'!BD23</f>
        <v>25314.169648529976</v>
      </c>
      <c r="BD23" s="15">
        <f>'Agency North'!BE23+'Agency South'!BE23</f>
        <v>25799.150087288705</v>
      </c>
      <c r="BE23" s="15">
        <f>'Agency North'!BF23+'Agency South'!BF23</f>
        <v>26312.632653440269</v>
      </c>
      <c r="BF23" s="15">
        <f>'Agency North'!BG23+'Agency South'!BG23</f>
        <v>26852.995513564001</v>
      </c>
      <c r="BG23" s="15">
        <f>'Agency North'!BH23+'Agency South'!BH23</f>
        <v>27432.185811560586</v>
      </c>
      <c r="BH23" s="15">
        <f>'Agency North'!BI23+'Agency South'!BI23</f>
        <v>28012.782960744185</v>
      </c>
      <c r="BI23" s="94">
        <f>'Agency North'!BJ23+'Agency South'!BJ23</f>
        <v>28598.78803015118</v>
      </c>
      <c r="BJ23" s="15">
        <f>'Agency North'!BK23+'Agency South'!BK23</f>
        <v>16408.488272444425</v>
      </c>
      <c r="BK23" s="15">
        <f>'Agency North'!BL23+'Agency South'!BL23</f>
        <v>15998.782125818361</v>
      </c>
      <c r="BL23" s="15">
        <f>'Agency North'!BM23+'Agency South'!BM23</f>
        <v>37585.502094072413</v>
      </c>
      <c r="BM23" s="15">
        <f>'Agency North'!BN23+'Agency South'!BN23</f>
        <v>38117.020557975746</v>
      </c>
      <c r="BN23" s="15">
        <f>'Agency North'!BO23+'Agency South'!BO23</f>
        <v>38167.480273921639</v>
      </c>
      <c r="BO23" s="15">
        <f>'Agency North'!BP23+'Agency South'!BP23</f>
        <v>38014.956838522383</v>
      </c>
      <c r="BP23" s="15">
        <f>'Agency North'!BQ23+'Agency South'!BQ23</f>
        <v>38753.019014187252</v>
      </c>
      <c r="BQ23" s="15">
        <f>'Agency North'!BR23+'Agency South'!BR23</f>
        <v>39443.165102263752</v>
      </c>
      <c r="BR23" s="15">
        <f>'Agency North'!BS23+'Agency South'!BS23</f>
        <v>40606.550954611303</v>
      </c>
      <c r="BS23" s="15">
        <f>'Agency North'!BT23+'Agency South'!BT23</f>
        <v>41695.400768988635</v>
      </c>
      <c r="BT23" s="15">
        <f>'Agency North'!BU23+'Agency South'!BU23</f>
        <v>42775.60971731913</v>
      </c>
      <c r="BU23" s="94">
        <f>'Agency North'!BV23+'Agency South'!BV23</f>
        <v>43854.909628877547</v>
      </c>
      <c r="BV23" s="15">
        <f>'Agency North'!BW23+'Agency South'!BW23</f>
        <v>21601.237189473999</v>
      </c>
      <c r="BW23" s="15">
        <f>'Agency North'!BX23+'Agency South'!BX23</f>
        <v>21924.163053777447</v>
      </c>
      <c r="BX23" s="15">
        <f>'Agency North'!BY23+'Agency South'!BY23</f>
        <v>49090.096086116733</v>
      </c>
      <c r="BY23" s="15">
        <f>'Agency North'!BZ23+'Agency South'!BZ23</f>
        <v>50231.438229582396</v>
      </c>
      <c r="BZ23" s="15">
        <f>'Agency North'!CA23+'Agency South'!CA23</f>
        <v>50678.373229371158</v>
      </c>
      <c r="CA23" s="15">
        <f>'Agency North'!CB23+'Agency South'!CB23</f>
        <v>50575.664539898753</v>
      </c>
      <c r="CB23" s="15">
        <f>'Agency North'!CC23+'Agency South'!CC23</f>
        <v>50753.712969076936</v>
      </c>
      <c r="CC23" s="15">
        <f>'Agency North'!CD23+'Agency South'!CD23</f>
        <v>51631.498640908845</v>
      </c>
      <c r="CD23" s="15">
        <f>'Agency North'!CE23+'Agency South'!CE23</f>
        <v>53073.392837522159</v>
      </c>
      <c r="CE23" s="15">
        <f>'Agency North'!CF23+'Agency South'!CF23</f>
        <v>54361.67110282847</v>
      </c>
      <c r="CF23" s="15">
        <f>'Agency North'!CG23+'Agency South'!CG23</f>
        <v>55513.865953420303</v>
      </c>
      <c r="CG23" s="94">
        <f>'Agency North'!CH23+'Agency South'!CH23</f>
        <v>56576.06464717794</v>
      </c>
      <c r="CH23" s="15">
        <f>'Agency North'!CI23+'Agency South'!CI23</f>
        <v>26813.793825876</v>
      </c>
      <c r="CI23" s="15">
        <f>'Agency North'!CJ23+'Agency South'!CJ23</f>
        <v>27186.923592564275</v>
      </c>
      <c r="CJ23" s="15">
        <f>'Agency North'!CK23+'Agency South'!CK23</f>
        <v>61398.635749539601</v>
      </c>
      <c r="CK23" s="15">
        <f>'Agency North'!CL23+'Agency South'!CL23</f>
        <v>62708.644709950582</v>
      </c>
      <c r="CL23" s="15">
        <f>'Agency North'!CM23+'Agency South'!CM23</f>
        <v>63098.191440476941</v>
      </c>
      <c r="CM23" s="15">
        <f>'Agency North'!CN23+'Agency South'!CN23</f>
        <v>62750.264679591528</v>
      </c>
      <c r="CN23" s="15">
        <f>'Agency North'!CO23+'Agency South'!CO23</f>
        <v>62728.945905046436</v>
      </c>
      <c r="CO23" s="15">
        <f>'Agency North'!CP23+'Agency South'!CP23</f>
        <v>63685.155407307131</v>
      </c>
      <c r="CP23" s="15">
        <f>'Agency North'!CQ23+'Agency South'!CQ23</f>
        <v>65405.66151025438</v>
      </c>
      <c r="CQ23" s="15">
        <f>'Agency North'!CR23+'Agency South'!CR23</f>
        <v>68112.764777663542</v>
      </c>
      <c r="CR23" s="15">
        <f>'Agency North'!CS23+'Agency South'!CS23</f>
        <v>69720.129651639858</v>
      </c>
      <c r="CS23" s="94">
        <f>'Agency North'!CT23+'Agency South'!CT23</f>
        <v>71021.390384890357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4">
        <f>'Agency North'!N24+'Agency South'!N24</f>
        <v>8836.2370000000101</v>
      </c>
      <c r="N24" s="261">
        <f>'Agency North'!O24+'Agency South'!O24</f>
        <v>1892.0679999999979</v>
      </c>
      <c r="O24" s="261">
        <f>'Agency North'!P24+'Agency South'!P24</f>
        <v>1061.71</v>
      </c>
      <c r="P24" s="261">
        <f>'Agency North'!Q24+'Agency South'!Q24</f>
        <v>1584.623</v>
      </c>
      <c r="Q24" s="261">
        <f>'Agency North'!R24+'Agency South'!R24</f>
        <v>3938.538</v>
      </c>
      <c r="R24" s="261">
        <f>'Agency North'!S24+'Agency South'!S24</f>
        <v>3667.857</v>
      </c>
      <c r="S24" s="261">
        <f>'Agency North'!T24+'Agency South'!T24</f>
        <v>6452.6640000000007</v>
      </c>
      <c r="T24" s="261">
        <f>'Agency North'!U24+'Agency South'!U24</f>
        <v>5352.9589999999998</v>
      </c>
      <c r="U24" s="261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4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6380.5632291247493</v>
      </c>
      <c r="AH24" s="15">
        <f>'Agency North'!AI24+'Agency South'!AI24</f>
        <v>7118.8445650335179</v>
      </c>
      <c r="AI24" s="15">
        <f>'Agency North'!AJ24+'Agency South'!AJ24</f>
        <v>8237.0985323112127</v>
      </c>
      <c r="AJ24" s="15">
        <f>'Agency North'!AK24+'Agency South'!AK24</f>
        <v>9358.9086732735504</v>
      </c>
      <c r="AK24" s="94">
        <f>'Agency North'!AL24+'Agency South'!AL24</f>
        <v>10110.046629144996</v>
      </c>
      <c r="AL24" s="15">
        <f>'Agency North'!AM24+'Agency South'!AM24</f>
        <v>5293.5671862986001</v>
      </c>
      <c r="AM24" s="15">
        <f>'Agency North'!AN24+'Agency South'!AN24</f>
        <v>3920.2214706630712</v>
      </c>
      <c r="AN24" s="15">
        <f>'Agency North'!AO24+'Agency South'!AO24</f>
        <v>10740.102735601591</v>
      </c>
      <c r="AO24" s="15">
        <f>'Agency North'!AP24+'Agency South'!AP24</f>
        <v>8264.4594590705346</v>
      </c>
      <c r="AP24" s="15">
        <f>'Agency North'!AQ24+'Agency South'!AQ24</f>
        <v>7638.3867824442987</v>
      </c>
      <c r="AQ24" s="15">
        <f>'Agency North'!AR24+'Agency South'!AR24</f>
        <v>7425.6180096205098</v>
      </c>
      <c r="AR24" s="15">
        <f>'Agency North'!AS24+'Agency South'!AS24</f>
        <v>9246.1766717040227</v>
      </c>
      <c r="AS24" s="15">
        <f>'Agency North'!AT24+'Agency South'!AT24</f>
        <v>10066.335079465416</v>
      </c>
      <c r="AT24" s="15">
        <f>'Agency North'!AU24+'Agency South'!AU24</f>
        <v>10618.964766884503</v>
      </c>
      <c r="AU24" s="15">
        <f>'Agency North'!AV24+'Agency South'!AV24</f>
        <v>11664.263642930484</v>
      </c>
      <c r="AV24" s="15">
        <f>'Agency North'!AW24+'Agency South'!AW24</f>
        <v>12513.157966485025</v>
      </c>
      <c r="AW24" s="94">
        <f>'Agency North'!AX24+'Agency South'!AX24</f>
        <v>13702.638422254549</v>
      </c>
      <c r="AX24" s="15">
        <f>'Agency North'!AY24+'Agency South'!AY24</f>
        <v>12217.255843007246</v>
      </c>
      <c r="AY24" s="15">
        <f>'Agency North'!AZ24+'Agency South'!AZ24</f>
        <v>10807.872121266399</v>
      </c>
      <c r="AZ24" s="15">
        <f>'Agency North'!BA24+'Agency South'!BA24</f>
        <v>12695.777494559647</v>
      </c>
      <c r="BA24" s="15">
        <f>'Agency North'!BB24+'Agency South'!BB24</f>
        <v>11056.301551481223</v>
      </c>
      <c r="BB24" s="15">
        <f>'Agency North'!BC24+'Agency South'!BC24</f>
        <v>13248.261124956702</v>
      </c>
      <c r="BC24" s="15">
        <f>'Agency North'!BD24+'Agency South'!BD24</f>
        <v>12498.792696456538</v>
      </c>
      <c r="BD24" s="15">
        <f>'Agency North'!BE24+'Agency South'!BE24</f>
        <v>13525.359738850293</v>
      </c>
      <c r="BE24" s="15">
        <f>'Agency North'!BF24+'Agency South'!BF24</f>
        <v>14012.177417641356</v>
      </c>
      <c r="BF24" s="15">
        <f>'Agency North'!BG24+'Agency South'!BG24</f>
        <v>14670.394151341956</v>
      </c>
      <c r="BG24" s="15">
        <f>'Agency North'!BH24+'Agency South'!BH24</f>
        <v>15376.898703211276</v>
      </c>
      <c r="BH24" s="15">
        <f>'Agency North'!BI24+'Agency South'!BI24</f>
        <v>16119.977303699596</v>
      </c>
      <c r="BI24" s="94">
        <f>'Agency North'!BJ24+'Agency South'!BJ24</f>
        <v>16907.163038974257</v>
      </c>
      <c r="BJ24" s="15">
        <f>'Agency North'!BK24+'Agency South'!BK24</f>
        <v>14187.275133101719</v>
      </c>
      <c r="BK24" s="15">
        <f>'Agency North'!BL24+'Agency South'!BL24</f>
        <v>8491.5229196164128</v>
      </c>
      <c r="BL24" s="15">
        <f>'Agency North'!BM24+'Agency South'!BM24</f>
        <v>9630.3839558139716</v>
      </c>
      <c r="BM24" s="15">
        <f>'Agency North'!BN24+'Agency South'!BN24</f>
        <v>17495.93332270041</v>
      </c>
      <c r="BN24" s="15">
        <f>'Agency North'!BO24+'Agency South'!BO24</f>
        <v>20666.49652030084</v>
      </c>
      <c r="BO24" s="15">
        <f>'Agency North'!BP24+'Agency South'!BP24</f>
        <v>19348.500608802227</v>
      </c>
      <c r="BP24" s="15">
        <f>'Agency North'!BQ24+'Agency South'!BQ24</f>
        <v>20680.195413351641</v>
      </c>
      <c r="BQ24" s="15">
        <f>'Agency North'!BR24+'Agency South'!BR24</f>
        <v>21240.20970567254</v>
      </c>
      <c r="BR24" s="15">
        <f>'Agency North'!BS24+'Agency South'!BS24</f>
        <v>22186.911192860127</v>
      </c>
      <c r="BS24" s="15">
        <f>'Agency North'!BT24+'Agency South'!BT24</f>
        <v>23341.706194190869</v>
      </c>
      <c r="BT24" s="15">
        <f>'Agency North'!BU24+'Agency South'!BU24</f>
        <v>24563.022807233898</v>
      </c>
      <c r="BU24" s="94">
        <f>'Agency North'!BV24+'Agency South'!BV24</f>
        <v>25849.131497812668</v>
      </c>
      <c r="BV24" s="15">
        <f>'Agency North'!BW24+'Agency South'!BW24</f>
        <v>22716.28118759354</v>
      </c>
      <c r="BW24" s="15">
        <f>'Agency North'!BX24+'Agency South'!BX24</f>
        <v>10839.514630023108</v>
      </c>
      <c r="BX24" s="15">
        <f>'Agency North'!BY24+'Agency South'!BY24</f>
        <v>12731.245887297562</v>
      </c>
      <c r="BY24" s="15">
        <f>'Agency North'!BZ24+'Agency South'!BZ24</f>
        <v>23374.552639536741</v>
      </c>
      <c r="BZ24" s="15">
        <f>'Agency North'!CA24+'Agency South'!CA24</f>
        <v>27615.851114503279</v>
      </c>
      <c r="CA24" s="15">
        <f>'Agency North'!CB24+'Agency South'!CB24</f>
        <v>25973.462235449908</v>
      </c>
      <c r="CB24" s="15">
        <f>'Agency North'!CC24+'Agency South'!CC24</f>
        <v>27593.476286246336</v>
      </c>
      <c r="CC24" s="15">
        <f>'Agency North'!CD24+'Agency South'!CD24</f>
        <v>28570.173710902207</v>
      </c>
      <c r="CD24" s="15">
        <f>'Agency North'!CE24+'Agency South'!CE24</f>
        <v>29770.030200025358</v>
      </c>
      <c r="CE24" s="15">
        <f>'Agency North'!CF24+'Agency South'!CF24</f>
        <v>31309.517291323937</v>
      </c>
      <c r="CF24" s="15">
        <f>'Agency North'!CG24+'Agency South'!CG24</f>
        <v>33032.092415359773</v>
      </c>
      <c r="CG24" s="94">
        <f>'Agency North'!CH24+'Agency South'!CH24</f>
        <v>34298.046037947439</v>
      </c>
      <c r="CH24" s="15">
        <f>'Agency North'!CI24+'Agency South'!CI24</f>
        <v>27673.669899934059</v>
      </c>
      <c r="CI24" s="15">
        <f>'Agency North'!CJ24+'Agency South'!CJ24</f>
        <v>13132.615556969993</v>
      </c>
      <c r="CJ24" s="15">
        <f>'Agency North'!CK24+'Agency South'!CK24</f>
        <v>15279.623045991724</v>
      </c>
      <c r="CK24" s="15">
        <f>'Agency North'!CL24+'Agency South'!CL24</f>
        <v>28899.783739961524</v>
      </c>
      <c r="CL24" s="15">
        <f>'Agency North'!CM24+'Agency South'!CM24</f>
        <v>33778.382438621433</v>
      </c>
      <c r="CM24" s="15">
        <f>'Agency North'!CN24+'Agency South'!CN24</f>
        <v>32012.639728483802</v>
      </c>
      <c r="CN24" s="15">
        <f>'Agency North'!CO24+'Agency South'!CO24</f>
        <v>33903.511900303725</v>
      </c>
      <c r="CO24" s="15">
        <f>'Agency North'!CP24+'Agency South'!CP24</f>
        <v>35094.67757704515</v>
      </c>
      <c r="CP24" s="15">
        <f>'Agency North'!CQ24+'Agency South'!CQ24</f>
        <v>36587.685135900152</v>
      </c>
      <c r="CQ24" s="15">
        <f>'Agency North'!CR24+'Agency South'!CR24</f>
        <v>39039.974109950897</v>
      </c>
      <c r="CR24" s="15">
        <f>'Agency North'!CS24+'Agency South'!CS24</f>
        <v>41278.644099690195</v>
      </c>
      <c r="CS24" s="94">
        <f>'Agency North'!CT24+'Agency South'!CT24</f>
        <v>42971.065508816682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4">
        <f>'Agency North'!N25+'Agency South'!N25</f>
        <v>7476.3194999999996</v>
      </c>
      <c r="N25" s="261">
        <f>'Agency North'!O25+'Agency South'!O25</f>
        <v>2336.337</v>
      </c>
      <c r="O25" s="261">
        <f>'Agency North'!P25+'Agency South'!P25</f>
        <v>3415.6980000000003</v>
      </c>
      <c r="P25" s="261">
        <f>'Agency North'!Q25+'Agency South'!Q25</f>
        <v>5114.1030000000001</v>
      </c>
      <c r="Q25" s="261">
        <f>'Agency North'!R25+'Agency South'!R25</f>
        <v>2133.2659999999992</v>
      </c>
      <c r="R25" s="261">
        <f>'Agency North'!S25+'Agency South'!S25</f>
        <v>4489.7569999999996</v>
      </c>
      <c r="S25" s="261">
        <f>'Agency North'!T25+'Agency South'!T25</f>
        <v>6619.0450000000001</v>
      </c>
      <c r="T25" s="261">
        <f>'Agency North'!U25+'Agency South'!U25</f>
        <v>5448.5640000000003</v>
      </c>
      <c r="U25" s="261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4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7983.039710705325</v>
      </c>
      <c r="AH25" s="15">
        <f>'Agency North'!AI25+'Agency South'!AI25</f>
        <v>9318.1752276560401</v>
      </c>
      <c r="AI25" s="15">
        <f>'Agency North'!AJ25+'Agency South'!AJ25</f>
        <v>8755.0682114326264</v>
      </c>
      <c r="AJ25" s="15">
        <f>'Agency North'!AK25+'Agency South'!AK25</f>
        <v>10067.322147547773</v>
      </c>
      <c r="AK25" s="94">
        <f>'Agency North'!AL25+'Agency South'!AL25</f>
        <v>11689.21658732582</v>
      </c>
      <c r="AL25" s="15">
        <f>'Agency North'!AM25+'Agency South'!AM25</f>
        <v>9695.3321717701911</v>
      </c>
      <c r="AM25" s="15">
        <f>'Agency North'!AN25+'Agency South'!AN25</f>
        <v>8396.86842415506</v>
      </c>
      <c r="AN25" s="15">
        <f>'Agency North'!AO25+'Agency South'!AO25</f>
        <v>7608.7687921647157</v>
      </c>
      <c r="AO25" s="15">
        <f>'Agency North'!AP25+'Agency South'!AP25</f>
        <v>6051.1563075665254</v>
      </c>
      <c r="AP25" s="15">
        <f>'Agency North'!AQ25+'Agency South'!AQ25</f>
        <v>7715.8653740665495</v>
      </c>
      <c r="AQ25" s="15">
        <f>'Agency North'!AR25+'Agency South'!AR25</f>
        <v>7561.5955801140335</v>
      </c>
      <c r="AR25" s="15">
        <f>'Agency North'!AS25+'Agency South'!AS25</f>
        <v>8186.6482707736141</v>
      </c>
      <c r="AS25" s="15">
        <f>'Agency North'!AT25+'Agency South'!AT25</f>
        <v>9187.7022056074147</v>
      </c>
      <c r="AT25" s="15">
        <f>'Agency North'!AU25+'Agency South'!AU25</f>
        <v>10510.620040826625</v>
      </c>
      <c r="AU25" s="15">
        <f>'Agency North'!AV25+'Agency South'!AV25</f>
        <v>11303.189516635523</v>
      </c>
      <c r="AV25" s="15">
        <f>'Agency North'!AW25+'Agency South'!AW25</f>
        <v>12385.034354045143</v>
      </c>
      <c r="AW25" s="94">
        <f>'Agency North'!AX25+'Agency South'!AX25</f>
        <v>13280.499985443194</v>
      </c>
      <c r="AX25" s="15">
        <f>'Agency North'!AY25+'Agency South'!AY25</f>
        <v>13638.09595436004</v>
      </c>
      <c r="AY25" s="15">
        <f>'Agency North'!AZ25+'Agency South'!AZ25</f>
        <v>13090.821318263948</v>
      </c>
      <c r="AZ25" s="15">
        <f>'Agency North'!BA25+'Agency South'!BA25</f>
        <v>12784.2681123823</v>
      </c>
      <c r="BA25" s="15">
        <f>'Agency North'!BB25+'Agency South'!BB25</f>
        <v>12147.236683986801</v>
      </c>
      <c r="BB25" s="15">
        <f>'Agency North'!BC25+'Agency South'!BC25</f>
        <v>13069.1964535692</v>
      </c>
      <c r="BC25" s="15">
        <f>'Agency North'!BD25+'Agency South'!BD25</f>
        <v>12024.368664854692</v>
      </c>
      <c r="BD25" s="15">
        <f>'Agency North'!BE25+'Agency South'!BE25</f>
        <v>11673.574151665114</v>
      </c>
      <c r="BE25" s="15">
        <f>'Agency North'!BF25+'Agency South'!BF25</f>
        <v>12556.827791359678</v>
      </c>
      <c r="BF25" s="15">
        <f>'Agency North'!BG25+'Agency South'!BG25</f>
        <v>13593.082177588723</v>
      </c>
      <c r="BG25" s="15">
        <f>'Agency North'!BH25+'Agency South'!BH25</f>
        <v>14711.919363063967</v>
      </c>
      <c r="BH25" s="15">
        <f>'Agency North'!BI25+'Agency South'!BI25</f>
        <v>15949.180445590708</v>
      </c>
      <c r="BI25" s="94">
        <f>'Agency North'!BJ25+'Agency South'!BJ25</f>
        <v>17230.217260034748</v>
      </c>
      <c r="BJ25" s="15">
        <f>'Agency North'!BK25+'Agency South'!BK25</f>
        <v>16172.986153930304</v>
      </c>
      <c r="BK25" s="15">
        <f>'Agency North'!BL25+'Agency South'!BL25</f>
        <v>15328.061490014949</v>
      </c>
      <c r="BL25" s="15">
        <f>'Agency North'!BM25+'Agency South'!BM25</f>
        <v>12598.58599136277</v>
      </c>
      <c r="BM25" s="15">
        <f>'Agency North'!BN25+'Agency South'!BN25</f>
        <v>9305.810839715512</v>
      </c>
      <c r="BN25" s="15">
        <f>'Agency North'!BO25+'Agency South'!BO25</f>
        <v>15313.366811040065</v>
      </c>
      <c r="BO25" s="15">
        <f>'Agency North'!BP25+'Agency South'!BP25</f>
        <v>18808.814337518255</v>
      </c>
      <c r="BP25" s="15">
        <f>'Agency North'!BQ25+'Agency South'!BQ25</f>
        <v>18220.218915784513</v>
      </c>
      <c r="BQ25" s="15">
        <f>'Agency North'!BR25+'Agency South'!BR25</f>
        <v>19343.032243797687</v>
      </c>
      <c r="BR25" s="15">
        <f>'Agency North'!BS25+'Agency South'!BS25</f>
        <v>20689.993015557251</v>
      </c>
      <c r="BS25" s="15">
        <f>'Agency North'!BT25+'Agency South'!BT25</f>
        <v>22284.958962196775</v>
      </c>
      <c r="BT25" s="15">
        <f>'Agency North'!BU25+'Agency South'!BU25</f>
        <v>24194.398749564862</v>
      </c>
      <c r="BU25" s="94">
        <f>'Agency North'!BV25+'Agency South'!BV25</f>
        <v>26260.515285104382</v>
      </c>
      <c r="BV25" s="15">
        <f>'Agency North'!BW25+'Agency South'!BW25</f>
        <v>25320.014600775095</v>
      </c>
      <c r="BW25" s="15">
        <f>'Agency North'!BX25+'Agency South'!BX25</f>
        <v>24076.21110373527</v>
      </c>
      <c r="BX25" s="15">
        <f>'Agency North'!BY25+'Agency South'!BY25</f>
        <v>18269.458603427647</v>
      </c>
      <c r="BY25" s="15">
        <f>'Agency North'!BZ25+'Agency South'!BZ25</f>
        <v>11852.428341717092</v>
      </c>
      <c r="BZ25" s="15">
        <f>'Agency North'!CA25+'Agency South'!CA25</f>
        <v>20107.082543451368</v>
      </c>
      <c r="CA25" s="15">
        <f>'Agency North'!CB25+'Agency South'!CB25</f>
        <v>24523.288685461677</v>
      </c>
      <c r="CB25" s="15">
        <f>'Agency North'!CC25+'Agency South'!CC25</f>
        <v>23837.30476778666</v>
      </c>
      <c r="CC25" s="15">
        <f>'Agency North'!CD25+'Agency South'!CD25</f>
        <v>25617.580911964174</v>
      </c>
      <c r="CD25" s="15">
        <f>'Agency North'!CE25+'Agency South'!CE25</f>
        <v>27312.510409383754</v>
      </c>
      <c r="CE25" s="15">
        <f>'Agency North'!CF25+'Agency South'!CF25</f>
        <v>29371.053293568359</v>
      </c>
      <c r="CF25" s="15">
        <f>'Agency North'!CG25+'Agency South'!CG25</f>
        <v>32138.811005300333</v>
      </c>
      <c r="CG25" s="94">
        <f>'Agency North'!CH25+'Agency South'!CH25</f>
        <v>34946.499749082002</v>
      </c>
      <c r="CH25" s="15">
        <f>'Agency North'!CI25+'Agency South'!CI25</f>
        <v>30746.65338084985</v>
      </c>
      <c r="CI25" s="15">
        <f>'Agency North'!CJ25+'Agency South'!CJ25</f>
        <v>29610.157566715559</v>
      </c>
      <c r="CJ25" s="15">
        <f>'Agency North'!CK25+'Agency South'!CK25</f>
        <v>22450.815671414402</v>
      </c>
      <c r="CK25" s="15">
        <f>'Agency North'!CL25+'Agency South'!CL25</f>
        <v>14613.892544773576</v>
      </c>
      <c r="CL25" s="15">
        <f>'Agency North'!CM25+'Agency South'!CM25</f>
        <v>25023.300661246631</v>
      </c>
      <c r="CM25" s="15">
        <f>'Agency North'!CN25+'Agency South'!CN25</f>
        <v>30164.079486564711</v>
      </c>
      <c r="CN25" s="15">
        <f>'Agency North'!CO25+'Agency South'!CO25</f>
        <v>29399.849424567954</v>
      </c>
      <c r="CO25" s="15">
        <f>'Agency North'!CP25+'Agency South'!CP25</f>
        <v>31659.157283817585</v>
      </c>
      <c r="CP25" s="15">
        <f>'Agency North'!CQ25+'Agency South'!CQ25</f>
        <v>33762.679256990144</v>
      </c>
      <c r="CQ25" s="15">
        <f>'Agency North'!CR25+'Agency South'!CR25</f>
        <v>36824.599416497396</v>
      </c>
      <c r="CR25" s="15">
        <f>'Agency North'!CS25+'Agency South'!CS25</f>
        <v>40382.380736365099</v>
      </c>
      <c r="CS25" s="94">
        <f>'Agency North'!CT25+'Agency South'!CT25</f>
        <v>44028.285885104371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4">
        <f>'Agency North'!N26+'Agency South'!N26</f>
        <v>8437.9279999999999</v>
      </c>
      <c r="N26" s="261">
        <f>'Agency North'!O26+'Agency South'!O26</f>
        <v>1984.9610000000002</v>
      </c>
      <c r="O26" s="261">
        <f>'Agency North'!P26+'Agency South'!P26</f>
        <v>1746.779</v>
      </c>
      <c r="P26" s="261">
        <f>'Agency North'!Q26+'Agency South'!Q26</f>
        <v>5648.0219999999999</v>
      </c>
      <c r="Q26" s="261">
        <f>'Agency North'!R26+'Agency South'!R26</f>
        <v>5598.7109999999993</v>
      </c>
      <c r="R26" s="261">
        <f>'Agency North'!S26+'Agency South'!S26</f>
        <v>2982.6890000000003</v>
      </c>
      <c r="S26" s="261">
        <f>'Agency North'!T26+'Agency South'!T26</f>
        <v>2686.616</v>
      </c>
      <c r="T26" s="261">
        <f>'Agency North'!U26+'Agency South'!U26</f>
        <v>2630.8220000000001</v>
      </c>
      <c r="U26" s="261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4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3846.5075433628958</v>
      </c>
      <c r="AH26" s="15">
        <f>'Agency North'!AI26+'Agency South'!AI26</f>
        <v>4185.9609929072967</v>
      </c>
      <c r="AI26" s="15">
        <f>'Agency North'!AJ26+'Agency South'!AJ26</f>
        <v>5389.4099205004313</v>
      </c>
      <c r="AJ26" s="15">
        <f>'Agency North'!AK26+'Agency South'!AK26</f>
        <v>6247.7753623860672</v>
      </c>
      <c r="AK26" s="94">
        <f>'Agency North'!AL26+'Agency South'!AL26</f>
        <v>7212.3495216328047</v>
      </c>
      <c r="AL26" s="15">
        <f>'Agency North'!AM26+'Agency South'!AM26</f>
        <v>3770.4318110422669</v>
      </c>
      <c r="AM26" s="15">
        <f>'Agency North'!AN26+'Agency South'!AN26</f>
        <v>4699.3703057180173</v>
      </c>
      <c r="AN26" s="15">
        <f>'Agency North'!AO26+'Agency South'!AO26</f>
        <v>9190.5179719348816</v>
      </c>
      <c r="AO26" s="15">
        <f>'Agency North'!AP26+'Agency South'!AP26</f>
        <v>4943.7630670025392</v>
      </c>
      <c r="AP26" s="15">
        <f>'Agency North'!AQ26+'Agency South'!AQ26</f>
        <v>3902.7879887352656</v>
      </c>
      <c r="AQ26" s="15">
        <f>'Agency North'!AR26+'Agency South'!AR26</f>
        <v>4409.7499591449332</v>
      </c>
      <c r="AR26" s="15">
        <f>'Agency North'!AS26+'Agency South'!AS26</f>
        <v>5074.1183667851283</v>
      </c>
      <c r="AS26" s="15">
        <f>'Agency North'!AT26+'Agency South'!AT26</f>
        <v>5057.2881891765055</v>
      </c>
      <c r="AT26" s="15">
        <f>'Agency North'!AU26+'Agency South'!AU26</f>
        <v>5856.7533272232304</v>
      </c>
      <c r="AU26" s="15">
        <f>'Agency North'!AV26+'Agency South'!AV26</f>
        <v>6976.5048461960741</v>
      </c>
      <c r="AV26" s="15">
        <f>'Agency North'!AW26+'Agency South'!AW26</f>
        <v>8086.3208741252438</v>
      </c>
      <c r="AW26" s="94">
        <f>'Agency North'!AX26+'Agency South'!AX26</f>
        <v>8889.0285733723449</v>
      </c>
      <c r="AX26" s="15">
        <f>'Agency North'!AY26+'Agency South'!AY26</f>
        <v>6817.1665403529696</v>
      </c>
      <c r="AY26" s="15">
        <f>'Agency North'!AZ26+'Agency South'!AZ26</f>
        <v>8251.1428311333366</v>
      </c>
      <c r="AZ26" s="15">
        <f>'Agency North'!BA26+'Agency South'!BA26</f>
        <v>9762.4237310952612</v>
      </c>
      <c r="BA26" s="15">
        <f>'Agency North'!BB26+'Agency South'!BB26</f>
        <v>7264.3051819328193</v>
      </c>
      <c r="BB26" s="15">
        <f>'Agency North'!BC26+'Agency South'!BC26</f>
        <v>8333.0299330548132</v>
      </c>
      <c r="BC26" s="15">
        <f>'Agency North'!BD26+'Agency South'!BD26</f>
        <v>8570.6768668528221</v>
      </c>
      <c r="BD26" s="15">
        <f>'Agency North'!BE26+'Agency South'!BE26</f>
        <v>9930.5575448989857</v>
      </c>
      <c r="BE26" s="15">
        <f>'Agency North'!BF26+'Agency South'!BF26</f>
        <v>8605.7224937706251</v>
      </c>
      <c r="BF26" s="15">
        <f>'Agency North'!BG26+'Agency South'!BG26</f>
        <v>9374.509486304647</v>
      </c>
      <c r="BG26" s="15">
        <f>'Agency North'!BH26+'Agency South'!BH26</f>
        <v>10038.200701469083</v>
      </c>
      <c r="BH26" s="15">
        <f>'Agency North'!BI26+'Agency South'!BI26</f>
        <v>10560.83071138004</v>
      </c>
      <c r="BI26" s="94">
        <f>'Agency North'!BJ26+'Agency South'!BJ26</f>
        <v>10658.353857685313</v>
      </c>
      <c r="BJ26" s="15">
        <f>'Agency North'!BK26+'Agency South'!BK26</f>
        <v>8296.6800801617956</v>
      </c>
      <c r="BK26" s="15">
        <f>'Agency North'!BL26+'Agency South'!BL26</f>
        <v>9977.5232116603547</v>
      </c>
      <c r="BL26" s="15">
        <f>'Agency North'!BM26+'Agency South'!BM26</f>
        <v>11682.215978855213</v>
      </c>
      <c r="BM26" s="15">
        <f>'Agency North'!BN26+'Agency South'!BN26</f>
        <v>8575.7710227054195</v>
      </c>
      <c r="BN26" s="15">
        <f>'Agency North'!BO26+'Agency South'!BO26</f>
        <v>8780.2857702367546</v>
      </c>
      <c r="BO26" s="15">
        <f>'Agency North'!BP26+'Agency South'!BP26</f>
        <v>7778.2229196464041</v>
      </c>
      <c r="BP26" s="15">
        <f>'Agency North'!BQ26+'Agency South'!BQ26</f>
        <v>10485.856489382064</v>
      </c>
      <c r="BQ26" s="15">
        <f>'Agency North'!BR26+'Agency South'!BR26</f>
        <v>11409.77829662747</v>
      </c>
      <c r="BR26" s="15">
        <f>'Agency North'!BS26+'Agency South'!BS26</f>
        <v>14974.027408426909</v>
      </c>
      <c r="BS26" s="15">
        <f>'Agency North'!BT26+'Agency South'!BT26</f>
        <v>15810.402240856272</v>
      </c>
      <c r="BT26" s="15">
        <f>'Agency North'!BU26+'Agency South'!BU26</f>
        <v>16388.348729650224</v>
      </c>
      <c r="BU26" s="94">
        <f>'Agency North'!BV26+'Agency South'!BV26</f>
        <v>16351.720819847977</v>
      </c>
      <c r="BV26" s="15">
        <f>'Agency North'!BW26+'Agency South'!BW26</f>
        <v>12818.824663569285</v>
      </c>
      <c r="BW26" s="15">
        <f>'Agency North'!BX26+'Agency South'!BX26</f>
        <v>15342.610235509233</v>
      </c>
      <c r="BX26" s="15">
        <f>'Agency North'!BY26+'Agency South'!BY26</f>
        <v>17915.321332529926</v>
      </c>
      <c r="BY26" s="15">
        <f>'Agency North'!BZ26+'Agency South'!BZ26</f>
        <v>13106.713882002665</v>
      </c>
      <c r="BZ26" s="15">
        <f>'Agency North'!CA26+'Agency South'!CA26</f>
        <v>12709.875460430701</v>
      </c>
      <c r="CA26" s="15">
        <f>'Agency North'!CB26+'Agency South'!CB26</f>
        <v>10566.45063753632</v>
      </c>
      <c r="CB26" s="15">
        <f>'Agency North'!CC26+'Agency South'!CC26</f>
        <v>12876.999701775087</v>
      </c>
      <c r="CC26" s="15">
        <f>'Agency North'!CD26+'Agency South'!CD26</f>
        <v>14211.801610334162</v>
      </c>
      <c r="CD26" s="15">
        <f>'Agency North'!CE26+'Agency South'!CE26</f>
        <v>18629.879671881066</v>
      </c>
      <c r="CE26" s="15">
        <f>'Agency North'!CF26+'Agency South'!CF26</f>
        <v>19630.999700817552</v>
      </c>
      <c r="CF26" s="15">
        <f>'Agency North'!CG26+'Agency South'!CG26</f>
        <v>20245.473034260351</v>
      </c>
      <c r="CG26" s="94">
        <f>'Agency North'!CH26+'Agency South'!CH26</f>
        <v>20091.574327968941</v>
      </c>
      <c r="CH26" s="15">
        <f>'Agency North'!CI26+'Agency South'!CI26</f>
        <v>16218.612319658423</v>
      </c>
      <c r="CI26" s="15">
        <f>'Agency North'!CJ26+'Agency South'!CJ26</f>
        <v>19498.476897512122</v>
      </c>
      <c r="CJ26" s="15">
        <f>'Agency North'!CK26+'Agency South'!CK26</f>
        <v>22860.017118627082</v>
      </c>
      <c r="CK26" s="15">
        <f>'Agency North'!CL26+'Agency South'!CL26</f>
        <v>16665.040944870525</v>
      </c>
      <c r="CL26" s="15">
        <f>'Agency North'!CM26+'Agency South'!CM26</f>
        <v>16243.843414092888</v>
      </c>
      <c r="CM26" s="15">
        <f>'Agency North'!CN26+'Agency South'!CN26</f>
        <v>13439.129517227733</v>
      </c>
      <c r="CN26" s="15">
        <f>'Agency North'!CO26+'Agency South'!CO26</f>
        <v>16419.076928641633</v>
      </c>
      <c r="CO26" s="15">
        <f>'Agency North'!CP26+'Agency South'!CP26</f>
        <v>18068.793830422939</v>
      </c>
      <c r="CP26" s="15">
        <f>'Agency North'!CQ26+'Agency South'!CQ26</f>
        <v>23668.00372908284</v>
      </c>
      <c r="CQ26" s="15">
        <f>'Agency North'!CR26+'Agency South'!CR26</f>
        <v>25266.46979402328</v>
      </c>
      <c r="CR26" s="15">
        <f>'Agency North'!CS26+'Agency South'!CS26</f>
        <v>25953.136441822371</v>
      </c>
      <c r="CS26" s="94">
        <f>'Agency North'!CT26+'Agency South'!CT26</f>
        <v>25639.322906815607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4">
        <f>'Agency North'!N27+'Agency South'!N27</f>
        <v>8764.4260000000104</v>
      </c>
      <c r="N27" s="261">
        <f>'Agency North'!O27+'Agency South'!O27</f>
        <v>1616.8400000000001</v>
      </c>
      <c r="O27" s="261">
        <f>'Agency North'!P27+'Agency South'!P27</f>
        <v>2068.085</v>
      </c>
      <c r="P27" s="261">
        <f>'Agency North'!Q27+'Agency South'!Q27</f>
        <v>5000.5460000000003</v>
      </c>
      <c r="Q27" s="261">
        <f>'Agency North'!R27+'Agency South'!R27</f>
        <v>3447.4809999999998</v>
      </c>
      <c r="R27" s="261">
        <f>'Agency North'!S27+'Agency South'!S27</f>
        <v>4656.9429999999993</v>
      </c>
      <c r="S27" s="261">
        <f>'Agency North'!T27+'Agency South'!T27</f>
        <v>5839.1910000000007</v>
      </c>
      <c r="T27" s="261">
        <f>'Agency North'!U27+'Agency South'!U27</f>
        <v>4157.2150000000001</v>
      </c>
      <c r="U27" s="261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4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5577.8752204968368</v>
      </c>
      <c r="AH27" s="15">
        <f>'Agency North'!AI27+'Agency South'!AI27</f>
        <v>6252.8630352686214</v>
      </c>
      <c r="AI27" s="15">
        <f>'Agency North'!AJ27+'Agency South'!AJ27</f>
        <v>6832.031105113987</v>
      </c>
      <c r="AJ27" s="15">
        <f>'Agency North'!AK27+'Agency South'!AK27</f>
        <v>7162.3018906101606</v>
      </c>
      <c r="AK27" s="94">
        <f>'Agency North'!AL27+'Agency South'!AL27</f>
        <v>7710.9945012806293</v>
      </c>
      <c r="AL27" s="15">
        <f>'Agency North'!AM27+'Agency South'!AM27</f>
        <v>5502.4675096372284</v>
      </c>
      <c r="AM27" s="15">
        <f>'Agency North'!AN27+'Agency South'!AN27</f>
        <v>6046.4373172121414</v>
      </c>
      <c r="AN27" s="15">
        <f>'Agency North'!AO27+'Agency South'!AO27</f>
        <v>7890.3038417677581</v>
      </c>
      <c r="AO27" s="15">
        <f>'Agency North'!AP27+'Agency South'!AP27</f>
        <v>7111.336267653237</v>
      </c>
      <c r="AP27" s="15">
        <f>'Agency North'!AQ27+'Agency South'!AQ27</f>
        <v>6215.271625340125</v>
      </c>
      <c r="AQ27" s="15">
        <f>'Agency North'!AR27+'Agency South'!AR27</f>
        <v>6145.9572998232015</v>
      </c>
      <c r="AR27" s="15">
        <f>'Agency North'!AS27+'Agency South'!AS27</f>
        <v>5853.6386816624336</v>
      </c>
      <c r="AS27" s="15">
        <f>'Agency North'!AT27+'Agency South'!AT27</f>
        <v>5812.498364116037</v>
      </c>
      <c r="AT27" s="15">
        <f>'Agency North'!AU27+'Agency South'!AU27</f>
        <v>5976.141036881967</v>
      </c>
      <c r="AU27" s="15">
        <f>'Agency North'!AV27+'Agency South'!AV27</f>
        <v>6154.4635265570323</v>
      </c>
      <c r="AV27" s="15">
        <f>'Agency North'!AW27+'Agency South'!AW27</f>
        <v>6198.4623571789343</v>
      </c>
      <c r="AW27" s="94">
        <f>'Agency North'!AX27+'Agency South'!AX27</f>
        <v>6404.7683477423252</v>
      </c>
      <c r="AX27" s="15">
        <f>'Agency North'!AY27+'Agency South'!AY27</f>
        <v>7122.2544415770863</v>
      </c>
      <c r="AY27" s="15">
        <f>'Agency North'!AZ27+'Agency South'!AZ27</f>
        <v>7784.1361498015931</v>
      </c>
      <c r="AZ27" s="15">
        <f>'Agency North'!BA27+'Agency South'!BA27</f>
        <v>11140.229922083028</v>
      </c>
      <c r="BA27" s="15">
        <f>'Agency North'!BB27+'Agency South'!BB27</f>
        <v>10179.052007445087</v>
      </c>
      <c r="BB27" s="15">
        <f>'Agency North'!BC27+'Agency South'!BC27</f>
        <v>8600.3056054571098</v>
      </c>
      <c r="BC27" s="15">
        <f>'Agency North'!BD27+'Agency South'!BD27</f>
        <v>8452.9132729448465</v>
      </c>
      <c r="BD27" s="15">
        <f>'Agency North'!BE27+'Agency South'!BE27</f>
        <v>8387.5349418255955</v>
      </c>
      <c r="BE27" s="15">
        <f>'Agency North'!BF27+'Agency South'!BF27</f>
        <v>8699.8363094578235</v>
      </c>
      <c r="BF27" s="15">
        <f>'Agency North'!BG27+'Agency South'!BG27</f>
        <v>9039.0834789521869</v>
      </c>
      <c r="BG27" s="15">
        <f>'Agency North'!BH27+'Agency South'!BH27</f>
        <v>9365.6045832683158</v>
      </c>
      <c r="BH27" s="15">
        <f>'Agency North'!BI27+'Agency South'!BI27</f>
        <v>9611.021731632196</v>
      </c>
      <c r="BI27" s="94">
        <f>'Agency North'!BJ27+'Agency South'!BJ27</f>
        <v>9851.1389031408726</v>
      </c>
      <c r="BJ27" s="15">
        <f>'Agency North'!BK27+'Agency South'!BK27</f>
        <v>10259.042777621544</v>
      </c>
      <c r="BK27" s="15">
        <f>'Agency North'!BL27+'Agency South'!BL27</f>
        <v>10430.050245137401</v>
      </c>
      <c r="BL27" s="15">
        <f>'Agency North'!BM27+'Agency South'!BM27</f>
        <v>14540.681124675586</v>
      </c>
      <c r="BM27" s="15">
        <f>'Agency North'!BN27+'Agency South'!BN27</f>
        <v>12888.755703183351</v>
      </c>
      <c r="BN27" s="15">
        <f>'Agency North'!BO27+'Agency South'!BO27</f>
        <v>10471.071723976158</v>
      </c>
      <c r="BO27" s="15">
        <f>'Agency North'!BP27+'Agency South'!BP27</f>
        <v>10092.138912190627</v>
      </c>
      <c r="BP27" s="15">
        <f>'Agency North'!BQ27+'Agency South'!BQ27</f>
        <v>10013.41975841836</v>
      </c>
      <c r="BQ27" s="15">
        <f>'Agency North'!BR27+'Agency South'!BR27</f>
        <v>9811.4137285968282</v>
      </c>
      <c r="BR27" s="15">
        <f>'Agency North'!BS27+'Agency South'!BS27</f>
        <v>9544.3563742614533</v>
      </c>
      <c r="BS27" s="15">
        <f>'Agency North'!BT27+'Agency South'!BT27</f>
        <v>10429.974493987636</v>
      </c>
      <c r="BT27" s="15">
        <f>'Agency North'!BU27+'Agency South'!BU27</f>
        <v>11274.310066436075</v>
      </c>
      <c r="BU27" s="94">
        <f>'Agency North'!BV27+'Agency South'!BV27</f>
        <v>12157.462571412299</v>
      </c>
      <c r="BV27" s="15">
        <f>'Agency North'!BW27+'Agency South'!BW27</f>
        <v>13623.591812398266</v>
      </c>
      <c r="BW27" s="15">
        <f>'Agency North'!BX27+'Agency South'!BX27</f>
        <v>15093.968954382708</v>
      </c>
      <c r="BX27" s="15">
        <f>'Agency North'!BY27+'Agency South'!BY27</f>
        <v>22999.405142563803</v>
      </c>
      <c r="BY27" s="15">
        <f>'Agency North'!BZ27+'Agency South'!BZ27</f>
        <v>20185.298279017974</v>
      </c>
      <c r="BZ27" s="15">
        <f>'Agency North'!CA27+'Agency South'!CA27</f>
        <v>16236.318521387551</v>
      </c>
      <c r="CA27" s="15">
        <f>'Agency North'!CB27+'Agency South'!CB27</f>
        <v>15600.746444143946</v>
      </c>
      <c r="CB27" s="15">
        <f>'Agency North'!CC27+'Agency South'!CC27</f>
        <v>15486.577486081056</v>
      </c>
      <c r="CC27" s="15">
        <f>'Agency North'!CD27+'Agency South'!CD27</f>
        <v>15027.127454604768</v>
      </c>
      <c r="CD27" s="15">
        <f>'Agency North'!CE27+'Agency South'!CE27</f>
        <v>14352.621353353243</v>
      </c>
      <c r="CE27" s="15">
        <f>'Agency North'!CF27+'Agency South'!CF27</f>
        <v>15176.693586846372</v>
      </c>
      <c r="CF27" s="15">
        <f>'Agency North'!CG27+'Agency South'!CG27</f>
        <v>15987.12373990159</v>
      </c>
      <c r="CG27" s="94">
        <f>'Agency North'!CH27+'Agency South'!CH27</f>
        <v>16750.481379478828</v>
      </c>
      <c r="CH27" s="15">
        <f>'Agency North'!CI27+'Agency South'!CI27</f>
        <v>16714.213786702603</v>
      </c>
      <c r="CI27" s="15">
        <f>'Agency North'!CJ27+'Agency South'!CJ27</f>
        <v>18608.627390309688</v>
      </c>
      <c r="CJ27" s="15">
        <f>'Agency North'!CK27+'Agency South'!CK27</f>
        <v>28674.561119864942</v>
      </c>
      <c r="CK27" s="15">
        <f>'Agency North'!CL27+'Agency South'!CL27</f>
        <v>25145.289265330233</v>
      </c>
      <c r="CL27" s="15">
        <f>'Agency North'!CM27+'Agency South'!CM27</f>
        <v>20084.446190833783</v>
      </c>
      <c r="CM27" s="15">
        <f>'Agency North'!CN27+'Agency South'!CN27</f>
        <v>19258.508829516744</v>
      </c>
      <c r="CN27" s="15">
        <f>'Agency North'!CO27+'Agency South'!CO27</f>
        <v>19097.922938095868</v>
      </c>
      <c r="CO27" s="15">
        <f>'Agency North'!CP27+'Agency South'!CP27</f>
        <v>18575.567875403347</v>
      </c>
      <c r="CP27" s="15">
        <f>'Agency North'!CQ27+'Agency South'!CQ27</f>
        <v>17774.434752872694</v>
      </c>
      <c r="CQ27" s="15">
        <f>'Agency North'!CR27+'Agency South'!CR27</f>
        <v>19022.220921790569</v>
      </c>
      <c r="CR27" s="15">
        <f>'Agency North'!CS27+'Agency South'!CS27</f>
        <v>20081.820878332488</v>
      </c>
      <c r="CS27" s="94">
        <f>'Agency North'!CT27+'Agency South'!CT27</f>
        <v>21070.156060928166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4">
        <f>'Agency North'!N28+'Agency South'!N28</f>
        <v>6641.0084999999899</v>
      </c>
      <c r="N28" s="261">
        <f>'Agency North'!O28+'Agency South'!O28</f>
        <v>1390.241</v>
      </c>
      <c r="O28" s="261">
        <f>'Agency North'!P28+'Agency South'!P28</f>
        <v>2245.1</v>
      </c>
      <c r="P28" s="261">
        <f>'Agency North'!Q28+'Agency South'!Q28</f>
        <v>3288.703</v>
      </c>
      <c r="Q28" s="261">
        <f>'Agency North'!R28+'Agency South'!R28</f>
        <v>1626.6079999999999</v>
      </c>
      <c r="R28" s="261">
        <f>'Agency North'!S28+'Agency South'!S28</f>
        <v>2680.299</v>
      </c>
      <c r="S28" s="261">
        <f>'Agency North'!T28+'Agency South'!T28</f>
        <v>4180.3064999999997</v>
      </c>
      <c r="T28" s="261">
        <f>'Agency North'!U28+'Agency South'!U28</f>
        <v>2403.6120000000001</v>
      </c>
      <c r="U28" s="261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4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7842.0935622139332</v>
      </c>
      <c r="AH28" s="15">
        <f>'Agency North'!AI28+'Agency South'!AI28</f>
        <v>9514.1591178911149</v>
      </c>
      <c r="AI28" s="15">
        <f>'Agency North'!AJ28+'Agency South'!AJ28</f>
        <v>10566.849887638196</v>
      </c>
      <c r="AJ28" s="15">
        <f>'Agency North'!AK28+'Agency South'!AK28</f>
        <v>12294.06423640016</v>
      </c>
      <c r="AK28" s="94">
        <f>'Agency North'!AL28+'Agency South'!AL28</f>
        <v>15219.843771054831</v>
      </c>
      <c r="AL28" s="15">
        <f>'Agency North'!AM28+'Agency South'!AM28</f>
        <v>8113.6660699539607</v>
      </c>
      <c r="AM28" s="15">
        <f>'Agency North'!AN28+'Agency South'!AN28</f>
        <v>8347.9876408695127</v>
      </c>
      <c r="AN28" s="15">
        <f>'Agency North'!AO28+'Agency South'!AO28</f>
        <v>10927.542581454283</v>
      </c>
      <c r="AO28" s="15">
        <f>'Agency North'!AP28+'Agency South'!AP28</f>
        <v>11477.375230677968</v>
      </c>
      <c r="AP28" s="15">
        <f>'Agency North'!AQ28+'Agency South'!AQ28</f>
        <v>9933.5800401281194</v>
      </c>
      <c r="AQ28" s="15">
        <f>'Agency North'!AR28+'Agency South'!AR28</f>
        <v>9395.398398262696</v>
      </c>
      <c r="AR28" s="15">
        <f>'Agency North'!AS28+'Agency South'!AS28</f>
        <v>8252.7440895034051</v>
      </c>
      <c r="AS28" s="15">
        <f>'Agency North'!AT28+'Agency South'!AT28</f>
        <v>10675.407913659674</v>
      </c>
      <c r="AT28" s="15">
        <f>'Agency North'!AU28+'Agency South'!AU28</f>
        <v>10536.520943917982</v>
      </c>
      <c r="AU28" s="15">
        <f>'Agency North'!AV28+'Agency South'!AV28</f>
        <v>10581.399013162316</v>
      </c>
      <c r="AV28" s="15">
        <f>'Agency North'!AW28+'Agency South'!AW28</f>
        <v>11133.790303276764</v>
      </c>
      <c r="AW28" s="94">
        <f>'Agency North'!AX28+'Agency South'!AX28</f>
        <v>12029.243439818709</v>
      </c>
      <c r="AX28" s="15">
        <f>'Agency North'!AY28+'Agency South'!AY28</f>
        <v>10631.874115319804</v>
      </c>
      <c r="AY28" s="15">
        <f>'Agency North'!AZ28+'Agency South'!AZ28</f>
        <v>10616.425326704066</v>
      </c>
      <c r="AZ28" s="15">
        <f>'Agency North'!BA28+'Agency South'!BA28</f>
        <v>14246.458856979016</v>
      </c>
      <c r="BA28" s="15">
        <f>'Agency North'!BB28+'Agency South'!BB28</f>
        <v>15520.882856677488</v>
      </c>
      <c r="BB28" s="15">
        <f>'Agency North'!BC28+'Agency South'!BC28</f>
        <v>13497.536470511728</v>
      </c>
      <c r="BC28" s="15">
        <f>'Agency North'!BD28+'Agency South'!BD28</f>
        <v>12449.443763114135</v>
      </c>
      <c r="BD28" s="15">
        <f>'Agency North'!BE28+'Agency South'!BE28</f>
        <v>11443.219159828408</v>
      </c>
      <c r="BE28" s="15">
        <f>'Agency North'!BF28+'Agency South'!BF28</f>
        <v>14901.467313238987</v>
      </c>
      <c r="BF28" s="15">
        <f>'Agency North'!BG28+'Agency South'!BG28</f>
        <v>15013.313375839287</v>
      </c>
      <c r="BG28" s="15">
        <f>'Agency North'!BH28+'Agency South'!BH28</f>
        <v>15287.754452417203</v>
      </c>
      <c r="BH28" s="15">
        <f>'Agency North'!BI28+'Agency South'!BI28</f>
        <v>16066.402214870152</v>
      </c>
      <c r="BI28" s="94">
        <f>'Agency North'!BJ28+'Agency South'!BJ28</f>
        <v>17238.970259525973</v>
      </c>
      <c r="BJ28" s="15">
        <f>'Agency North'!BK28+'Agency South'!BK28</f>
        <v>15687.840715570936</v>
      </c>
      <c r="BK28" s="15">
        <f>'Agency North'!BL28+'Agency South'!BL28</f>
        <v>15751.673345378586</v>
      </c>
      <c r="BL28" s="15">
        <f>'Agency North'!BM28+'Agency South'!BM28</f>
        <v>21259.136951054508</v>
      </c>
      <c r="BM28" s="15">
        <f>'Agency North'!BN28+'Agency South'!BN28</f>
        <v>23396.239000474947</v>
      </c>
      <c r="BN28" s="15">
        <f>'Agency North'!BO28+'Agency South'!BO28</f>
        <v>20447.929393290873</v>
      </c>
      <c r="BO28" s="15">
        <f>'Agency North'!BP28+'Agency South'!BP28</f>
        <v>18145.201460719967</v>
      </c>
      <c r="BP28" s="15">
        <f>'Agency North'!BQ28+'Agency South'!BQ28</f>
        <v>16340.515806126507</v>
      </c>
      <c r="BQ28" s="15">
        <f>'Agency North'!BR28+'Agency South'!BR28</f>
        <v>20116.732494267304</v>
      </c>
      <c r="BR28" s="15">
        <f>'Agency North'!BS28+'Agency South'!BS28</f>
        <v>19517.693731464627</v>
      </c>
      <c r="BS28" s="15">
        <f>'Agency North'!BT28+'Agency South'!BT28</f>
        <v>19397.953074765293</v>
      </c>
      <c r="BT28" s="15">
        <f>'Agency North'!BU28+'Agency South'!BU28</f>
        <v>19775.896519296395</v>
      </c>
      <c r="BU28" s="94">
        <f>'Agency North'!BV28+'Agency South'!BV28</f>
        <v>20695.727260379776</v>
      </c>
      <c r="BV28" s="15">
        <f>'Agency North'!BW28+'Agency South'!BW28</f>
        <v>18390.882230970157</v>
      </c>
      <c r="BW28" s="15">
        <f>'Agency North'!BX28+'Agency South'!BX28</f>
        <v>17436.888589859045</v>
      </c>
      <c r="BX28" s="15">
        <f>'Agency North'!BY28+'Agency South'!BY28</f>
        <v>24671.362147027787</v>
      </c>
      <c r="BY28" s="15">
        <f>'Agency North'!BZ28+'Agency South'!BZ28</f>
        <v>28447.697892076201</v>
      </c>
      <c r="BZ28" s="15">
        <f>'Agency North'!CA28+'Agency South'!CA28</f>
        <v>25915.929704400201</v>
      </c>
      <c r="CA28" s="15">
        <f>'Agency North'!CB28+'Agency South'!CB28</f>
        <v>23899.499676560205</v>
      </c>
      <c r="CB28" s="15">
        <f>'Agency North'!CC28+'Agency South'!CC28</f>
        <v>22362.7809020356</v>
      </c>
      <c r="CC28" s="15">
        <f>'Agency North'!CD28+'Agency South'!CD28</f>
        <v>30104.980180855833</v>
      </c>
      <c r="CD28" s="15">
        <f>'Agency North'!CE28+'Agency South'!CE28</f>
        <v>31289.04252192493</v>
      </c>
      <c r="CE28" s="15">
        <f>'Agency North'!CF28+'Agency South'!CF28</f>
        <v>30915.068629581663</v>
      </c>
      <c r="CF28" s="15">
        <f>'Agency North'!CG28+'Agency South'!CG28</f>
        <v>31613.336671957564</v>
      </c>
      <c r="CG28" s="94">
        <f>'Agency North'!CH28+'Agency South'!CH28</f>
        <v>33062.769496352725</v>
      </c>
      <c r="CH28" s="15">
        <f>'Agency North'!CI28+'Agency South'!CI28</f>
        <v>26188.160815932868</v>
      </c>
      <c r="CI28" s="15">
        <f>'Agency North'!CJ28+'Agency South'!CJ28</f>
        <v>24436.113962302348</v>
      </c>
      <c r="CJ28" s="15">
        <f>'Agency North'!CK28+'Agency South'!CK28</f>
        <v>33726.843454131544</v>
      </c>
      <c r="CK28" s="15">
        <f>'Agency North'!CL28+'Agency South'!CL28</f>
        <v>37949.079230485208</v>
      </c>
      <c r="CL28" s="15">
        <f>'Agency North'!CM28+'Agency South'!CM28</f>
        <v>33710.482847493411</v>
      </c>
      <c r="CM28" s="15">
        <f>'Agency North'!CN28+'Agency South'!CN28</f>
        <v>30315.759424450815</v>
      </c>
      <c r="CN28" s="15">
        <f>'Agency North'!CO28+'Agency South'!CO28</f>
        <v>27654.422892952916</v>
      </c>
      <c r="CO28" s="15">
        <f>'Agency North'!CP28+'Agency South'!CP28</f>
        <v>37614.645701633555</v>
      </c>
      <c r="CP28" s="15">
        <f>'Agency North'!CQ28+'Agency South'!CQ28</f>
        <v>39188.763919372097</v>
      </c>
      <c r="CQ28" s="15">
        <f>'Agency North'!CR28+'Agency South'!CR28</f>
        <v>39381.041245608591</v>
      </c>
      <c r="CR28" s="15">
        <f>'Agency North'!CS28+'Agency South'!CS28</f>
        <v>40378.994403113429</v>
      </c>
      <c r="CS28" s="94">
        <f>'Agency North'!CT28+'Agency South'!CT28</f>
        <v>42333.528976064277</v>
      </c>
    </row>
    <row r="29" spans="1:97" s="15" customFormat="1" x14ac:dyDescent="0.25">
      <c r="A29" s="15" t="s">
        <v>150</v>
      </c>
      <c r="M29" s="94"/>
      <c r="N29" s="261"/>
      <c r="O29" s="261"/>
      <c r="P29" s="261"/>
      <c r="Q29" s="261"/>
      <c r="R29" s="261"/>
      <c r="S29" s="261"/>
      <c r="T29" s="261"/>
      <c r="U29" s="261"/>
      <c r="Y29" s="94"/>
      <c r="Z29" s="15">
        <f>'Agency North'!AA29+'Agency South'!AA29</f>
        <v>0</v>
      </c>
      <c r="AA29" s="15">
        <f>'Agency North'!AB29+'Agency South'!AB29</f>
        <v>1616.0350000000001</v>
      </c>
      <c r="AB29" s="15">
        <f>'Agency North'!AC29+'Agency South'!AC29</f>
        <v>1409.23</v>
      </c>
      <c r="AC29" s="15">
        <f>'Agency North'!AD29+'Agency South'!AD29</f>
        <v>3009.74</v>
      </c>
      <c r="AD29" s="15">
        <f>'Agency North'!AE29+'Agency South'!AE29</f>
        <v>1377.6</v>
      </c>
      <c r="AE29" s="15">
        <f>'Agency North'!AF29+'Agency South'!AF29</f>
        <v>909.17</v>
      </c>
      <c r="AF29" s="15">
        <f>'Agency North'!AG29+'Agency South'!AG29</f>
        <v>1140.22</v>
      </c>
      <c r="AG29" s="15">
        <f>'Agency North'!AH29+'Agency South'!AH29</f>
        <v>1677.0848216997151</v>
      </c>
      <c r="AH29" s="15">
        <f>'Agency North'!AI29+'Agency South'!AI29</f>
        <v>1320.6892143822176</v>
      </c>
      <c r="AI29" s="15">
        <f>'Agency North'!AJ29+'Agency South'!AJ29</f>
        <v>1340.7850196366733</v>
      </c>
      <c r="AJ29" s="15">
        <f>'Agency North'!AK29+'Agency South'!AK29</f>
        <v>1457.5170560933336</v>
      </c>
      <c r="AK29" s="15">
        <f>'Agency North'!AL29+'Agency South'!AL29</f>
        <v>1561.152575494441</v>
      </c>
      <c r="AL29" s="15">
        <f>'Agency North'!AM29+'Agency South'!AM29</f>
        <v>1584.1523412249508</v>
      </c>
      <c r="AM29" s="15">
        <f>'Agency North'!AN29+'Agency South'!AN29</f>
        <v>1610.1484551841186</v>
      </c>
      <c r="AN29" s="15">
        <f>'Agency North'!AO29+'Agency South'!AO29</f>
        <v>1633.308883218876</v>
      </c>
      <c r="AO29" s="15">
        <f>'Agency North'!AP29+'Agency South'!AP29</f>
        <v>1652.618672057785</v>
      </c>
      <c r="AP29" s="15">
        <f>'Agency North'!AQ29+'Agency South'!AQ29</f>
        <v>1660.6740232010409</v>
      </c>
      <c r="AQ29" s="15">
        <f>'Agency North'!AR29+'Agency South'!AR29</f>
        <v>1680.3609464120968</v>
      </c>
      <c r="AR29" s="15">
        <f>'Agency North'!AS29+'Agency South'!AS29</f>
        <v>1698.3851427073982</v>
      </c>
      <c r="AS29" s="15">
        <f>'Agency North'!AT29+'Agency South'!AT29</f>
        <v>1715.0552298729285</v>
      </c>
      <c r="AT29" s="15">
        <f>'Agency North'!AU29+'Agency South'!AU29</f>
        <v>1731.0275193856601</v>
      </c>
      <c r="AU29" s="15">
        <f>'Agency North'!AV29+'Agency South'!AV29</f>
        <v>1749.0759711433225</v>
      </c>
      <c r="AV29" s="15">
        <f>'Agency North'!AW29+'Agency South'!AW29</f>
        <v>1766.6893529497795</v>
      </c>
      <c r="AW29" s="15">
        <f>'Agency North'!AX29+'Agency South'!AX29</f>
        <v>1784.1903446175968</v>
      </c>
      <c r="AX29" s="15">
        <f>'Agency North'!AY29+'Agency South'!AY29</f>
        <v>1715.2155032731521</v>
      </c>
      <c r="AY29" s="15">
        <f>'Agency North'!AZ29+'Agency South'!AZ29</f>
        <v>1728.1308172613585</v>
      </c>
      <c r="AZ29" s="15">
        <f>'Agency North'!BA29+'Agency South'!BA29</f>
        <v>1741.0271932896226</v>
      </c>
      <c r="BA29" s="15">
        <f>'Agency North'!BB29+'Agency South'!BB29</f>
        <v>1754.0203154630358</v>
      </c>
      <c r="BB29" s="15">
        <f>'Agency North'!BC29+'Agency South'!BC29</f>
        <v>1767.175227637943</v>
      </c>
      <c r="BC29" s="15">
        <f>'Agency North'!BD29+'Agency South'!BD29</f>
        <v>1780.4921331055898</v>
      </c>
      <c r="BD29" s="15">
        <f>'Agency North'!BE29+'Agency South'!BE29</f>
        <v>1793.9111950580441</v>
      </c>
      <c r="BE29" s="15">
        <f>'Agency North'!BF29+'Agency South'!BF29</f>
        <v>1807.4642055691238</v>
      </c>
      <c r="BF29" s="15">
        <f>'Agency North'!BG29+'Agency South'!BG29</f>
        <v>1821.160905842753</v>
      </c>
      <c r="BG29" s="15">
        <f>'Agency North'!BH29+'Agency South'!BH29</f>
        <v>1834.9965037122074</v>
      </c>
      <c r="BH29" s="15">
        <f>'Agency North'!BI29+'Agency South'!BI29</f>
        <v>1848.9648956517112</v>
      </c>
      <c r="BI29" s="15">
        <f>'Agency North'!BJ29+'Agency South'!BJ29</f>
        <v>1863.0740982315992</v>
      </c>
      <c r="BJ29" s="15">
        <f>'Agency North'!BK29+'Agency South'!BK29</f>
        <v>1801.4748594680586</v>
      </c>
      <c r="BK29" s="15">
        <f>'Agency North'!BL29+'Agency South'!BL29</f>
        <v>1815.1103586479726</v>
      </c>
      <c r="BL29" s="15">
        <f>'Agency North'!BM29+'Agency South'!BM29</f>
        <v>1828.8814120204779</v>
      </c>
      <c r="BM29" s="15">
        <f>'Agency North'!BN29+'Agency South'!BN29</f>
        <v>1842.7905493105513</v>
      </c>
      <c r="BN29" s="15">
        <f>'Agency North'!BO29+'Agency South'!BO29</f>
        <v>1856.8389689229293</v>
      </c>
      <c r="BO29" s="15">
        <f>'Agency North'!BP29+'Agency South'!BP29</f>
        <v>1871.0277439088845</v>
      </c>
      <c r="BP29" s="15">
        <f>'Agency North'!BQ29+'Agency South'!BQ29</f>
        <v>1885.3583106595984</v>
      </c>
      <c r="BQ29" s="15">
        <f>'Agency North'!BR29+'Agency South'!BR29</f>
        <v>1899.8322723086326</v>
      </c>
      <c r="BR29" s="15">
        <f>'Agency North'!BS29+'Agency South'!BS29</f>
        <v>1914.4509881205167</v>
      </c>
      <c r="BS29" s="15">
        <f>'Agency North'!BT29+'Agency South'!BT29</f>
        <v>1929.2158592828614</v>
      </c>
      <c r="BT29" s="15">
        <f>'Agency North'!BU29+'Agency South'!BU29</f>
        <v>1944.1283728481112</v>
      </c>
      <c r="BU29" s="15">
        <f>'Agency North'!BV29+'Agency South'!BV29</f>
        <v>1959.1900288045817</v>
      </c>
      <c r="BV29" s="15">
        <f>'Agency North'!BW29+'Agency South'!BW29</f>
        <v>1893.4355813504753</v>
      </c>
      <c r="BW29" s="15">
        <f>'Agency North'!BX29+'Agency South'!BX29</f>
        <v>1907.9903019352919</v>
      </c>
      <c r="BX29" s="15">
        <f>'Agency North'!BY29+'Agency South'!BY29</f>
        <v>1922.6905705648155</v>
      </c>
      <c r="BY29" s="15">
        <f>'Agency North'!BZ29+'Agency South'!BZ29</f>
        <v>1937.5378445099723</v>
      </c>
      <c r="BZ29" s="15">
        <f>'Agency North'!CA29+'Agency South'!CA29</f>
        <v>1952.5335902191036</v>
      </c>
      <c r="CA29" s="15">
        <f>'Agency North'!CB29+'Agency South'!CB29</f>
        <v>1967.6792925670875</v>
      </c>
      <c r="CB29" s="15">
        <f>'Agency North'!CC29+'Agency South'!CC29</f>
        <v>1982.9764523786566</v>
      </c>
      <c r="CC29" s="15">
        <f>'Agency North'!CD29+'Agency South'!CD29</f>
        <v>1998.4265841235633</v>
      </c>
      <c r="CD29" s="15">
        <f>'Agency North'!CE29+'Agency South'!CE29</f>
        <v>2014.0312169182707</v>
      </c>
      <c r="CE29" s="15">
        <f>'Agency North'!CF29+'Agency South'!CF29</f>
        <v>2029.7918959593285</v>
      </c>
      <c r="CF29" s="15">
        <f>'Agency North'!CG29+'Agency South'!CG29</f>
        <v>2045.7101819027757</v>
      </c>
      <c r="CG29" s="15">
        <f>'Agency North'!CH29+'Agency South'!CH29</f>
        <v>2061.7876507313913</v>
      </c>
      <c r="CH29" s="15">
        <f>'Agency North'!CI29+'Agency South'!CI29</f>
        <v>1976.2159301135348</v>
      </c>
      <c r="CI29" s="15">
        <f>'Agency North'!CJ29+'Agency South'!CJ29</f>
        <v>1991.5984563696893</v>
      </c>
      <c r="CJ29" s="15">
        <f>'Agency North'!CK29+'Agency South'!CK29</f>
        <v>2007.134807908682</v>
      </c>
      <c r="CK29" s="15">
        <f>'Agency North'!CL29+'Agency South'!CL29</f>
        <v>2022.826522961067</v>
      </c>
      <c r="CL29" s="15">
        <f>'Agency North'!CM29+'Agency South'!CM29</f>
        <v>2038.6751551551129</v>
      </c>
      <c r="CM29" s="15">
        <f>'Agency North'!CN29+'Agency South'!CN29</f>
        <v>2054.6822736736094</v>
      </c>
      <c r="CN29" s="15">
        <f>'Agency North'!CO29+'Agency South'!CO29</f>
        <v>2070.8494633804244</v>
      </c>
      <c r="CO29" s="15">
        <f>'Agency North'!CP29+'Agency South'!CP29</f>
        <v>2087.1783249829368</v>
      </c>
      <c r="CP29" s="15">
        <f>'Agency North'!CQ29+'Agency South'!CQ29</f>
        <v>2103.6704752002674</v>
      </c>
      <c r="CQ29" s="15">
        <f>'Agency North'!CR29+'Agency South'!CR29</f>
        <v>2120.3275469205782</v>
      </c>
      <c r="CR29" s="15">
        <f>'Agency North'!CS29+'Agency South'!CS29</f>
        <v>2137.1511893584488</v>
      </c>
      <c r="CS29" s="15">
        <f>'Agency North'!CT29+'Agency South'!CT29</f>
        <v>2154.1430682203272</v>
      </c>
    </row>
    <row r="30" spans="1:97" s="16" customFormat="1" x14ac:dyDescent="0.25">
      <c r="A30" s="16" t="s">
        <v>3</v>
      </c>
      <c r="B30" s="16">
        <f>SUM(B22:B28)</f>
        <v>10417.638999999999</v>
      </c>
      <c r="C30" s="16">
        <f t="shared" ref="C30" si="10">SUM(C22:C28)</f>
        <v>9049.0069999999978</v>
      </c>
      <c r="D30" s="16">
        <f t="shared" ref="D30" si="11">SUM(D22:D28)</f>
        <v>19003.816999999999</v>
      </c>
      <c r="E30" s="16">
        <f t="shared" ref="E30" si="12">SUM(E22:E28)</f>
        <v>23838.465999999997</v>
      </c>
      <c r="F30" s="16">
        <f t="shared" ref="F30" si="13">SUM(F22:F28)</f>
        <v>18586.255000000001</v>
      </c>
      <c r="G30" s="16">
        <f t="shared" ref="G30" si="14">SUM(G22:G28)</f>
        <v>27305.806999999993</v>
      </c>
      <c r="H30" s="16">
        <f t="shared" ref="H30" si="15">SUM(H22:H28)</f>
        <v>29199.373999999996</v>
      </c>
      <c r="I30" s="16">
        <f t="shared" ref="I30" si="16">SUM(I22:I28)</f>
        <v>16805.392</v>
      </c>
      <c r="J30" s="16">
        <f t="shared" ref="J30" si="17">SUM(J22:J28)</f>
        <v>38876.936999999991</v>
      </c>
      <c r="K30" s="16">
        <f t="shared" ref="K30" si="18">SUM(K22:K28)</f>
        <v>25749.087999999992</v>
      </c>
      <c r="L30" s="16">
        <f t="shared" ref="L30" si="19">SUM(L22:L28)</f>
        <v>42738.083000000042</v>
      </c>
      <c r="M30" s="95">
        <f t="shared" ref="M30" si="20">SUM(M22:M28)</f>
        <v>58359.96899999999</v>
      </c>
      <c r="N30" s="265">
        <f t="shared" ref="N30" si="21">SUM(N22:N28)</f>
        <v>12838.284999999998</v>
      </c>
      <c r="O30" s="265">
        <f t="shared" ref="O30" si="22">SUM(O22:O28)</f>
        <v>13773.312999999971</v>
      </c>
      <c r="P30" s="265">
        <f t="shared" ref="P30" si="23">SUM(P22:P28)</f>
        <v>34185.045999999995</v>
      </c>
      <c r="Q30" s="265">
        <f t="shared" ref="Q30" si="24">SUM(Q22:Q28)</f>
        <v>30847.053000000011</v>
      </c>
      <c r="R30" s="265">
        <f t="shared" ref="R30" si="25">SUM(R22:R28)</f>
        <v>28153.600999999995</v>
      </c>
      <c r="S30" s="265">
        <f t="shared" ref="S30" si="26">SUM(S22:S28)</f>
        <v>42170.820000000072</v>
      </c>
      <c r="T30" s="265">
        <f t="shared" ref="T30" si="27">SUM(T22:T28)</f>
        <v>30013.258000000013</v>
      </c>
      <c r="U30" s="265">
        <f t="shared" ref="U30" si="28">SUM(U22:U28)</f>
        <v>31855.821000000029</v>
      </c>
      <c r="V30" s="16">
        <f t="shared" ref="V30" si="29">SUM(V22:V28)</f>
        <v>49057.181000000062</v>
      </c>
      <c r="W30" s="16">
        <f t="shared" ref="W30" si="30">SUM(W22:W28)</f>
        <v>40118.116000000016</v>
      </c>
      <c r="X30" s="16">
        <f t="shared" ref="X30" si="31">SUM(X22:X28)</f>
        <v>51027.211000000083</v>
      </c>
      <c r="Y30" s="95">
        <f>SUM(Y22:Y28)</f>
        <v>96296.744000000326</v>
      </c>
      <c r="Z30" s="16">
        <f>SUM(Z22:Z29)</f>
        <v>25630.201000000001</v>
      </c>
      <c r="AA30" s="16">
        <f t="shared" ref="AA30:AI30" si="32">SUM(AA22:AA29)</f>
        <v>40963.500000000036</v>
      </c>
      <c r="AB30" s="16">
        <f t="shared" si="32"/>
        <v>57343.9</v>
      </c>
      <c r="AC30" s="16">
        <f t="shared" si="32"/>
        <v>51205.24</v>
      </c>
      <c r="AD30" s="16">
        <f t="shared" si="32"/>
        <v>53142.409999999996</v>
      </c>
      <c r="AE30" s="16">
        <f>SUM(AE22:AE29)</f>
        <v>58123.470000000008</v>
      </c>
      <c r="AF30" s="16">
        <f>SUM(AF22:AF29)</f>
        <v>45475.16</v>
      </c>
      <c r="AG30" s="16">
        <f t="shared" si="32"/>
        <v>60418.703024227951</v>
      </c>
      <c r="AH30" s="16">
        <f t="shared" si="32"/>
        <v>70206.393407245458</v>
      </c>
      <c r="AI30" s="16">
        <f t="shared" si="32"/>
        <v>78267.753007348496</v>
      </c>
      <c r="AJ30" s="16">
        <f>SUM(AJ22:AJ29)</f>
        <v>88037.261045383755</v>
      </c>
      <c r="AK30" s="16">
        <f>SUM(AK22:AK29)</f>
        <v>101370.36589445881</v>
      </c>
      <c r="AL30" s="16">
        <f>SUM(AL22:AL29)</f>
        <v>66704.409997141775</v>
      </c>
      <c r="AM30" s="16">
        <f t="shared" ref="AM30:AV30" si="33">SUM(AM22:AM29)</f>
        <v>69625.375183098033</v>
      </c>
      <c r="AN30" s="16">
        <f t="shared" si="33"/>
        <v>87322.729790493089</v>
      </c>
      <c r="AO30" s="16">
        <f t="shared" si="33"/>
        <v>78661.853668716052</v>
      </c>
      <c r="AP30" s="16">
        <f t="shared" si="33"/>
        <v>77055.520988547694</v>
      </c>
      <c r="AQ30" s="16">
        <f t="shared" si="33"/>
        <v>81370.807652918069</v>
      </c>
      <c r="AR30" s="16">
        <f t="shared" si="33"/>
        <v>82715.493786864725</v>
      </c>
      <c r="AS30" s="16">
        <f t="shared" si="33"/>
        <v>87532.839568632771</v>
      </c>
      <c r="AT30" s="16">
        <f t="shared" si="33"/>
        <v>91142.77539420985</v>
      </c>
      <c r="AU30" s="16">
        <f t="shared" si="33"/>
        <v>95223.900022766917</v>
      </c>
      <c r="AV30" s="16">
        <f t="shared" si="33"/>
        <v>99870.589744893936</v>
      </c>
      <c r="AW30" s="16">
        <f>SUM(AW22:AW29)</f>
        <v>104973.96451658492</v>
      </c>
      <c r="AX30" s="16">
        <f t="shared" ref="AX30:CS30" si="34">SUM(AX22:AX29)</f>
        <v>100454.32193074776</v>
      </c>
      <c r="AY30" s="16">
        <f>SUM(AY22:AY29)</f>
        <v>101446.58684665138</v>
      </c>
      <c r="AZ30" s="16">
        <f t="shared" si="34"/>
        <v>114883.13817384033</v>
      </c>
      <c r="BA30" s="16">
        <f t="shared" si="34"/>
        <v>110456.53512121897</v>
      </c>
      <c r="BB30" s="16">
        <f t="shared" si="34"/>
        <v>111698.5522862691</v>
      </c>
      <c r="BC30" s="16">
        <f t="shared" si="34"/>
        <v>109539.20066981675</v>
      </c>
      <c r="BD30" s="16">
        <f t="shared" si="34"/>
        <v>111286.13387961288</v>
      </c>
      <c r="BE30" s="16">
        <f t="shared" si="34"/>
        <v>115916.28351527758</v>
      </c>
      <c r="BF30" s="16">
        <f t="shared" si="34"/>
        <v>119674.89597354128</v>
      </c>
      <c r="BG30" s="16">
        <f t="shared" si="34"/>
        <v>123651.0205716514</v>
      </c>
      <c r="BH30" s="16">
        <f t="shared" si="34"/>
        <v>128068.65532104686</v>
      </c>
      <c r="BI30" s="16">
        <f t="shared" si="34"/>
        <v>132922.96873265284</v>
      </c>
      <c r="BJ30" s="16">
        <f t="shared" si="34"/>
        <v>112183.70204868412</v>
      </c>
      <c r="BK30" s="16">
        <f t="shared" si="34"/>
        <v>107604.02559098355</v>
      </c>
      <c r="BL30" s="16">
        <f t="shared" si="34"/>
        <v>140607.37655179654</v>
      </c>
      <c r="BM30" s="16">
        <f t="shared" si="34"/>
        <v>143230.8075225472</v>
      </c>
      <c r="BN30" s="16">
        <f t="shared" si="34"/>
        <v>147791.3153275545</v>
      </c>
      <c r="BO30" s="16">
        <f t="shared" si="34"/>
        <v>146513.0288250946</v>
      </c>
      <c r="BP30" s="16">
        <f t="shared" si="34"/>
        <v>149650.87953127021</v>
      </c>
      <c r="BQ30" s="16">
        <f t="shared" si="34"/>
        <v>157041.98443934318</v>
      </c>
      <c r="BR30" s="16">
        <f t="shared" si="34"/>
        <v>164127.32647751513</v>
      </c>
      <c r="BS30" s="16">
        <f t="shared" si="34"/>
        <v>170109.847613291</v>
      </c>
      <c r="BT30" s="16">
        <f t="shared" si="34"/>
        <v>176671.38601697376</v>
      </c>
      <c r="BU30" s="16">
        <f t="shared" si="34"/>
        <v>183703.41438834928</v>
      </c>
      <c r="BV30" s="16">
        <f t="shared" si="34"/>
        <v>144028.66356423587</v>
      </c>
      <c r="BW30" s="16">
        <f t="shared" si="34"/>
        <v>134562.38713030823</v>
      </c>
      <c r="BX30" s="16">
        <f t="shared" si="34"/>
        <v>177057.23052316427</v>
      </c>
      <c r="BY30" s="16">
        <f t="shared" si="34"/>
        <v>178619.916351066</v>
      </c>
      <c r="BZ30" s="16">
        <f t="shared" si="34"/>
        <v>185742.74806781753</v>
      </c>
      <c r="CA30" s="16">
        <f t="shared" si="34"/>
        <v>183797.58381283996</v>
      </c>
      <c r="CB30" s="16">
        <f t="shared" si="34"/>
        <v>185428.16674055034</v>
      </c>
      <c r="CC30" s="16">
        <f t="shared" si="34"/>
        <v>198306.90411347902</v>
      </c>
      <c r="CD30" s="16">
        <f t="shared" si="34"/>
        <v>208203.39460425172</v>
      </c>
      <c r="CE30" s="16">
        <f t="shared" si="34"/>
        <v>214874.30075810108</v>
      </c>
      <c r="CF30" s="16">
        <f t="shared" si="34"/>
        <v>223134.16054306083</v>
      </c>
      <c r="CG30" s="16">
        <f t="shared" si="34"/>
        <v>230820.48305414303</v>
      </c>
      <c r="CH30" s="16">
        <f t="shared" si="34"/>
        <v>175110.12904809311</v>
      </c>
      <c r="CI30" s="16">
        <f t="shared" si="34"/>
        <v>163531.11060265967</v>
      </c>
      <c r="CJ30" s="16">
        <f t="shared" si="34"/>
        <v>217037.50161091905</v>
      </c>
      <c r="CK30" s="16">
        <f t="shared" si="34"/>
        <v>218669.44938873142</v>
      </c>
      <c r="CL30" s="16">
        <f t="shared" si="34"/>
        <v>225733.94028007812</v>
      </c>
      <c r="CM30" s="16">
        <f t="shared" si="34"/>
        <v>221923.7510278596</v>
      </c>
      <c r="CN30" s="16">
        <f t="shared" si="34"/>
        <v>223033.02714794353</v>
      </c>
      <c r="CO30" s="16">
        <f t="shared" si="34"/>
        <v>239176.0106392664</v>
      </c>
      <c r="CP30" s="16">
        <f t="shared" si="34"/>
        <v>251526.01589913553</v>
      </c>
      <c r="CQ30" s="16">
        <f t="shared" si="34"/>
        <v>263460.41869937035</v>
      </c>
      <c r="CR30" s="16">
        <f t="shared" si="34"/>
        <v>274470.77689446753</v>
      </c>
      <c r="CS30" s="16">
        <f t="shared" si="34"/>
        <v>284259.31892726419</v>
      </c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09">
        <v>12</v>
      </c>
      <c r="N31" s="258">
        <v>13</v>
      </c>
      <c r="O31" s="258">
        <v>14</v>
      </c>
      <c r="P31" s="258">
        <v>15</v>
      </c>
      <c r="Q31" s="258">
        <v>16</v>
      </c>
      <c r="R31" s="258">
        <v>17</v>
      </c>
      <c r="S31" s="258">
        <v>18</v>
      </c>
      <c r="T31" s="258">
        <v>19</v>
      </c>
      <c r="U31" s="258">
        <v>20</v>
      </c>
      <c r="V31" s="12">
        <v>21</v>
      </c>
      <c r="W31" s="12">
        <v>22</v>
      </c>
      <c r="X31" s="12">
        <v>23</v>
      </c>
      <c r="Y31" s="109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09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09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09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09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09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09">
        <v>96</v>
      </c>
    </row>
    <row r="32" spans="1:97" s="2" customFormat="1" x14ac:dyDescent="0.25">
      <c r="A32" s="2" t="s">
        <v>9</v>
      </c>
      <c r="B32" s="3">
        <f t="shared" ref="B32:AG32" si="35">B21</f>
        <v>42005</v>
      </c>
      <c r="C32" s="3">
        <f t="shared" si="35"/>
        <v>42036</v>
      </c>
      <c r="D32" s="3">
        <f t="shared" si="35"/>
        <v>42064</v>
      </c>
      <c r="E32" s="3">
        <f t="shared" si="35"/>
        <v>42095</v>
      </c>
      <c r="F32" s="3">
        <f t="shared" si="35"/>
        <v>42125</v>
      </c>
      <c r="G32" s="3">
        <f t="shared" si="35"/>
        <v>42156</v>
      </c>
      <c r="H32" s="3">
        <f t="shared" si="35"/>
        <v>42186</v>
      </c>
      <c r="I32" s="3">
        <f t="shared" si="35"/>
        <v>42217</v>
      </c>
      <c r="J32" s="3">
        <f t="shared" si="35"/>
        <v>42248</v>
      </c>
      <c r="K32" s="3">
        <f t="shared" si="35"/>
        <v>42278</v>
      </c>
      <c r="L32" s="3">
        <f t="shared" si="35"/>
        <v>42309</v>
      </c>
      <c r="M32" s="93">
        <f t="shared" si="35"/>
        <v>42339</v>
      </c>
      <c r="N32" s="266">
        <f t="shared" si="35"/>
        <v>42370</v>
      </c>
      <c r="O32" s="266">
        <f t="shared" si="35"/>
        <v>42401</v>
      </c>
      <c r="P32" s="266">
        <f t="shared" si="35"/>
        <v>42430</v>
      </c>
      <c r="Q32" s="266">
        <f t="shared" si="35"/>
        <v>42461</v>
      </c>
      <c r="R32" s="266">
        <f t="shared" si="35"/>
        <v>42491</v>
      </c>
      <c r="S32" s="266">
        <f t="shared" si="35"/>
        <v>42522</v>
      </c>
      <c r="T32" s="266">
        <f t="shared" si="35"/>
        <v>42552</v>
      </c>
      <c r="U32" s="266">
        <f t="shared" si="35"/>
        <v>42583</v>
      </c>
      <c r="V32" s="3">
        <f t="shared" si="35"/>
        <v>42614</v>
      </c>
      <c r="W32" s="3">
        <f t="shared" si="35"/>
        <v>42644</v>
      </c>
      <c r="X32" s="3">
        <f t="shared" si="35"/>
        <v>42675</v>
      </c>
      <c r="Y32" s="93">
        <f t="shared" si="35"/>
        <v>42705</v>
      </c>
      <c r="Z32" s="3">
        <f t="shared" si="35"/>
        <v>42752</v>
      </c>
      <c r="AA32" s="3">
        <f t="shared" si="35"/>
        <v>42783</v>
      </c>
      <c r="AB32" s="3">
        <f t="shared" si="35"/>
        <v>42811</v>
      </c>
      <c r="AC32" s="3">
        <f t="shared" si="35"/>
        <v>42842</v>
      </c>
      <c r="AD32" s="3">
        <f t="shared" si="35"/>
        <v>42872</v>
      </c>
      <c r="AE32" s="3">
        <f t="shared" si="35"/>
        <v>42903</v>
      </c>
      <c r="AF32" s="3">
        <f t="shared" si="35"/>
        <v>42933</v>
      </c>
      <c r="AG32" s="3">
        <f t="shared" si="35"/>
        <v>42964</v>
      </c>
      <c r="AH32" s="3">
        <f t="shared" ref="AH32:BM32" si="36">AH21</f>
        <v>42995</v>
      </c>
      <c r="AI32" s="3">
        <f t="shared" si="36"/>
        <v>43025</v>
      </c>
      <c r="AJ32" s="3">
        <f t="shared" si="36"/>
        <v>43056</v>
      </c>
      <c r="AK32" s="93">
        <f t="shared" si="36"/>
        <v>43086</v>
      </c>
      <c r="AL32" s="3">
        <f t="shared" si="36"/>
        <v>43118</v>
      </c>
      <c r="AM32" s="3">
        <f t="shared" si="36"/>
        <v>43149</v>
      </c>
      <c r="AN32" s="3">
        <f t="shared" si="36"/>
        <v>43177</v>
      </c>
      <c r="AO32" s="3">
        <f t="shared" si="36"/>
        <v>43208</v>
      </c>
      <c r="AP32" s="3">
        <f t="shared" si="36"/>
        <v>43238</v>
      </c>
      <c r="AQ32" s="3">
        <f t="shared" si="36"/>
        <v>43269</v>
      </c>
      <c r="AR32" s="3">
        <f t="shared" si="36"/>
        <v>43299</v>
      </c>
      <c r="AS32" s="3">
        <f t="shared" si="36"/>
        <v>43330</v>
      </c>
      <c r="AT32" s="3">
        <f t="shared" si="36"/>
        <v>43361</v>
      </c>
      <c r="AU32" s="3">
        <f t="shared" si="36"/>
        <v>43391</v>
      </c>
      <c r="AV32" s="3">
        <f t="shared" si="36"/>
        <v>43422</v>
      </c>
      <c r="AW32" s="93">
        <f t="shared" si="36"/>
        <v>43452</v>
      </c>
      <c r="AX32" s="3">
        <f t="shared" si="36"/>
        <v>43483</v>
      </c>
      <c r="AY32" s="3">
        <f t="shared" si="36"/>
        <v>43514</v>
      </c>
      <c r="AZ32" s="3">
        <f t="shared" si="36"/>
        <v>43542</v>
      </c>
      <c r="BA32" s="3">
        <f t="shared" si="36"/>
        <v>43573</v>
      </c>
      <c r="BB32" s="3">
        <f t="shared" si="36"/>
        <v>43603</v>
      </c>
      <c r="BC32" s="3">
        <f t="shared" si="36"/>
        <v>43634</v>
      </c>
      <c r="BD32" s="3">
        <f t="shared" si="36"/>
        <v>43664</v>
      </c>
      <c r="BE32" s="3">
        <f t="shared" si="36"/>
        <v>43695</v>
      </c>
      <c r="BF32" s="3">
        <f t="shared" si="36"/>
        <v>43726</v>
      </c>
      <c r="BG32" s="3">
        <f t="shared" si="36"/>
        <v>43756</v>
      </c>
      <c r="BH32" s="3">
        <f t="shared" si="36"/>
        <v>43787</v>
      </c>
      <c r="BI32" s="93">
        <f t="shared" si="36"/>
        <v>43817</v>
      </c>
      <c r="BJ32" s="3">
        <f t="shared" si="36"/>
        <v>43848</v>
      </c>
      <c r="BK32" s="3">
        <f t="shared" si="36"/>
        <v>43879</v>
      </c>
      <c r="BL32" s="3">
        <f t="shared" si="36"/>
        <v>43908</v>
      </c>
      <c r="BM32" s="3">
        <f t="shared" si="36"/>
        <v>43939</v>
      </c>
      <c r="BN32" s="3">
        <f t="shared" ref="BN32:CS32" si="37">BN21</f>
        <v>43969</v>
      </c>
      <c r="BO32" s="3">
        <f t="shared" si="37"/>
        <v>44000</v>
      </c>
      <c r="BP32" s="3">
        <f t="shared" si="37"/>
        <v>44030</v>
      </c>
      <c r="BQ32" s="3">
        <f t="shared" si="37"/>
        <v>44061</v>
      </c>
      <c r="BR32" s="3">
        <f t="shared" si="37"/>
        <v>44092</v>
      </c>
      <c r="BS32" s="3">
        <f t="shared" si="37"/>
        <v>44122</v>
      </c>
      <c r="BT32" s="3">
        <f t="shared" si="37"/>
        <v>44153</v>
      </c>
      <c r="BU32" s="93">
        <f t="shared" si="37"/>
        <v>44183</v>
      </c>
      <c r="BV32" s="3">
        <f t="shared" si="37"/>
        <v>44214</v>
      </c>
      <c r="BW32" s="3">
        <f t="shared" si="37"/>
        <v>44245</v>
      </c>
      <c r="BX32" s="3">
        <f t="shared" si="37"/>
        <v>44273</v>
      </c>
      <c r="BY32" s="3">
        <f t="shared" si="37"/>
        <v>44304</v>
      </c>
      <c r="BZ32" s="3">
        <f t="shared" si="37"/>
        <v>44334</v>
      </c>
      <c r="CA32" s="3">
        <f t="shared" si="37"/>
        <v>44365</v>
      </c>
      <c r="CB32" s="3">
        <f t="shared" si="37"/>
        <v>44395</v>
      </c>
      <c r="CC32" s="3">
        <f t="shared" si="37"/>
        <v>44426</v>
      </c>
      <c r="CD32" s="3">
        <f t="shared" si="37"/>
        <v>44457</v>
      </c>
      <c r="CE32" s="3">
        <f t="shared" si="37"/>
        <v>44487</v>
      </c>
      <c r="CF32" s="3">
        <f t="shared" si="37"/>
        <v>44518</v>
      </c>
      <c r="CG32" s="93">
        <f t="shared" si="37"/>
        <v>44548</v>
      </c>
      <c r="CH32" s="3">
        <f t="shared" si="37"/>
        <v>44579</v>
      </c>
      <c r="CI32" s="3">
        <f t="shared" si="37"/>
        <v>44610</v>
      </c>
      <c r="CJ32" s="3">
        <f t="shared" si="37"/>
        <v>44638</v>
      </c>
      <c r="CK32" s="3">
        <f t="shared" si="37"/>
        <v>44669</v>
      </c>
      <c r="CL32" s="3">
        <f t="shared" si="37"/>
        <v>44699</v>
      </c>
      <c r="CM32" s="3">
        <f t="shared" si="37"/>
        <v>44730</v>
      </c>
      <c r="CN32" s="3">
        <f t="shared" si="37"/>
        <v>44760</v>
      </c>
      <c r="CO32" s="3">
        <f t="shared" si="37"/>
        <v>44791</v>
      </c>
      <c r="CP32" s="3">
        <f t="shared" si="37"/>
        <v>44822</v>
      </c>
      <c r="CQ32" s="3">
        <f t="shared" si="37"/>
        <v>44852</v>
      </c>
      <c r="CR32" s="3">
        <f t="shared" si="37"/>
        <v>44883</v>
      </c>
      <c r="CS32" s="93">
        <f t="shared" si="37"/>
        <v>44913</v>
      </c>
    </row>
    <row r="33" spans="1:97" s="15" customFormat="1" x14ac:dyDescent="0.25">
      <c r="A33" s="15" t="s">
        <v>142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4">
        <f>'Agency North'!N34+'Agency South'!N34</f>
        <v>76</v>
      </c>
      <c r="N33" s="261">
        <f>'Agency North'!O34+'Agency South'!O34</f>
        <v>117</v>
      </c>
      <c r="O33" s="261">
        <f>'Agency North'!P34+'Agency South'!P34</f>
        <v>116</v>
      </c>
      <c r="P33" s="261">
        <f>'Agency North'!Q34+'Agency South'!Q34</f>
        <v>118</v>
      </c>
      <c r="Q33" s="261">
        <f>'Agency North'!R34+'Agency South'!R34</f>
        <v>117</v>
      </c>
      <c r="R33" s="261">
        <f>'Agency North'!S34+'Agency South'!S34</f>
        <v>112</v>
      </c>
      <c r="S33" s="261">
        <f>'Agency North'!T34+'Agency South'!T34</f>
        <v>107</v>
      </c>
      <c r="T33" s="261">
        <f>'Agency North'!U34+'Agency South'!U34</f>
        <v>99</v>
      </c>
      <c r="U33" s="261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4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551</v>
      </c>
      <c r="AG33" s="15">
        <f>'Agency North'!AH34+'Agency South'!AH34</f>
        <v>578</v>
      </c>
      <c r="AH33" s="15">
        <f>'Agency North'!AI34+'Agency South'!AI34</f>
        <v>609.92499999999995</v>
      </c>
      <c r="AI33" s="15">
        <f>'Agency North'!AJ34+'Agency South'!AJ34</f>
        <v>646.79875000000004</v>
      </c>
      <c r="AJ33" s="15">
        <f>'Agency North'!AK34+'Agency South'!AK34</f>
        <v>689.10518750000006</v>
      </c>
      <c r="AK33" s="94">
        <f>'Agency North'!AL34+'Agency South'!AL34</f>
        <v>732.89890937500013</v>
      </c>
      <c r="AL33" s="15">
        <f>'Agency North'!AM34+'Agency South'!AM34</f>
        <v>669.68196171875002</v>
      </c>
      <c r="AM33" s="15">
        <f>'Agency North'!AN34+'Agency South'!AN34</f>
        <v>684.62120214843753</v>
      </c>
      <c r="AN33" s="15">
        <f>'Agency North'!AO34+'Agency South'!AO34</f>
        <v>694.07681518554693</v>
      </c>
      <c r="AO33" s="15">
        <f>'Agency North'!AP34+'Agency South'!AP34</f>
        <v>695.31972210693368</v>
      </c>
      <c r="AP33" s="15">
        <f>'Agency North'!AQ34+'Agency South'!AQ34</f>
        <v>685.92492528991704</v>
      </c>
      <c r="AQ33" s="15">
        <f>'Agency North'!AR34+'Agency South'!AR34</f>
        <v>689.98566618270877</v>
      </c>
      <c r="AR33" s="15">
        <f>'Agency North'!AS34+'Agency South'!AS34</f>
        <v>691.32678219127661</v>
      </c>
      <c r="AS33" s="15">
        <f>'Agency North'!AT34+'Agency South'!AT34</f>
        <v>690.639273942709</v>
      </c>
      <c r="AT33" s="15">
        <f>'Agency North'!AU34+'Agency South'!AU34</f>
        <v>689.4691619016528</v>
      </c>
      <c r="AU33" s="15">
        <f>'Agency North'!AV34+'Agency South'!AV34</f>
        <v>690.35522105458676</v>
      </c>
      <c r="AV33" s="15">
        <f>'Agency North'!AW34+'Agency South'!AW34</f>
        <v>690.44760977255623</v>
      </c>
      <c r="AW33" s="94">
        <f>'Agency North'!AX34+'Agency South'!AX34</f>
        <v>690.22781666787625</v>
      </c>
      <c r="AX33" s="15">
        <f>'Agency North'!AY34+'Agency South'!AY34</f>
        <v>695.39140997871516</v>
      </c>
      <c r="AY33" s="15">
        <f>'Agency North'!AZ34+'Agency South'!AZ34</f>
        <v>695.39140997871516</v>
      </c>
      <c r="AZ33" s="15">
        <f>'Agency North'!BA34+'Agency South'!BA34</f>
        <v>695.39140997871516</v>
      </c>
      <c r="BA33" s="15">
        <f>'Agency North'!BB34+'Agency South'!BB34</f>
        <v>695.39140997871516</v>
      </c>
      <c r="BB33" s="15">
        <f>'Agency North'!BC34+'Agency South'!BC34</f>
        <v>695.39140997871516</v>
      </c>
      <c r="BC33" s="15">
        <f>'Agency North'!BD34+'Agency South'!BD34</f>
        <v>695.39140997871516</v>
      </c>
      <c r="BD33" s="15">
        <f>'Agency North'!BE34+'Agency South'!BE34</f>
        <v>695.39140997871516</v>
      </c>
      <c r="BE33" s="15">
        <f>'Agency North'!BF34+'Agency South'!BF34</f>
        <v>695.39140997871516</v>
      </c>
      <c r="BF33" s="15">
        <f>'Agency North'!BG34+'Agency South'!BG34</f>
        <v>695.39140997871516</v>
      </c>
      <c r="BG33" s="15">
        <f>'Agency North'!BH34+'Agency South'!BH34</f>
        <v>695.39140997871516</v>
      </c>
      <c r="BH33" s="15">
        <f>'Agency North'!BI34+'Agency South'!BI34</f>
        <v>695.39140997871516</v>
      </c>
      <c r="BI33" s="94">
        <f>'Agency North'!BJ34+'Agency South'!BJ34</f>
        <v>700.39250058823995</v>
      </c>
      <c r="BJ33" s="15">
        <f>'Agency North'!BK34+'Agency South'!BK34</f>
        <v>705.43969645687935</v>
      </c>
      <c r="BK33" s="15">
        <f>'Agency North'!BL34+'Agency South'!BL34</f>
        <v>710.5334508259308</v>
      </c>
      <c r="BL33" s="15">
        <f>'Agency North'!BM34+'Agency South'!BM34</f>
        <v>715.67422145348166</v>
      </c>
      <c r="BM33" s="15">
        <f>'Agency North'!BN34+'Agency South'!BN34</f>
        <v>720.86247065954672</v>
      </c>
      <c r="BN33" s="15">
        <f>'Agency North'!BO34+'Agency South'!BO34</f>
        <v>726.09866537165533</v>
      </c>
      <c r="BO33" s="15">
        <f>'Agency North'!BP34+'Agency South'!BP34</f>
        <v>731.38327717089624</v>
      </c>
      <c r="BP33" s="15">
        <f>'Agency North'!BQ34+'Agency South'!BQ34</f>
        <v>736.71678233842044</v>
      </c>
      <c r="BQ33" s="15">
        <f>'Agency North'!BR34+'Agency South'!BR34</f>
        <v>742.09966190241164</v>
      </c>
      <c r="BR33" s="15">
        <f>'Agency North'!BS34+'Agency South'!BS34</f>
        <v>747.53240168552395</v>
      </c>
      <c r="BS33" s="15">
        <f>'Agency North'!BT34+'Agency South'!BT34</f>
        <v>753.01549235279549</v>
      </c>
      <c r="BT33" s="15">
        <f>'Agency North'!BU34+'Agency South'!BU34</f>
        <v>758.54942946004064</v>
      </c>
      <c r="BU33" s="94">
        <f>'Agency North'!BV34+'Agency South'!BV34</f>
        <v>764.13471350272562</v>
      </c>
      <c r="BV33" s="15">
        <f>'Agency North'!BW34+'Agency South'!BW34</f>
        <v>683.60837945031994</v>
      </c>
      <c r="BW33" s="15">
        <f>'Agency North'!BX34+'Agency South'!BX34</f>
        <v>683.60837945031994</v>
      </c>
      <c r="BX33" s="15">
        <f>'Agency North'!BY34+'Agency South'!BY34</f>
        <v>683.60837945031994</v>
      </c>
      <c r="BY33" s="15">
        <f>'Agency North'!BZ34+'Agency South'!BZ34</f>
        <v>683.60837945031994</v>
      </c>
      <c r="BZ33" s="15">
        <f>'Agency North'!CA34+'Agency South'!CA34</f>
        <v>683.60837945031994</v>
      </c>
      <c r="CA33" s="15">
        <f>'Agency North'!CB34+'Agency South'!CB34</f>
        <v>683.60837945031994</v>
      </c>
      <c r="CB33" s="15">
        <f>'Agency North'!CC34+'Agency South'!CC34</f>
        <v>683.60837945031994</v>
      </c>
      <c r="CC33" s="15">
        <f>'Agency North'!CD34+'Agency South'!CD34</f>
        <v>683.60837945031994</v>
      </c>
      <c r="CD33" s="15">
        <f>'Agency North'!CE34+'Agency South'!CE34</f>
        <v>683.60837945031994</v>
      </c>
      <c r="CE33" s="15">
        <f>'Agency North'!CF34+'Agency South'!CF34</f>
        <v>683.60837945031994</v>
      </c>
      <c r="CF33" s="15">
        <f>'Agency North'!CG34+'Agency South'!CG34</f>
        <v>683.60837945031994</v>
      </c>
      <c r="CG33" s="94">
        <f>'Agency North'!CH34+'Agency South'!CH34</f>
        <v>683.60837945031994</v>
      </c>
      <c r="CH33" s="15">
        <f>'Agency North'!CI34+'Agency South'!CI34</f>
        <v>683.60837945031994</v>
      </c>
      <c r="CI33" s="15">
        <f>'Agency North'!CJ34+'Agency South'!CJ34</f>
        <v>683.60837945031994</v>
      </c>
      <c r="CJ33" s="15">
        <f>'Agency North'!CK34+'Agency South'!CK34</f>
        <v>683.60837945031994</v>
      </c>
      <c r="CK33" s="15">
        <f>'Agency North'!CL34+'Agency South'!CL34</f>
        <v>683.60837945031994</v>
      </c>
      <c r="CL33" s="15">
        <f>'Agency North'!CM34+'Agency South'!CM34</f>
        <v>683.60837945031994</v>
      </c>
      <c r="CM33" s="15">
        <f>'Agency North'!CN34+'Agency South'!CN34</f>
        <v>683.60837945031994</v>
      </c>
      <c r="CN33" s="15">
        <f>'Agency North'!CO34+'Agency South'!CO34</f>
        <v>683.60837945031994</v>
      </c>
      <c r="CO33" s="15">
        <f>'Agency North'!CP34+'Agency South'!CP34</f>
        <v>683.60837945031994</v>
      </c>
      <c r="CP33" s="15">
        <f>'Agency North'!CQ34+'Agency South'!CQ34</f>
        <v>683.60837945031994</v>
      </c>
      <c r="CQ33" s="15">
        <f>'Agency North'!CR34+'Agency South'!CR34</f>
        <v>683.60837945031994</v>
      </c>
      <c r="CR33" s="15">
        <f>'Agency North'!CS34+'Agency South'!CS34</f>
        <v>683.60837945031994</v>
      </c>
      <c r="CS33" s="94">
        <f>'Agency North'!CT34+'Agency South'!CT34</f>
        <v>683.60837945031994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4">
        <f>'Agency North'!N35+'Agency South'!N35</f>
        <v>592</v>
      </c>
      <c r="N34" s="261">
        <f>'Agency North'!O35+'Agency South'!O35</f>
        <v>205</v>
      </c>
      <c r="O34" s="261">
        <f>'Agency North'!P35+'Agency South'!P35</f>
        <v>196</v>
      </c>
      <c r="P34" s="261">
        <f>'Agency North'!Q35+'Agency South'!Q35</f>
        <v>683</v>
      </c>
      <c r="Q34" s="261">
        <f>'Agency North'!R35+'Agency South'!R35</f>
        <v>545</v>
      </c>
      <c r="R34" s="261">
        <f>'Agency North'!S35+'Agency South'!S35</f>
        <v>748</v>
      </c>
      <c r="S34" s="261">
        <f>'Agency North'!T35+'Agency South'!T35</f>
        <v>1300</v>
      </c>
      <c r="T34" s="261">
        <f>'Agency North'!U35+'Agency South'!U35</f>
        <v>926</v>
      </c>
      <c r="U34" s="261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4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1226.7719911870265</v>
      </c>
      <c r="AH34" s="15">
        <f>'Agency North'!AI35+'Agency South'!AI35</f>
        <v>1318.5262859321806</v>
      </c>
      <c r="AI34" s="15">
        <f>'Agency North'!AJ35+'Agency South'!AJ35</f>
        <v>1418.604860945032</v>
      </c>
      <c r="AJ34" s="15">
        <f>'Agency North'!AK35+'Agency South'!AK35</f>
        <v>1380.2783059057804</v>
      </c>
      <c r="AK34" s="94">
        <f>'Agency North'!AL35+'Agency South'!AL35</f>
        <v>1458.2092579454134</v>
      </c>
      <c r="AL34" s="15">
        <f>'Agency North'!AM35+'Agency South'!AM35</f>
        <v>857.05043244902458</v>
      </c>
      <c r="AM34" s="15">
        <f>'Agency North'!AN35+'Agency South'!AN35</f>
        <v>1122.8326811954398</v>
      </c>
      <c r="AN34" s="15">
        <f>'Agency North'!AO35+'Agency South'!AO35</f>
        <v>1303.0777980594657</v>
      </c>
      <c r="AO34" s="15">
        <f>'Agency North'!AP35+'Agency South'!AP35</f>
        <v>1260.5469110266665</v>
      </c>
      <c r="AP34" s="15">
        <f>'Agency North'!AQ35+'Agency South'!AQ35</f>
        <v>1314.656765215211</v>
      </c>
      <c r="AQ34" s="15">
        <f>'Agency North'!AR35+'Agency South'!AR35</f>
        <v>1682.2964320201713</v>
      </c>
      <c r="AR34" s="15">
        <f>'Agency North'!AS35+'Agency South'!AS35</f>
        <v>1618.2063109093583</v>
      </c>
      <c r="AS34" s="15">
        <f>'Agency North'!AT35+'Agency South'!AT35</f>
        <v>1643.023700683508</v>
      </c>
      <c r="AT34" s="15">
        <f>'Agency North'!AU35+'Agency South'!AU35</f>
        <v>1688.0288528511373</v>
      </c>
      <c r="AU34" s="15">
        <f>'Agency North'!AV35+'Agency South'!AV35</f>
        <v>1728.3023253721281</v>
      </c>
      <c r="AV34" s="15">
        <f>'Agency North'!AW35+'Agency South'!AW35</f>
        <v>1778.3673198392685</v>
      </c>
      <c r="AW34" s="94">
        <f>'Agency North'!AX35+'Agency South'!AX35</f>
        <v>1837.3677842015327</v>
      </c>
      <c r="AX34" s="15">
        <f>'Agency North'!AY35+'Agency South'!AY35</f>
        <v>1608.2347391199187</v>
      </c>
      <c r="AY34" s="15">
        <f>'Agency North'!AZ35+'Agency South'!AZ35</f>
        <v>1636.8482466553362</v>
      </c>
      <c r="AZ34" s="15">
        <f>'Agency North'!BA35+'Agency South'!BA35</f>
        <v>1669.8933544728072</v>
      </c>
      <c r="BA34" s="15">
        <f>'Agency North'!BB35+'Agency South'!BB35</f>
        <v>1703.3612803916753</v>
      </c>
      <c r="BB34" s="15">
        <f>'Agency North'!BC35+'Agency South'!BC35</f>
        <v>1731.3753025929054</v>
      </c>
      <c r="BC34" s="15">
        <f>'Agency North'!BD35+'Agency South'!BD35</f>
        <v>1759.8485086871817</v>
      </c>
      <c r="BD34" s="15">
        <f>'Agency North'!BE35+'Agency South'!BE35</f>
        <v>1782.0253236138885</v>
      </c>
      <c r="BE34" s="15">
        <f>'Agency North'!BF35+'Agency South'!BF35</f>
        <v>1809.6939766687506</v>
      </c>
      <c r="BF34" s="15">
        <f>'Agency North'!BG35+'Agency South'!BG35</f>
        <v>1839.4768535857561</v>
      </c>
      <c r="BG34" s="15">
        <f>'Agency North'!BH35+'Agency South'!BH35</f>
        <v>1869.0697051376505</v>
      </c>
      <c r="BH34" s="15">
        <f>'Agency North'!BI35+'Agency South'!BI35</f>
        <v>1899.152277236708</v>
      </c>
      <c r="BI34" s="94">
        <f>'Agency North'!BJ35+'Agency South'!BJ35</f>
        <v>1930.0083863312129</v>
      </c>
      <c r="BJ34" s="15">
        <f>'Agency North'!BK35+'Agency South'!BK35</f>
        <v>1132.1832526388575</v>
      </c>
      <c r="BK34" s="15">
        <f>'Agency North'!BL35+'Agency South'!BL35</f>
        <v>1091.0765060741699</v>
      </c>
      <c r="BL34" s="15">
        <f>'Agency North'!BM35+'Agency South'!BM35</f>
        <v>2413.2335685029329</v>
      </c>
      <c r="BM34" s="15">
        <f>'Agency North'!BN35+'Agency South'!BN35</f>
        <v>2443.1030353054025</v>
      </c>
      <c r="BN34" s="15">
        <f>'Agency North'!BO35+'Agency South'!BO35</f>
        <v>2450.2472489888628</v>
      </c>
      <c r="BO34" s="15">
        <f>'Agency North'!BP35+'Agency South'!BP35</f>
        <v>2440.8896125281926</v>
      </c>
      <c r="BP34" s="15">
        <f>'Agency North'!BQ35+'Agency South'!BQ35</f>
        <v>2447.6141857676844</v>
      </c>
      <c r="BQ34" s="15">
        <f>'Agency North'!BR35+'Agency South'!BR35</f>
        <v>2480.8047829193092</v>
      </c>
      <c r="BR34" s="15">
        <f>'Agency North'!BS35+'Agency South'!BS35</f>
        <v>2534.7510081518885</v>
      </c>
      <c r="BS34" s="15">
        <f>'Agency North'!BT35+'Agency South'!BT35</f>
        <v>2589.4431532920539</v>
      </c>
      <c r="BT34" s="15">
        <f>'Agency North'!BU35+'Agency South'!BU35</f>
        <v>2644.0325534433046</v>
      </c>
      <c r="BU34" s="94">
        <f>'Agency North'!BV35+'Agency South'!BV35</f>
        <v>2698.9410097382947</v>
      </c>
      <c r="BV34" s="15">
        <f>'Agency North'!BW35+'Agency South'!BW35</f>
        <v>1243.2808145673821</v>
      </c>
      <c r="BW34" s="15">
        <f>'Agency North'!BX35+'Agency South'!BX35</f>
        <v>1262.9246716142613</v>
      </c>
      <c r="BX34" s="15">
        <f>'Agency North'!BY35+'Agency South'!BY35</f>
        <v>2850.2286623998662</v>
      </c>
      <c r="BY34" s="15">
        <f>'Agency North'!BZ35+'Agency South'!BZ35</f>
        <v>2918.7239042035953</v>
      </c>
      <c r="BZ34" s="15">
        <f>'Agency North'!CA35+'Agency South'!CA35</f>
        <v>2945.9403896358581</v>
      </c>
      <c r="CA34" s="15">
        <f>'Agency North'!CB35+'Agency South'!CB35</f>
        <v>2940.5008671725541</v>
      </c>
      <c r="CB34" s="15">
        <f>'Agency North'!CC35+'Agency South'!CC35</f>
        <v>2951.7358002288365</v>
      </c>
      <c r="CC34" s="15">
        <f>'Agency North'!CD35+'Agency South'!CD35</f>
        <v>3004.442417645952</v>
      </c>
      <c r="CD34" s="15">
        <f>'Agency North'!CE35+'Agency South'!CE35</f>
        <v>3090.5817256036021</v>
      </c>
      <c r="CE34" s="15">
        <f>'Agency North'!CF35+'Agency South'!CF35</f>
        <v>3167.6060625189152</v>
      </c>
      <c r="CF34" s="15">
        <f>'Agency North'!CG35+'Agency South'!CG35</f>
        <v>3236.5548935643828</v>
      </c>
      <c r="CG34" s="94">
        <f>'Agency North'!CH35+'Agency South'!CH35</f>
        <v>3300.1767887492474</v>
      </c>
      <c r="CH34" s="15">
        <f>'Agency North'!CI35+'Agency South'!CI35</f>
        <v>1504.1900868259943</v>
      </c>
      <c r="CI34" s="15">
        <f>'Agency North'!CJ35+'Agency South'!CJ35</f>
        <v>1525.9888189375158</v>
      </c>
      <c r="CJ34" s="15">
        <f>'Agency North'!CK35+'Agency South'!CK35</f>
        <v>3472.0331397937343</v>
      </c>
      <c r="CK34" s="15">
        <f>'Agency North'!CL35+'Agency South'!CL35</f>
        <v>3548.2822165094931</v>
      </c>
      <c r="CL34" s="15">
        <f>'Agency North'!CM35+'Agency South'!CM35</f>
        <v>3571.4357633020231</v>
      </c>
      <c r="CM34" s="15">
        <f>'Agency North'!CN35+'Agency South'!CN35</f>
        <v>3552.0649683772831</v>
      </c>
      <c r="CN34" s="15">
        <f>'Agency North'!CO35+'Agency South'!CO35</f>
        <v>3551.6116910514829</v>
      </c>
      <c r="CO34" s="15">
        <f>'Agency North'!CP35+'Agency South'!CP35</f>
        <v>3607.5293868357771</v>
      </c>
      <c r="CP34" s="15">
        <f>'Agency North'!CQ35+'Agency South'!CQ35</f>
        <v>3707.4992362937896</v>
      </c>
      <c r="CQ34" s="15">
        <f>'Agency North'!CR35+'Agency South'!CR35</f>
        <v>3797.9671142192801</v>
      </c>
      <c r="CR34" s="15">
        <f>'Agency North'!CS35+'Agency South'!CS35</f>
        <v>3878.9328567707744</v>
      </c>
      <c r="CS34" s="94">
        <f>'Agency North'!CT35+'Agency South'!CT35</f>
        <v>3953.2197013745199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4">
        <f>'Agency North'!N36+'Agency South'!N36</f>
        <v>773</v>
      </c>
      <c r="N35" s="261">
        <f>'Agency North'!O36+'Agency South'!O36</f>
        <v>590</v>
      </c>
      <c r="O35" s="261">
        <f>'Agency North'!P36+'Agency South'!P36</f>
        <v>205</v>
      </c>
      <c r="P35" s="261">
        <f>'Agency North'!Q36+'Agency South'!Q36</f>
        <v>192</v>
      </c>
      <c r="Q35" s="261">
        <f>'Agency North'!R36+'Agency South'!R36</f>
        <v>676</v>
      </c>
      <c r="R35" s="261">
        <f>'Agency North'!S36+'Agency South'!S36</f>
        <v>544</v>
      </c>
      <c r="S35" s="261">
        <f>'Agency North'!T36+'Agency South'!T36</f>
        <v>737</v>
      </c>
      <c r="T35" s="261">
        <f>'Agency North'!U36+'Agency South'!U36</f>
        <v>1290</v>
      </c>
      <c r="U35" s="261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4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1687</v>
      </c>
      <c r="AG35" s="15">
        <f>'Agency North'!AH36+'Agency South'!AH36</f>
        <v>1163</v>
      </c>
      <c r="AH35" s="15">
        <f>'Agency North'!AI36+'Agency South'!AI36</f>
        <v>1226.7719911870265</v>
      </c>
      <c r="AI35" s="15">
        <f>'Agency North'!AJ36+'Agency South'!AJ36</f>
        <v>1318.5262859321806</v>
      </c>
      <c r="AJ35" s="15">
        <f>'Agency North'!AK36+'Agency South'!AK36</f>
        <v>1418.604860945032</v>
      </c>
      <c r="AK35" s="94">
        <f>'Agency North'!AL36+'Agency South'!AL36</f>
        <v>1380.2783059057804</v>
      </c>
      <c r="AL35" s="15">
        <f>'Agency North'!AM36+'Agency South'!AM36</f>
        <v>1458.2092579454134</v>
      </c>
      <c r="AM35" s="15">
        <f>'Agency North'!AN36+'Agency South'!AN36</f>
        <v>857.05043244902458</v>
      </c>
      <c r="AN35" s="15">
        <f>'Agency North'!AO36+'Agency South'!AO36</f>
        <v>1122.8326811954398</v>
      </c>
      <c r="AO35" s="15">
        <f>'Agency North'!AP36+'Agency South'!AP36</f>
        <v>1303.0777980594657</v>
      </c>
      <c r="AP35" s="15">
        <f>'Agency North'!AQ36+'Agency South'!AQ36</f>
        <v>1260.5469110266665</v>
      </c>
      <c r="AQ35" s="15">
        <f>'Agency North'!AR36+'Agency South'!AR36</f>
        <v>1314.656765215211</v>
      </c>
      <c r="AR35" s="15">
        <f>'Agency North'!AS36+'Agency South'!AS36</f>
        <v>1682.2964320201713</v>
      </c>
      <c r="AS35" s="15">
        <f>'Agency North'!AT36+'Agency South'!AT36</f>
        <v>1618.2063109093583</v>
      </c>
      <c r="AT35" s="15">
        <f>'Agency North'!AU36+'Agency South'!AU36</f>
        <v>1643.023700683508</v>
      </c>
      <c r="AU35" s="15">
        <f>'Agency North'!AV36+'Agency South'!AV36</f>
        <v>1688.0288528511373</v>
      </c>
      <c r="AV35" s="15">
        <f>'Agency North'!AW36+'Agency South'!AW36</f>
        <v>1728.3023253721281</v>
      </c>
      <c r="AW35" s="94">
        <f>'Agency North'!AX36+'Agency South'!AX36</f>
        <v>1778.3673198392685</v>
      </c>
      <c r="AX35" s="15">
        <f>'Agency North'!AY36+'Agency South'!AY36</f>
        <v>1837.3677842015327</v>
      </c>
      <c r="AY35" s="15">
        <f>'Agency North'!AZ36+'Agency South'!AZ36</f>
        <v>1608.2347391199187</v>
      </c>
      <c r="AZ35" s="15">
        <f>'Agency North'!BA36+'Agency South'!BA36</f>
        <v>1636.8482466553362</v>
      </c>
      <c r="BA35" s="15">
        <f>'Agency North'!BB36+'Agency South'!BB36</f>
        <v>1669.8933544728072</v>
      </c>
      <c r="BB35" s="15">
        <f>'Agency North'!BC36+'Agency South'!BC36</f>
        <v>1703.3612803916753</v>
      </c>
      <c r="BC35" s="15">
        <f>'Agency North'!BD36+'Agency South'!BD36</f>
        <v>1731.3753025929054</v>
      </c>
      <c r="BD35" s="15">
        <f>'Agency North'!BE36+'Agency South'!BE36</f>
        <v>1759.8485086871817</v>
      </c>
      <c r="BE35" s="15">
        <f>'Agency North'!BF36+'Agency South'!BF36</f>
        <v>1782.0253236138885</v>
      </c>
      <c r="BF35" s="15">
        <f>'Agency North'!BG36+'Agency South'!BG36</f>
        <v>1809.6939766687506</v>
      </c>
      <c r="BG35" s="15">
        <f>'Agency North'!BH36+'Agency South'!BH36</f>
        <v>1839.4768535857561</v>
      </c>
      <c r="BH35" s="15">
        <f>'Agency North'!BI36+'Agency South'!BI36</f>
        <v>1869.0697051376505</v>
      </c>
      <c r="BI35" s="94">
        <f>'Agency North'!BJ36+'Agency South'!BJ36</f>
        <v>1899.152277236708</v>
      </c>
      <c r="BJ35" s="15">
        <f>'Agency North'!BK36+'Agency South'!BK36</f>
        <v>1930.0083863312129</v>
      </c>
      <c r="BK35" s="15">
        <f>'Agency North'!BL36+'Agency South'!BL36</f>
        <v>1132.1832526388575</v>
      </c>
      <c r="BL35" s="15">
        <f>'Agency North'!BM36+'Agency South'!BM36</f>
        <v>1091.0765060741699</v>
      </c>
      <c r="BM35" s="15">
        <f>'Agency North'!BN36+'Agency South'!BN36</f>
        <v>2413.2335685029329</v>
      </c>
      <c r="BN35" s="15">
        <f>'Agency North'!BO36+'Agency South'!BO36</f>
        <v>2443.1030353054025</v>
      </c>
      <c r="BO35" s="15">
        <f>'Agency North'!BP36+'Agency South'!BP36</f>
        <v>2450.2472489888628</v>
      </c>
      <c r="BP35" s="15">
        <f>'Agency North'!BQ36+'Agency South'!BQ36</f>
        <v>2440.8896125281926</v>
      </c>
      <c r="BQ35" s="15">
        <f>'Agency North'!BR36+'Agency South'!BR36</f>
        <v>2447.6141857676844</v>
      </c>
      <c r="BR35" s="15">
        <f>'Agency North'!BS36+'Agency South'!BS36</f>
        <v>2480.8047829193092</v>
      </c>
      <c r="BS35" s="15">
        <f>'Agency North'!BT36+'Agency South'!BT36</f>
        <v>2534.7510081518885</v>
      </c>
      <c r="BT35" s="15">
        <f>'Agency North'!BU36+'Agency South'!BU36</f>
        <v>2589.4431532920539</v>
      </c>
      <c r="BU35" s="94">
        <f>'Agency North'!BV36+'Agency South'!BV36</f>
        <v>2644.0325534433046</v>
      </c>
      <c r="BV35" s="15">
        <f>'Agency North'!BW36+'Agency South'!BW36</f>
        <v>2698.9410097382947</v>
      </c>
      <c r="BW35" s="15">
        <f>'Agency North'!BX36+'Agency South'!BX36</f>
        <v>1243.2808145673821</v>
      </c>
      <c r="BX35" s="15">
        <f>'Agency North'!BY36+'Agency South'!BY36</f>
        <v>1262.9246716142613</v>
      </c>
      <c r="BY35" s="15">
        <f>'Agency North'!BZ36+'Agency South'!BZ36</f>
        <v>2850.2286623998662</v>
      </c>
      <c r="BZ35" s="15">
        <f>'Agency North'!CA36+'Agency South'!CA36</f>
        <v>2918.7239042035953</v>
      </c>
      <c r="CA35" s="15">
        <f>'Agency North'!CB36+'Agency South'!CB36</f>
        <v>2945.9403896358581</v>
      </c>
      <c r="CB35" s="15">
        <f>'Agency North'!CC36+'Agency South'!CC36</f>
        <v>2940.5008671725541</v>
      </c>
      <c r="CC35" s="15">
        <f>'Agency North'!CD36+'Agency South'!CD36</f>
        <v>2951.7358002288365</v>
      </c>
      <c r="CD35" s="15">
        <f>'Agency North'!CE36+'Agency South'!CE36</f>
        <v>3004.442417645952</v>
      </c>
      <c r="CE35" s="15">
        <f>'Agency North'!CF36+'Agency South'!CF36</f>
        <v>3090.5817256036021</v>
      </c>
      <c r="CF35" s="15">
        <f>'Agency North'!CG36+'Agency South'!CG36</f>
        <v>3167.6060625189152</v>
      </c>
      <c r="CG35" s="94">
        <f>'Agency North'!CH36+'Agency South'!CH36</f>
        <v>3236.5548935643828</v>
      </c>
      <c r="CH35" s="15">
        <f>'Agency North'!CI36+'Agency South'!CI36</f>
        <v>3300.1767887492474</v>
      </c>
      <c r="CI35" s="15">
        <f>'Agency North'!CJ36+'Agency South'!CJ36</f>
        <v>1504.1900868259943</v>
      </c>
      <c r="CJ35" s="15">
        <f>'Agency North'!CK36+'Agency South'!CK36</f>
        <v>1525.9888189375158</v>
      </c>
      <c r="CK35" s="15">
        <f>'Agency North'!CL36+'Agency South'!CL36</f>
        <v>3472.0331397937343</v>
      </c>
      <c r="CL35" s="15">
        <f>'Agency North'!CM36+'Agency South'!CM36</f>
        <v>3548.2822165094931</v>
      </c>
      <c r="CM35" s="15">
        <f>'Agency North'!CN36+'Agency South'!CN36</f>
        <v>3571.4357633020231</v>
      </c>
      <c r="CN35" s="15">
        <f>'Agency North'!CO36+'Agency South'!CO36</f>
        <v>3552.0649683772831</v>
      </c>
      <c r="CO35" s="15">
        <f>'Agency North'!CP36+'Agency South'!CP36</f>
        <v>3551.6116910514829</v>
      </c>
      <c r="CP35" s="15">
        <f>'Agency North'!CQ36+'Agency South'!CQ36</f>
        <v>3607.5293868357771</v>
      </c>
      <c r="CQ35" s="15">
        <f>'Agency North'!CR36+'Agency South'!CR36</f>
        <v>3707.4992362937896</v>
      </c>
      <c r="CR35" s="15">
        <f>'Agency North'!CS36+'Agency South'!CS36</f>
        <v>3797.9671142192801</v>
      </c>
      <c r="CS35" s="94">
        <f>'Agency North'!CT36+'Agency South'!CT36</f>
        <v>3878.9328567707744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4">
        <f>'Agency North'!N37+'Agency South'!N37</f>
        <v>838</v>
      </c>
      <c r="N36" s="261">
        <f>'Agency North'!O37+'Agency South'!O37</f>
        <v>1091</v>
      </c>
      <c r="O36" s="261">
        <f>'Agency North'!P37+'Agency South'!P37</f>
        <v>1241</v>
      </c>
      <c r="P36" s="261">
        <f>'Agency North'!Q37+'Agency South'!Q37</f>
        <v>707</v>
      </c>
      <c r="Q36" s="261">
        <f>'Agency North'!R37+'Agency South'!R37</f>
        <v>370</v>
      </c>
      <c r="R36" s="261">
        <f>'Agency North'!S37+'Agency South'!S37</f>
        <v>812</v>
      </c>
      <c r="S36" s="261">
        <f>'Agency North'!T37+'Agency South'!T37</f>
        <v>1126</v>
      </c>
      <c r="T36" s="261">
        <f>'Agency North'!U37+'Agency South'!U37</f>
        <v>1221</v>
      </c>
      <c r="U36" s="261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4">
        <f>'Agency North'!Z37+'Agency South'!Z37</f>
        <v>2293</v>
      </c>
      <c r="Z36" s="15">
        <f>'Agency North'!AA37+'Agency South'!AA37</f>
        <v>2387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1640</v>
      </c>
      <c r="AG36" s="15">
        <f>'Agency North'!AH37+'Agency South'!AH37</f>
        <v>2483.4556017578052</v>
      </c>
      <c r="AH36" s="15">
        <f>'Agency North'!AI37+'Agency South'!AI37</f>
        <v>2697.5264432487475</v>
      </c>
      <c r="AI36" s="15">
        <f>'Agency North'!AJ37+'Agency South'!AJ37</f>
        <v>2238.6862697879778</v>
      </c>
      <c r="AJ36" s="15">
        <f>'Agency North'!AK37+'Agency South'!AK37</f>
        <v>2384.1674371495033</v>
      </c>
      <c r="AK36" s="94">
        <f>'Agency North'!AL37+'Agency South'!AL37</f>
        <v>2563.6500919165474</v>
      </c>
      <c r="AL36" s="15">
        <f>'Agency North'!AM37+'Agency South'!AM37</f>
        <v>2621.3301142861174</v>
      </c>
      <c r="AM36" s="15">
        <f>'Agency North'!AN37+'Agency South'!AN37</f>
        <v>2658.305979069371</v>
      </c>
      <c r="AN36" s="15">
        <f>'Agency North'!AO37+'Agency South'!AO37</f>
        <v>2168.4383883767541</v>
      </c>
      <c r="AO36" s="15">
        <f>'Agency North'!AP37+'Agency South'!AP37</f>
        <v>1854.6976529310591</v>
      </c>
      <c r="AP36" s="15">
        <f>'Agency North'!AQ37+'Agency South'!AQ37</f>
        <v>2272.2167102403068</v>
      </c>
      <c r="AQ36" s="15">
        <f>'Agency North'!AR37+'Agency South'!AR37</f>
        <v>2400.9001384768012</v>
      </c>
      <c r="AR36" s="15">
        <f>'Agency North'!AS37+'Agency South'!AS37</f>
        <v>2412.0846551134046</v>
      </c>
      <c r="AS36" s="15">
        <f>'Agency North'!AT37+'Agency South'!AT37</f>
        <v>2806.7909190045821</v>
      </c>
      <c r="AT36" s="15">
        <f>'Agency North'!AU37+'Agency South'!AU37</f>
        <v>3090.563857002297</v>
      </c>
      <c r="AU36" s="15">
        <f>'Agency North'!AV37+'Agency South'!AV37</f>
        <v>3053.8221966761671</v>
      </c>
      <c r="AV36" s="15">
        <f>'Agency North'!AW37+'Agency South'!AW37</f>
        <v>3119.1825094806809</v>
      </c>
      <c r="AW36" s="94">
        <f>'Agency North'!AX37+'Agency South'!AX37</f>
        <v>3199.0233642277444</v>
      </c>
      <c r="AX36" s="15">
        <f>'Agency North'!AY37+'Agency South'!AY37</f>
        <v>3283.5327539707669</v>
      </c>
      <c r="AY36" s="15">
        <f>'Agency North'!AZ37+'Agency South'!AZ37</f>
        <v>3385.575795597741</v>
      </c>
      <c r="AZ36" s="15">
        <f>'Agency North'!BA37+'Agency South'!BA37</f>
        <v>3226.3034049003254</v>
      </c>
      <c r="BA36" s="15">
        <f>'Agency North'!BB37+'Agency South'!BB37</f>
        <v>3038.5901140955439</v>
      </c>
      <c r="BB36" s="15">
        <f>'Agency North'!BC37+'Agency South'!BC37</f>
        <v>3096.2544384269568</v>
      </c>
      <c r="BC36" s="15">
        <f>'Agency North'!BD37+'Agency South'!BD37</f>
        <v>3158.4595440687917</v>
      </c>
      <c r="BD36" s="15">
        <f>'Agency North'!BE37+'Agency South'!BE37</f>
        <v>3215.9610036637578</v>
      </c>
      <c r="BE36" s="15">
        <f>'Agency North'!BF37+'Agency South'!BF37</f>
        <v>3268.7902370514385</v>
      </c>
      <c r="BF36" s="15">
        <f>'Agency North'!BG37+'Agency South'!BG37</f>
        <v>3316.157555216394</v>
      </c>
      <c r="BG36" s="15">
        <f>'Agency North'!BH37+'Agency South'!BH37</f>
        <v>3362.7740698430202</v>
      </c>
      <c r="BH36" s="15">
        <f>'Agency North'!BI37+'Agency South'!BI37</f>
        <v>3416.5062851645671</v>
      </c>
      <c r="BI36" s="94">
        <f>'Agency North'!BJ37+'Agency South'!BJ37</f>
        <v>3472.0383970886419</v>
      </c>
      <c r="BJ36" s="15">
        <f>'Agency North'!BK37+'Agency South'!BK37</f>
        <v>3527.8513622930127</v>
      </c>
      <c r="BK36" s="15">
        <f>'Agency North'!BL37+'Agency South'!BL37</f>
        <v>3584.8443678186131</v>
      </c>
      <c r="BL36" s="15">
        <f>'Agency North'!BM37+'Agency South'!BM37</f>
        <v>2866.8901559144638</v>
      </c>
      <c r="BM36" s="15">
        <f>'Agency North'!BN37+'Agency South'!BN37</f>
        <v>2081.6446394765367</v>
      </c>
      <c r="BN36" s="15">
        <f>'Agency North'!BO37+'Agency South'!BO37</f>
        <v>3280.6928239080225</v>
      </c>
      <c r="BO36" s="15">
        <f>'Agency North'!BP37+'Agency South'!BP37</f>
        <v>4546.1111364905228</v>
      </c>
      <c r="BP36" s="15">
        <f>'Agency North'!BQ37+'Agency South'!BQ37</f>
        <v>4580.7223711613033</v>
      </c>
      <c r="BQ36" s="15">
        <f>'Agency North'!BR37+'Agency South'!BR37</f>
        <v>4578.642615708608</v>
      </c>
      <c r="BR36" s="15">
        <f>'Agency North'!BS37+'Agency South'!BS37</f>
        <v>4576.1707243426981</v>
      </c>
      <c r="BS36" s="15">
        <f>'Agency North'!BT37+'Agency South'!BT37</f>
        <v>4613.4947612280021</v>
      </c>
      <c r="BT36" s="15">
        <f>'Agency North'!BU37+'Agency South'!BU37</f>
        <v>4694.9933276738957</v>
      </c>
      <c r="BU36" s="94">
        <f>'Agency North'!BV37+'Agency South'!BV37</f>
        <v>4796.6061316571813</v>
      </c>
      <c r="BV36" s="15">
        <f>'Agency North'!BW37+'Agency South'!BW37</f>
        <v>4898.8208612510643</v>
      </c>
      <c r="BW36" s="15">
        <f>'Agency North'!BX37+'Agency South'!BX37</f>
        <v>5001.2381879999321</v>
      </c>
      <c r="BX36" s="15">
        <f>'Agency North'!BY37+'Agency South'!BY37</f>
        <v>3690.2452031184225</v>
      </c>
      <c r="BY36" s="15">
        <f>'Agency North'!BZ37+'Agency South'!BZ37</f>
        <v>2346.2578701552175</v>
      </c>
      <c r="BZ36" s="15">
        <f>'Agency North'!CA37+'Agency South'!CA37</f>
        <v>3850.0377243960747</v>
      </c>
      <c r="CA36" s="15">
        <f>'Agency North'!CB37+'Agency South'!CB37</f>
        <v>5399.5074758146693</v>
      </c>
      <c r="CB36" s="15">
        <f>'Agency North'!CC37+'Agency South'!CC37</f>
        <v>5489.002901227459</v>
      </c>
      <c r="CC36" s="15">
        <f>'Agency North'!CD37+'Agency South'!CD37</f>
        <v>5509.3404650138709</v>
      </c>
      <c r="CD36" s="15">
        <f>'Agency North'!CE37+'Agency South'!CE37</f>
        <v>5514.7290751588926</v>
      </c>
      <c r="CE36" s="15">
        <f>'Agency North'!CF37+'Agency South'!CF37</f>
        <v>5574.5100971576258</v>
      </c>
      <c r="CF36" s="15">
        <f>'Agency North'!CG37+'Agency South'!CG37</f>
        <v>5704.3610233968475</v>
      </c>
      <c r="CG36" s="94">
        <f>'Agency North'!CH37+'Agency South'!CH37</f>
        <v>5856.9604270318086</v>
      </c>
      <c r="CH36" s="15">
        <f>'Agency North'!CI37+'Agency South'!CI37</f>
        <v>5993.479373397442</v>
      </c>
      <c r="CI36" s="15">
        <f>'Agency North'!CJ37+'Agency South'!CJ37</f>
        <v>6117.4609802773448</v>
      </c>
      <c r="CJ36" s="15">
        <f>'Agency North'!CK37+'Agency South'!CK37</f>
        <v>4496.4028772602778</v>
      </c>
      <c r="CK36" s="15">
        <f>'Agency North'!CL37+'Agency South'!CL37</f>
        <v>2836.2292578508177</v>
      </c>
      <c r="CL36" s="15">
        <f>'Agency North'!CM37+'Agency South'!CM37</f>
        <v>4677.4926384579712</v>
      </c>
      <c r="CM36" s="15">
        <f>'Agency North'!CN37+'Agency South'!CN37</f>
        <v>6569.6779228970918</v>
      </c>
      <c r="CN36" s="15">
        <f>'Agency North'!CO37+'Agency South'!CO37</f>
        <v>6662.6252127183388</v>
      </c>
      <c r="CO36" s="15">
        <f>'Agency North'!CP37+'Agency South'!CP37</f>
        <v>6666.1324932660973</v>
      </c>
      <c r="CP36" s="15">
        <f>'Agency North'!CQ37+'Agency South'!CQ37</f>
        <v>6647.5566407391125</v>
      </c>
      <c r="CQ36" s="15">
        <f>'Agency North'!CR37+'Agency South'!CR37</f>
        <v>6699.4017713771364</v>
      </c>
      <c r="CR36" s="15">
        <f>'Agency North'!CS37+'Agency South'!CS37</f>
        <v>6845.1805186817528</v>
      </c>
      <c r="CS36" s="94">
        <f>'Agency North'!CT37+'Agency South'!CT37</f>
        <v>7023.2773317432793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4">
        <f>'Agency North'!N38+'Agency South'!N38</f>
        <v>735</v>
      </c>
      <c r="N37" s="261">
        <f>'Agency North'!O38+'Agency South'!O38</f>
        <v>894</v>
      </c>
      <c r="O37" s="261">
        <f>'Agency North'!P38+'Agency South'!P38</f>
        <v>899</v>
      </c>
      <c r="P37" s="261">
        <f>'Agency North'!Q38+'Agency South'!Q38</f>
        <v>1134</v>
      </c>
      <c r="Q37" s="261">
        <f>'Agency North'!R38+'Agency South'!R38</f>
        <v>1093</v>
      </c>
      <c r="R37" s="261">
        <f>'Agency North'!S38+'Agency South'!S38</f>
        <v>941</v>
      </c>
      <c r="S37" s="261">
        <f>'Agency North'!T38+'Agency South'!T38</f>
        <v>569</v>
      </c>
      <c r="T37" s="261">
        <f>'Agency North'!U38+'Agency South'!U38</f>
        <v>730</v>
      </c>
      <c r="U37" s="261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4">
        <f>'Agency North'!Z38+'Agency South'!Z38</f>
        <v>2123</v>
      </c>
      <c r="Z37" s="15">
        <f>'Agency North'!AA38+'Agency South'!AA38</f>
        <v>2363</v>
      </c>
      <c r="AA37" s="15">
        <f>'Agency North'!AB38+'Agency South'!AB38</f>
        <v>1487</v>
      </c>
      <c r="AB37" s="15">
        <f>'Agency North'!AC38+'Agency South'!AC38</f>
        <v>1640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682</v>
      </c>
      <c r="AG37" s="15">
        <f>'Agency North'!AH38+'Agency South'!AH38</f>
        <v>1375.6369208158826</v>
      </c>
      <c r="AH37" s="15">
        <f>'Agency North'!AI38+'Agency South'!AI38</f>
        <v>1327.1643515447254</v>
      </c>
      <c r="AI37" s="15">
        <f>'Agency North'!AJ38+'Agency South'!AJ38</f>
        <v>1566.7560468290817</v>
      </c>
      <c r="AJ37" s="15">
        <f>'Agency North'!AK38+'Agency South'!AK38</f>
        <v>1667.04923232652</v>
      </c>
      <c r="AK37" s="94">
        <f>'Agency North'!AL38+'Agency South'!AL38</f>
        <v>1810.751916056447</v>
      </c>
      <c r="AL37" s="15">
        <f>'Agency North'!AM38+'Agency South'!AM38</f>
        <v>1627.6847082045244</v>
      </c>
      <c r="AM37" s="15">
        <f>'Agency North'!AN38+'Agency South'!AN38</f>
        <v>1749.2072730390619</v>
      </c>
      <c r="AN37" s="15">
        <f>'Agency North'!AO38+'Agency South'!AO38</f>
        <v>1822.3832578038471</v>
      </c>
      <c r="AO37" s="15">
        <f>'Agency North'!AP38+'Agency South'!AP38</f>
        <v>1890.8740373623914</v>
      </c>
      <c r="AP37" s="15">
        <f>'Agency North'!AQ38+'Agency South'!AQ38</f>
        <v>1637.9164150294398</v>
      </c>
      <c r="AQ37" s="15">
        <f>'Agency North'!AR38+'Agency South'!AR38</f>
        <v>1517.0064577930038</v>
      </c>
      <c r="AR37" s="15">
        <f>'Agency North'!AS38+'Agency South'!AS38</f>
        <v>1446.8154196613591</v>
      </c>
      <c r="AS37" s="15">
        <f>'Agency North'!AT38+'Agency South'!AT38</f>
        <v>1630.9650104270879</v>
      </c>
      <c r="AT37" s="15">
        <f>'Agency North'!AU38+'Agency South'!AU38</f>
        <v>1715.1815370220461</v>
      </c>
      <c r="AU37" s="15">
        <f>'Agency North'!AV38+'Agency South'!AV38</f>
        <v>1890.496617478198</v>
      </c>
      <c r="AV37" s="15">
        <f>'Agency North'!AW38+'Agency South'!AW38</f>
        <v>2054.076547230557</v>
      </c>
      <c r="AW37" s="94">
        <f>'Agency North'!AX38+'Agency South'!AX38</f>
        <v>2214.5732725215184</v>
      </c>
      <c r="AX37" s="15">
        <f>'Agency North'!AY38+'Agency South'!AY38</f>
        <v>2215.4793604944657</v>
      </c>
      <c r="AY37" s="15">
        <f>'Agency North'!AZ38+'Agency South'!AZ38</f>
        <v>2266.4889301639419</v>
      </c>
      <c r="AZ37" s="15">
        <f>'Agency North'!BA38+'Agency South'!BA38</f>
        <v>2328.4336687835203</v>
      </c>
      <c r="BA37" s="15">
        <f>'Agency North'!BB38+'Agency South'!BB38</f>
        <v>2398.6697576726156</v>
      </c>
      <c r="BB37" s="15">
        <f>'Agency North'!BC38+'Agency South'!BC38</f>
        <v>2344.8776796584998</v>
      </c>
      <c r="BC37" s="15">
        <f>'Agency North'!BD38+'Agency South'!BD38</f>
        <v>2281.3707634003367</v>
      </c>
      <c r="BD37" s="15">
        <f>'Agency North'!BE38+'Agency South'!BE38</f>
        <v>2206.0178866066153</v>
      </c>
      <c r="BE37" s="15">
        <f>'Agency North'!BF38+'Agency South'!BF38</f>
        <v>2251.4853614532694</v>
      </c>
      <c r="BF37" s="15">
        <f>'Agency North'!BG38+'Agency South'!BG38</f>
        <v>2296.6131482523733</v>
      </c>
      <c r="BG37" s="15">
        <f>'Agency North'!BH38+'Agency South'!BH38</f>
        <v>2339.5748537601075</v>
      </c>
      <c r="BH37" s="15">
        <f>'Agency North'!BI38+'Agency South'!BI38</f>
        <v>2377.1798049562844</v>
      </c>
      <c r="BI37" s="94">
        <f>'Agency North'!BJ38+'Agency South'!BJ38</f>
        <v>2414.6366942346422</v>
      </c>
      <c r="BJ37" s="15">
        <f>'Agency North'!BK38+'Agency South'!BK38</f>
        <v>2452.673123015556</v>
      </c>
      <c r="BK37" s="15">
        <f>'Agency North'!BL38+'Agency South'!BL38</f>
        <v>2494.1900870752488</v>
      </c>
      <c r="BL37" s="15">
        <f>'Agency North'!BM38+'Agency South'!BM38</f>
        <v>2536.8417867017388</v>
      </c>
      <c r="BM37" s="15">
        <f>'Agency North'!BN38+'Agency South'!BN38</f>
        <v>2580.0378997523317</v>
      </c>
      <c r="BN37" s="15">
        <f>'Agency North'!BO38+'Agency South'!BO38</f>
        <v>2244.9229721238453</v>
      </c>
      <c r="BO37" s="15">
        <f>'Agency North'!BP38+'Agency South'!BP38</f>
        <v>1875.5659740540607</v>
      </c>
      <c r="BP37" s="15">
        <f>'Agency North'!BQ38+'Agency South'!BQ38</f>
        <v>2098.4901761261258</v>
      </c>
      <c r="BQ37" s="15">
        <f>'Agency North'!BR38+'Agency South'!BR38</f>
        <v>2699.853347329019</v>
      </c>
      <c r="BR37" s="15">
        <f>'Agency North'!BS38+'Agency South'!BS38</f>
        <v>3324.7024376734371</v>
      </c>
      <c r="BS37" s="15">
        <f>'Agency North'!BT38+'Agency South'!BT38</f>
        <v>3338.1333296402177</v>
      </c>
      <c r="BT37" s="15">
        <f>'Agency North'!BU38+'Agency South'!BU38</f>
        <v>3340.6949892410721</v>
      </c>
      <c r="BU37" s="94">
        <f>'Agency North'!BV38+'Agency South'!BV38</f>
        <v>3355.5318695733736</v>
      </c>
      <c r="BV37" s="15">
        <f>'Agency North'!BW38+'Agency South'!BW38</f>
        <v>3400.3952780008572</v>
      </c>
      <c r="BW37" s="15">
        <f>'Agency North'!BX38+'Agency South'!BX38</f>
        <v>3467.8795466638321</v>
      </c>
      <c r="BX37" s="15">
        <f>'Agency North'!BY38+'Agency South'!BY38</f>
        <v>3545.4469455451936</v>
      </c>
      <c r="BY37" s="15">
        <f>'Agency North'!BZ38+'Agency South'!BZ38</f>
        <v>3623.4605052930524</v>
      </c>
      <c r="BZ37" s="15">
        <f>'Agency North'!CA38+'Agency South'!CA38</f>
        <v>3004.982602932148</v>
      </c>
      <c r="CA37" s="15">
        <f>'Agency North'!CB38+'Agency South'!CB38</f>
        <v>2370.1593922921834</v>
      </c>
      <c r="CB37" s="15">
        <f>'Agency North'!CC38+'Agency South'!CC38</f>
        <v>2443.9915157362152</v>
      </c>
      <c r="CC37" s="15">
        <f>'Agency North'!CD38+'Agency South'!CD38</f>
        <v>3221.1921667679644</v>
      </c>
      <c r="CD37" s="15">
        <f>'Agency North'!CE38+'Agency South'!CE38</f>
        <v>4002.1082661136884</v>
      </c>
      <c r="CE37" s="15">
        <f>'Agency North'!CF38+'Agency South'!CF38</f>
        <v>4046.12623778036</v>
      </c>
      <c r="CF37" s="15">
        <f>'Agency North'!CG38+'Agency South'!CG38</f>
        <v>4063.0120106418058</v>
      </c>
      <c r="CG37" s="94">
        <f>'Agency North'!CH38+'Agency South'!CH38</f>
        <v>4091.8997784789899</v>
      </c>
      <c r="CH37" s="15">
        <f>'Agency North'!CI38+'Agency South'!CI38</f>
        <v>4164.0321494382451</v>
      </c>
      <c r="CI37" s="15">
        <f>'Agency North'!CJ38+'Agency South'!CJ38</f>
        <v>4267.2084627098266</v>
      </c>
      <c r="CJ37" s="15">
        <f>'Agency North'!CK38+'Agency South'!CK38</f>
        <v>4378.0371813443871</v>
      </c>
      <c r="CK37" s="15">
        <f>'Agency North'!CL38+'Agency South'!CL38</f>
        <v>4478.2294689698147</v>
      </c>
      <c r="CL37" s="15">
        <f>'Agency North'!CM38+'Agency South'!CM38</f>
        <v>3706.5299145773097</v>
      </c>
      <c r="CM37" s="15">
        <f>'Agency North'!CN38+'Agency South'!CN38</f>
        <v>2912.3674906724154</v>
      </c>
      <c r="CN37" s="15">
        <f>'Agency North'!CO38+'Agency South'!CO38</f>
        <v>2994.9799216883457</v>
      </c>
      <c r="CO37" s="15">
        <f>'Agency North'!CP38+'Agency South'!CP38</f>
        <v>3949.2658249796532</v>
      </c>
      <c r="CP37" s="15">
        <f>'Agency North'!CQ38+'Agency South'!CQ38</f>
        <v>4904.4297922160376</v>
      </c>
      <c r="CQ37" s="15">
        <f>'Agency North'!CR38+'Agency South'!CR38</f>
        <v>4943.5827960409315</v>
      </c>
      <c r="CR37" s="15">
        <f>'Agency North'!CS38+'Agency South'!CS38</f>
        <v>4946.4081438984731</v>
      </c>
      <c r="CS37" s="94">
        <f>'Agency North'!CT38+'Agency South'!CT38</f>
        <v>4964.8186924006841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4">
        <f>'Agency North'!N39+'Agency South'!N39</f>
        <v>717</v>
      </c>
      <c r="N38" s="261">
        <f>'Agency North'!O39+'Agency South'!O39</f>
        <v>797</v>
      </c>
      <c r="O38" s="261">
        <f>'Agency North'!P39+'Agency South'!P39</f>
        <v>874</v>
      </c>
      <c r="P38" s="261">
        <f>'Agency North'!Q39+'Agency South'!Q39</f>
        <v>944</v>
      </c>
      <c r="Q38" s="261">
        <f>'Agency North'!R39+'Agency South'!R39</f>
        <v>1082</v>
      </c>
      <c r="R38" s="261">
        <f>'Agency North'!S39+'Agency South'!S39</f>
        <v>1029</v>
      </c>
      <c r="S38" s="261">
        <f>'Agency North'!T39+'Agency South'!T39</f>
        <v>1202</v>
      </c>
      <c r="T38" s="261">
        <f>'Agency North'!U39+'Agency South'!U39</f>
        <v>1213</v>
      </c>
      <c r="U38" s="261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4">
        <f>'Agency North'!Z39+'Agency South'!Z39</f>
        <v>1205</v>
      </c>
      <c r="Z38" s="15">
        <f>'Agency North'!AA39+'Agency South'!AA39</f>
        <v>1702</v>
      </c>
      <c r="AA38" s="15">
        <f>'Agency North'!AB39+'Agency South'!AB39</f>
        <v>976</v>
      </c>
      <c r="AB38" s="15">
        <f>'Agency North'!AC39+'Agency South'!AC39</f>
        <v>1084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1229</v>
      </c>
      <c r="AG38" s="15">
        <f>'Agency North'!AH39+'Agency South'!AH39</f>
        <v>1749.2276344809495</v>
      </c>
      <c r="AH38" s="15">
        <f>'Agency North'!AI39+'Agency South'!AI39</f>
        <v>1732.6931603272633</v>
      </c>
      <c r="AI38" s="15">
        <f>'Agency North'!AJ39+'Agency South'!AJ39</f>
        <v>1712.3054890392245</v>
      </c>
      <c r="AJ38" s="15">
        <f>'Agency North'!AK39+'Agency South'!AK39</f>
        <v>1643.8347254356652</v>
      </c>
      <c r="AK38" s="94">
        <f>'Agency North'!AL39+'Agency South'!AL39</f>
        <v>1539.6184151491102</v>
      </c>
      <c r="AL38" s="15">
        <f>'Agency North'!AM39+'Agency South'!AM39</f>
        <v>1599.598699688042</v>
      </c>
      <c r="AM38" s="15">
        <f>'Agency North'!AN39+'Agency South'!AN39</f>
        <v>1769.8919675733048</v>
      </c>
      <c r="AN38" s="15">
        <f>'Agency North'!AO39+'Agency South'!AO39</f>
        <v>1826.3837070461614</v>
      </c>
      <c r="AO38" s="15">
        <f>'Agency North'!AP39+'Agency South'!AP39</f>
        <v>1859.6311391243266</v>
      </c>
      <c r="AP38" s="15">
        <f>'Agency North'!AQ39+'Agency South'!AQ39</f>
        <v>1989.5603159223685</v>
      </c>
      <c r="AQ38" s="15">
        <f>'Agency North'!AR39+'Agency South'!AR39</f>
        <v>2117.264436451836</v>
      </c>
      <c r="AR38" s="15">
        <f>'Agency North'!AS39+'Agency South'!AS39</f>
        <v>2050.4764725223677</v>
      </c>
      <c r="AS38" s="15">
        <f>'Agency North'!AT39+'Agency South'!AT39</f>
        <v>1974.1287429132562</v>
      </c>
      <c r="AT38" s="15">
        <f>'Agency North'!AU39+'Agency South'!AU39</f>
        <v>1946.189930662523</v>
      </c>
      <c r="AU38" s="15">
        <f>'Agency North'!AV39+'Agency South'!AV39</f>
        <v>1945.5405669351035</v>
      </c>
      <c r="AV38" s="15">
        <f>'Agency North'!AW39+'Agency South'!AW39</f>
        <v>1905.5093567394117</v>
      </c>
      <c r="AW38" s="94">
        <f>'Agency North'!AX39+'Agency South'!AX39</f>
        <v>1883.6122853117124</v>
      </c>
      <c r="AX38" s="15">
        <f>'Agency North'!AY39+'Agency South'!AY39</f>
        <v>1945.2834662802093</v>
      </c>
      <c r="AY38" s="15">
        <f>'Agency North'!AZ39+'Agency South'!AZ39</f>
        <v>2148.6930948271665</v>
      </c>
      <c r="AZ38" s="15">
        <f>'Agency North'!BA39+'Agency South'!BA39</f>
        <v>2292.2972119882629</v>
      </c>
      <c r="BA38" s="15">
        <f>'Agency North'!BB39+'Agency South'!BB39</f>
        <v>2395.4035497231012</v>
      </c>
      <c r="BB38" s="15">
        <f>'Agency North'!BC39+'Agency South'!BC39</f>
        <v>2520.9887971703356</v>
      </c>
      <c r="BC38" s="15">
        <f>'Agency North'!BD39+'Agency South'!BD39</f>
        <v>2651.7922348988805</v>
      </c>
      <c r="BD38" s="15">
        <f>'Agency North'!BE39+'Agency South'!BE39</f>
        <v>2693.4271764579003</v>
      </c>
      <c r="BE38" s="15">
        <f>'Agency North'!BF39+'Agency South'!BF39</f>
        <v>2691.9137562235287</v>
      </c>
      <c r="BF38" s="15">
        <f>'Agency North'!BG39+'Agency South'!BG39</f>
        <v>2691.0810705156769</v>
      </c>
      <c r="BG38" s="15">
        <f>'Agency North'!BH39+'Agency South'!BH39</f>
        <v>2688.2920964723435</v>
      </c>
      <c r="BH38" s="15">
        <f>'Agency North'!BI39+'Agency South'!BI39</f>
        <v>2683.6202994919472</v>
      </c>
      <c r="BI38" s="94">
        <f>'Agency North'!BJ39+'Agency South'!BJ39</f>
        <v>2673.0682012469856</v>
      </c>
      <c r="BJ38" s="15">
        <f>'Agency North'!BK39+'Agency South'!BK39</f>
        <v>2654.3153045885319</v>
      </c>
      <c r="BK38" s="15">
        <f>'Agency North'!BL39+'Agency South'!BL39</f>
        <v>2703.1467373419655</v>
      </c>
      <c r="BL38" s="15">
        <f>'Agency North'!BM39+'Agency South'!BM39</f>
        <v>2751.6892383409877</v>
      </c>
      <c r="BM38" s="15">
        <f>'Agency North'!BN39+'Agency South'!BN39</f>
        <v>2799.2974678680998</v>
      </c>
      <c r="BN38" s="15">
        <f>'Agency North'!BO39+'Agency South'!BO39</f>
        <v>2845.8013495570158</v>
      </c>
      <c r="BO38" s="15">
        <f>'Agency North'!BP39+'Agency South'!BP39</f>
        <v>2892.8850860633725</v>
      </c>
      <c r="BP38" s="15">
        <f>'Agency North'!BQ39+'Agency South'!BQ39</f>
        <v>2940.6285729928022</v>
      </c>
      <c r="BQ38" s="15">
        <f>'Agency North'!BR39+'Agency South'!BR39</f>
        <v>2769.0952849970936</v>
      </c>
      <c r="BR38" s="15">
        <f>'Agency North'!BS39+'Agency South'!BS39</f>
        <v>2578.0866050248387</v>
      </c>
      <c r="BS38" s="15">
        <f>'Agency North'!BT39+'Agency South'!BT39</f>
        <v>2734.0156533380077</v>
      </c>
      <c r="BT38" s="15">
        <f>'Agency North'!BU39+'Agency South'!BU39</f>
        <v>2890.019635755028</v>
      </c>
      <c r="BU38" s="94">
        <f>'Agency North'!BV39+'Agency South'!BV39</f>
        <v>3039.713801605988</v>
      </c>
      <c r="BV38" s="15">
        <f>'Agency North'!BW39+'Agency South'!BW39</f>
        <v>3178.1641565073433</v>
      </c>
      <c r="BW38" s="15">
        <f>'Agency North'!BX39+'Agency South'!BX39</f>
        <v>3531.6310050947786</v>
      </c>
      <c r="BX38" s="15">
        <f>'Agency North'!BY39+'Agency South'!BY39</f>
        <v>3906.1340795511815</v>
      </c>
      <c r="BY38" s="15">
        <f>'Agency North'!BZ39+'Agency South'!BZ39</f>
        <v>3940.4133414312309</v>
      </c>
      <c r="BZ38" s="15">
        <f>'Agency North'!CA39+'Agency South'!CA39</f>
        <v>3981.5934149834302</v>
      </c>
      <c r="CA38" s="15">
        <f>'Agency North'!CB39+'Agency South'!CB39</f>
        <v>4035.8963756499306</v>
      </c>
      <c r="CB38" s="15">
        <f>'Agency North'!CC39+'Agency South'!CC39</f>
        <v>4108.0965249910923</v>
      </c>
      <c r="CC38" s="15">
        <f>'Agency North'!CD39+'Agency South'!CD39</f>
        <v>3785.7328623341646</v>
      </c>
      <c r="CD38" s="15">
        <f>'Agency North'!CE39+'Agency South'!CE39</f>
        <v>3459.7013122220601</v>
      </c>
      <c r="CE38" s="15">
        <f>'Agency North'!CF39+'Agency South'!CF39</f>
        <v>3549.023321350136</v>
      </c>
      <c r="CF38" s="15">
        <f>'Agency North'!CG39+'Agency South'!CG39</f>
        <v>3642.4049824651674</v>
      </c>
      <c r="CG38" s="94">
        <f>'Agency North'!CH39+'Agency South'!CH39</f>
        <v>3728.3905802359495</v>
      </c>
      <c r="CH38" s="15">
        <f>'Agency North'!CI39+'Agency South'!CI39</f>
        <v>3797.8117496059949</v>
      </c>
      <c r="CI38" s="15">
        <f>'Agency North'!CJ39+'Agency South'!CJ39</f>
        <v>4263.20026569111</v>
      </c>
      <c r="CJ38" s="15">
        <f>'Agency North'!CK39+'Agency South'!CK39</f>
        <v>4737.8224342946096</v>
      </c>
      <c r="CK38" s="15">
        <f>'Agency North'!CL39+'Agency South'!CL39</f>
        <v>4806.1753016767407</v>
      </c>
      <c r="CL38" s="15">
        <f>'Agency North'!CM39+'Agency South'!CM39</f>
        <v>4876.8173869142711</v>
      </c>
      <c r="CM38" s="15">
        <f>'Agency North'!CN39+'Agency South'!CN39</f>
        <v>4958.9945804031804</v>
      </c>
      <c r="CN38" s="15">
        <f>'Agency North'!CO39+'Agency South'!CO39</f>
        <v>5060.3145864288108</v>
      </c>
      <c r="CO38" s="15">
        <f>'Agency North'!CP39+'Agency South'!CP39</f>
        <v>4668.7865291562248</v>
      </c>
      <c r="CP38" s="15">
        <f>'Agency North'!CQ39+'Agency South'!CQ39</f>
        <v>4268.5503787377238</v>
      </c>
      <c r="CQ38" s="15">
        <f>'Agency North'!CR39+'Agency South'!CR39</f>
        <v>4376.035140119805</v>
      </c>
      <c r="CR38" s="15">
        <f>'Agency North'!CS39+'Agency South'!CS39</f>
        <v>4483.4009140986627</v>
      </c>
      <c r="CS38" s="94">
        <f>'Agency North'!CT39+'Agency South'!CT39</f>
        <v>4578.0975737643676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4">
        <f>'Agency North'!N40+'Agency South'!N40</f>
        <v>386</v>
      </c>
      <c r="N39" s="261">
        <f>'Agency North'!O40+'Agency South'!O40</f>
        <v>462</v>
      </c>
      <c r="O39" s="261">
        <f>'Agency North'!P40+'Agency South'!P40</f>
        <v>536</v>
      </c>
      <c r="P39" s="261">
        <f>'Agency North'!Q40+'Agency South'!Q40</f>
        <v>548</v>
      </c>
      <c r="Q39" s="261">
        <f>'Agency North'!R40+'Agency South'!R40</f>
        <v>622</v>
      </c>
      <c r="R39" s="261">
        <f>'Agency North'!S40+'Agency South'!S40</f>
        <v>744</v>
      </c>
      <c r="S39" s="261">
        <f>'Agency North'!T40+'Agency South'!T40</f>
        <v>778</v>
      </c>
      <c r="T39" s="261">
        <f>'Agency North'!U40+'Agency South'!U40</f>
        <v>856</v>
      </c>
      <c r="U39" s="261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4">
        <f>'Agency North'!Z40+'Agency South'!Z40</f>
        <v>1353</v>
      </c>
      <c r="Z39" s="15">
        <f>'Agency North'!AA40+'Agency South'!AA40</f>
        <v>1574</v>
      </c>
      <c r="AA39" s="15">
        <f>'Agency North'!AB40+'Agency South'!AB40</f>
        <v>921</v>
      </c>
      <c r="AB39" s="15">
        <f>'Agency North'!AC40+'Agency South'!AC40</f>
        <v>879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911</v>
      </c>
      <c r="AG39" s="15">
        <f>'Agency North'!AH40+'Agency South'!AH40</f>
        <v>1158.3294765285032</v>
      </c>
      <c r="AH39" s="15">
        <f>'Agency North'!AI40+'Agency South'!AI40</f>
        <v>1390.4090405082611</v>
      </c>
      <c r="AI39" s="15">
        <f>'Agency North'!AJ40+'Agency South'!AJ40</f>
        <v>1509.3113765556914</v>
      </c>
      <c r="AJ39" s="15">
        <f>'Agency North'!AK40+'Agency South'!AK40</f>
        <v>1676.4193815110582</v>
      </c>
      <c r="AK39" s="94">
        <f>'Agency North'!AL40+'Agency South'!AL40</f>
        <v>1839.531485648889</v>
      </c>
      <c r="AL39" s="15">
        <f>'Agency North'!AM40+'Agency South'!AM40</f>
        <v>1663.5065781172298</v>
      </c>
      <c r="AM39" s="15">
        <f>'Agency North'!AN40+'Agency South'!AN40</f>
        <v>1681.6349610419115</v>
      </c>
      <c r="AN39" s="15">
        <f>'Agency North'!AO40+'Agency South'!AO40</f>
        <v>1708.6205469193712</v>
      </c>
      <c r="AO39" s="15">
        <f>'Agency North'!AP40+'Agency South'!AP40</f>
        <v>1634.80533092725</v>
      </c>
      <c r="AP39" s="15">
        <f>'Agency North'!AQ40+'Agency South'!AQ40</f>
        <v>1572.7100883624723</v>
      </c>
      <c r="AQ39" s="15">
        <f>'Agency North'!AR40+'Agency South'!AR40</f>
        <v>1665.5110582952582</v>
      </c>
      <c r="AR39" s="15">
        <f>'Agency North'!AS40+'Agency South'!AS40</f>
        <v>1590.4371209725214</v>
      </c>
      <c r="AS39" s="15">
        <f>'Agency North'!AT40+'Agency South'!AT40</f>
        <v>1748.0943252419152</v>
      </c>
      <c r="AT39" s="15">
        <f>'Agency North'!AU40+'Agency South'!AU40</f>
        <v>1814.4884904770026</v>
      </c>
      <c r="AU39" s="15">
        <f>'Agency North'!AV40+'Agency South'!AV40</f>
        <v>1865.2060959937633</v>
      </c>
      <c r="AV39" s="15">
        <f>'Agency North'!AW40+'Agency South'!AW40</f>
        <v>1965.0224372011307</v>
      </c>
      <c r="AW39" s="94">
        <f>'Agency North'!AX40+'Agency South'!AX40</f>
        <v>2088.2880906098021</v>
      </c>
      <c r="AX39" s="15">
        <f>'Agency North'!AY40+'Agency South'!AY40</f>
        <v>1899.2543983039964</v>
      </c>
      <c r="AY39" s="15">
        <f>'Agency North'!AZ40+'Agency South'!AZ40</f>
        <v>1891.4279818751522</v>
      </c>
      <c r="AZ39" s="15">
        <f>'Agency North'!BA40+'Agency South'!BA40</f>
        <v>1910.8151077554976</v>
      </c>
      <c r="BA39" s="15">
        <f>'Agency North'!BB40+'Agency South'!BB40</f>
        <v>1900.5099894343118</v>
      </c>
      <c r="BB39" s="15">
        <f>'Agency North'!BC40+'Agency South'!BC40</f>
        <v>1874.734287172892</v>
      </c>
      <c r="BC39" s="15">
        <f>'Agency North'!BD40+'Agency South'!BD40</f>
        <v>1943.8648109074495</v>
      </c>
      <c r="BD39" s="15">
        <f>'Agency North'!BE40+'Agency South'!BE40</f>
        <v>1979.9618570685395</v>
      </c>
      <c r="BE39" s="15">
        <f>'Agency North'!BF40+'Agency South'!BF40</f>
        <v>2155.2659188882967</v>
      </c>
      <c r="BF39" s="15">
        <f>'Agency North'!BG40+'Agency South'!BG40</f>
        <v>2283.652095803945</v>
      </c>
      <c r="BG39" s="15">
        <f>'Agency North'!BH40+'Agency South'!BH40</f>
        <v>2378.7451473712658</v>
      </c>
      <c r="BH39" s="15">
        <f>'Agency North'!BI40+'Agency South'!BI40</f>
        <v>2494.5558192177646</v>
      </c>
      <c r="BI39" s="94">
        <f>'Agency North'!BJ40+'Agency South'!BJ40</f>
        <v>2615.997043133219</v>
      </c>
      <c r="BJ39" s="15">
        <f>'Agency North'!BK40+'Agency South'!BK40</f>
        <v>2599.5935577954797</v>
      </c>
      <c r="BK39" s="15">
        <f>'Agency North'!BL40+'Agency South'!BL40</f>
        <v>2604.8404003130731</v>
      </c>
      <c r="BL39" s="15">
        <f>'Agency North'!BM40+'Agency South'!BM40</f>
        <v>2611.7170605708916</v>
      </c>
      <c r="BM39" s="15">
        <f>'Agency North'!BN40+'Agency South'!BN40</f>
        <v>2616.9089535415233</v>
      </c>
      <c r="BN39" s="15">
        <f>'Agency North'!BO40+'Agency South'!BO40</f>
        <v>2619.2610476019827</v>
      </c>
      <c r="BO39" s="15">
        <f>'Agency North'!BP40+'Agency South'!BP40</f>
        <v>2616.852237745331</v>
      </c>
      <c r="BP39" s="15">
        <f>'Agency North'!BQ40+'Agency South'!BQ40</f>
        <v>2606.1691074589021</v>
      </c>
      <c r="BQ39" s="15">
        <f>'Agency North'!BR40+'Agency South'!BR40</f>
        <v>2652.9226010548182</v>
      </c>
      <c r="BR39" s="15">
        <f>'Agency North'!BS40+'Agency South'!BS40</f>
        <v>2699.9288621065698</v>
      </c>
      <c r="BS39" s="15">
        <f>'Agency North'!BT40+'Agency South'!BT40</f>
        <v>2746.1192019057607</v>
      </c>
      <c r="BT39" s="15">
        <f>'Agency North'!BU40+'Agency South'!BU40</f>
        <v>2791.5078822956507</v>
      </c>
      <c r="BU39" s="94">
        <f>'Agency North'!BV40+'Agency South'!BV40</f>
        <v>2837.5765983935962</v>
      </c>
      <c r="BV39" s="15">
        <f>'Agency North'!BW40+'Agency South'!BW40</f>
        <v>2699.7391883804116</v>
      </c>
      <c r="BW39" s="15">
        <f>'Agency North'!BX40+'Agency South'!BX40</f>
        <v>2547.0787485205697</v>
      </c>
      <c r="BX39" s="15">
        <f>'Agency North'!BY40+'Agency South'!BY40</f>
        <v>2683.4148800883677</v>
      </c>
      <c r="BY39" s="15">
        <f>'Agency North'!BZ40+'Agency South'!BZ40</f>
        <v>2819.7671277535742</v>
      </c>
      <c r="BZ39" s="15">
        <f>'Agency North'!CA40+'Agency South'!CA40</f>
        <v>2950.9996286186583</v>
      </c>
      <c r="CA39" s="15">
        <f>'Agency North'!CB40+'Agency South'!CB40</f>
        <v>3073.1373321191609</v>
      </c>
      <c r="CB39" s="15">
        <f>'Agency North'!CC40+'Agency South'!CC40</f>
        <v>3189.7443276195795</v>
      </c>
      <c r="CC39" s="15">
        <f>'Agency North'!CD40+'Agency South'!CD40</f>
        <v>3491.3397078483204</v>
      </c>
      <c r="CD39" s="15">
        <f>'Agency North'!CE40+'Agency South'!CE40</f>
        <v>3815.0516108774154</v>
      </c>
      <c r="CE39" s="15">
        <f>'Agency North'!CF40+'Agency South'!CF40</f>
        <v>3855.9815582644528</v>
      </c>
      <c r="CF39" s="15">
        <f>'Agency North'!CG40+'Agency South'!CG40</f>
        <v>3902.5953253204198</v>
      </c>
      <c r="CG39" s="94">
        <f>'Agency North'!CH40+'Agency South'!CH40</f>
        <v>3960.1475015783385</v>
      </c>
      <c r="CH39" s="15">
        <f>'Agency North'!CI40+'Agency South'!CI40</f>
        <v>3693.5933630959876</v>
      </c>
      <c r="CI39" s="15">
        <f>'Agency North'!CJ40+'Agency South'!CJ40</f>
        <v>3430.0596409635573</v>
      </c>
      <c r="CJ39" s="15">
        <f>'Agency North'!CK40+'Agency South'!CK40</f>
        <v>3516.2301265682058</v>
      </c>
      <c r="CK39" s="15">
        <f>'Agency North'!CL40+'Agency South'!CL40</f>
        <v>3605.9037966170413</v>
      </c>
      <c r="CL39" s="15">
        <f>'Agency North'!CM40+'Agency South'!CM40</f>
        <v>3689.4069011385554</v>
      </c>
      <c r="CM39" s="15">
        <f>'Agency North'!CN40+'Agency South'!CN40</f>
        <v>3759.2521862966942</v>
      </c>
      <c r="CN39" s="15">
        <f>'Agency North'!CO40+'Agency South'!CO40</f>
        <v>3819.201540640719</v>
      </c>
      <c r="CO39" s="15">
        <f>'Agency North'!CP40+'Agency South'!CP40</f>
        <v>4217.6775526398724</v>
      </c>
      <c r="CP39" s="15">
        <f>'Agency North'!CQ40+'Agency South'!CQ40</f>
        <v>4631.4563343653972</v>
      </c>
      <c r="CQ39" s="15">
        <f>'Agency North'!CR40+'Agency South'!CR40</f>
        <v>4705.6936854120204</v>
      </c>
      <c r="CR39" s="15">
        <f>'Agency North'!CS40+'Agency South'!CS40</f>
        <v>4779.9796341301235</v>
      </c>
      <c r="CS39" s="94">
        <f>'Agency North'!CT40+'Agency South'!CT40</f>
        <v>4862.59786300628</v>
      </c>
    </row>
    <row r="40" spans="1:97" s="15" customFormat="1" x14ac:dyDescent="0.25">
      <c r="A40" s="15" t="s">
        <v>150</v>
      </c>
      <c r="M40" s="94"/>
      <c r="N40" s="261"/>
      <c r="O40" s="261"/>
      <c r="P40" s="261"/>
      <c r="Q40" s="261"/>
      <c r="R40" s="261"/>
      <c r="S40" s="261"/>
      <c r="T40" s="261"/>
      <c r="U40" s="261"/>
      <c r="Y40" s="94"/>
      <c r="Z40" s="15">
        <f>'Agency North'!AA41+'Agency South'!AA41</f>
        <v>0</v>
      </c>
      <c r="AA40" s="15">
        <f>'Agency North'!AB41+'Agency South'!AB41</f>
        <v>2354</v>
      </c>
      <c r="AB40" s="15">
        <f>'Agency North'!AC41+'Agency South'!AC41</f>
        <v>2611</v>
      </c>
      <c r="AC40" s="15">
        <f>'Agency North'!AD41+'Agency South'!AD41</f>
        <v>3496</v>
      </c>
      <c r="AD40" s="15">
        <f>'Agency North'!AE41+'Agency South'!AE41</f>
        <v>4041</v>
      </c>
      <c r="AE40" s="15">
        <f>'Agency North'!AF41+'Agency South'!AF41</f>
        <v>4849</v>
      </c>
      <c r="AF40" s="15">
        <f>'Agency North'!AG41+'Agency South'!AG41</f>
        <v>5854</v>
      </c>
      <c r="AG40" s="15">
        <f>'Agency North'!AH41+'Agency South'!AH41</f>
        <v>4560</v>
      </c>
      <c r="AH40" s="15">
        <f>'Agency North'!AI41+'Agency South'!AI41</f>
        <v>4826</v>
      </c>
      <c r="AI40" s="15">
        <f>'Agency North'!AJ41+'Agency South'!AJ41</f>
        <v>5022.25</v>
      </c>
      <c r="AJ40" s="15">
        <f>'Agency North'!AK41+'Agency South'!AK41</f>
        <v>5065.5625</v>
      </c>
      <c r="AK40" s="15">
        <f>'Agency North'!AL41+'Agency South'!AL41</f>
        <v>4868.453125</v>
      </c>
      <c r="AL40" s="15">
        <f>'Agency North'!AM41+'Agency South'!AM41</f>
        <v>4945.56640625</v>
      </c>
      <c r="AM40" s="15">
        <f>'Agency North'!AN41+'Agency South'!AN41</f>
        <v>4975.4580078125</v>
      </c>
      <c r="AN40" s="15">
        <f>'Agency North'!AO41+'Agency South'!AO41</f>
        <v>4963.760009765625</v>
      </c>
      <c r="AO40" s="15">
        <f>'Agency North'!AP41+'Agency South'!AP41</f>
        <v>4938.3093872070312</v>
      </c>
      <c r="AP40" s="15">
        <f>'Agency North'!AQ41+'Agency South'!AQ41</f>
        <v>4955.7734527587891</v>
      </c>
      <c r="AQ40" s="15">
        <f>'Agency North'!AR41+'Agency South'!AR41</f>
        <v>4958.3252143859863</v>
      </c>
      <c r="AR40" s="15">
        <f>'Agency North'!AS41+'Agency South'!AS41</f>
        <v>4954.0420160293579</v>
      </c>
      <c r="AS40" s="15">
        <f>'Agency North'!AT41+'Agency South'!AT41</f>
        <v>4951.6125175952911</v>
      </c>
      <c r="AT40" s="15">
        <f>'Agency North'!AU41+'Agency South'!AU41</f>
        <v>4954.9383001923561</v>
      </c>
      <c r="AU40" s="15">
        <f>'Agency North'!AV41+'Agency South'!AV41</f>
        <v>4954.7295120507479</v>
      </c>
      <c r="AV40" s="15">
        <f>'Agency North'!AW41+'Agency South'!AW41</f>
        <v>4953.8305864669383</v>
      </c>
      <c r="AW40" s="15">
        <f>'Agency North'!AX41+'Agency South'!AX41</f>
        <v>4953.7777290763333</v>
      </c>
      <c r="AX40" s="15">
        <f>'Agency North'!AY41+'Agency South'!AY41</f>
        <v>4954.5582170701628</v>
      </c>
      <c r="AY40" s="15">
        <f>'Agency North'!AZ41+'Agency South'!AZ41</f>
        <v>4954.2240111660458</v>
      </c>
      <c r="AZ40" s="15">
        <f>'Agency North'!BA41+'Agency South'!BA41</f>
        <v>4954.0976359448705</v>
      </c>
      <c r="BA40" s="15">
        <f>'Agency North'!BB41+'Agency South'!BB41</f>
        <v>4954.1643983143531</v>
      </c>
      <c r="BB40" s="15">
        <f>'Agency North'!BC41+'Agency South'!BC41</f>
        <v>4954.2610656238576</v>
      </c>
      <c r="BC40" s="15">
        <f>'Agency North'!BD41+'Agency South'!BD41</f>
        <v>4954.1867777622811</v>
      </c>
      <c r="BD40" s="15">
        <f>'Agency North'!BE41+'Agency South'!BE41</f>
        <v>4954.177469411341</v>
      </c>
      <c r="BE40" s="15">
        <f>'Agency North'!BF41+'Agency South'!BF41</f>
        <v>4954.1974277779582</v>
      </c>
      <c r="BF40" s="15">
        <f>'Agency North'!BG41+'Agency South'!BG41</f>
        <v>4954.2056851438592</v>
      </c>
      <c r="BG40" s="15">
        <f>'Agency North'!BH41+'Agency South'!BH41</f>
        <v>4954.1918400238592</v>
      </c>
      <c r="BH40" s="15">
        <f>'Agency North'!BI41+'Agency South'!BI41</f>
        <v>4954.1931055892546</v>
      </c>
      <c r="BI40" s="15">
        <f>'Agency North'!BJ41+'Agency South'!BJ41</f>
        <v>4954.1970146337326</v>
      </c>
      <c r="BJ40" s="15">
        <f>'Agency North'!BK41+'Agency South'!BK41</f>
        <v>4954.2089633876121</v>
      </c>
      <c r="BK40" s="15">
        <f>'Agency North'!BL41+'Agency South'!BL41</f>
        <v>4954.2077669362097</v>
      </c>
      <c r="BL40" s="15">
        <f>'Agency North'!BM41+'Agency South'!BM41</f>
        <v>4954.2079713932899</v>
      </c>
      <c r="BM40" s="15">
        <f>'Agency North'!BN41+'Agency South'!BN41</f>
        <v>4954.2083680405867</v>
      </c>
      <c r="BN40" s="15">
        <f>'Agency North'!BO41+'Agency South'!BO41</f>
        <v>4954.2082674394242</v>
      </c>
      <c r="BO40" s="15">
        <f>'Agency North'!BP41+'Agency South'!BP41</f>
        <v>4954.2080934523783</v>
      </c>
      <c r="BP40" s="15">
        <f>'Agency North'!BQ41+'Agency South'!BQ41</f>
        <v>4954.2081750814195</v>
      </c>
      <c r="BQ40" s="15">
        <f>'Agency North'!BR41+'Agency South'!BR41</f>
        <v>4954.2082260034522</v>
      </c>
      <c r="BR40" s="15">
        <f>'Agency North'!BS41+'Agency South'!BS41</f>
        <v>4954.2081904941679</v>
      </c>
      <c r="BS40" s="15">
        <f>'Agency North'!BT41+'Agency South'!BT41</f>
        <v>4954.2081712578547</v>
      </c>
      <c r="BT40" s="15">
        <f>'Agency North'!BU41+'Agency South'!BU41</f>
        <v>4954.2081907092233</v>
      </c>
      <c r="BU40" s="15">
        <f>'Agency North'!BV41+'Agency South'!BV41</f>
        <v>4954.2081946161752</v>
      </c>
      <c r="BV40" s="15">
        <f>'Agency North'!BW41+'Agency South'!BW41</f>
        <v>4954.208186769356</v>
      </c>
      <c r="BW40" s="15">
        <f>'Agency North'!BX41+'Agency South'!BX41</f>
        <v>4954.2081858381516</v>
      </c>
      <c r="BX40" s="15">
        <f>'Agency North'!BY41+'Agency South'!BY41</f>
        <v>4954.2081894832263</v>
      </c>
      <c r="BY40" s="15">
        <f>'Agency North'!BZ41+'Agency South'!BZ41</f>
        <v>4954.2081891767275</v>
      </c>
      <c r="BZ40" s="15">
        <f>'Agency North'!CA41+'Agency South'!CA41</f>
        <v>4954.2081878168656</v>
      </c>
      <c r="CA40" s="15">
        <f>'Agency North'!CB41+'Agency South'!CB41</f>
        <v>4954.2081880787428</v>
      </c>
      <c r="CB40" s="15">
        <f>'Agency North'!CC41+'Agency South'!CC41</f>
        <v>4954.2081886388914</v>
      </c>
      <c r="CC40" s="15">
        <f>'Agency North'!CD41+'Agency South'!CD41</f>
        <v>4954.2081884278068</v>
      </c>
      <c r="CD40" s="15">
        <f>'Agency North'!CE41+'Agency South'!CE41</f>
        <v>4954.2081882405764</v>
      </c>
      <c r="CE40" s="15">
        <f>'Agency North'!CF41+'Agency South'!CF41</f>
        <v>4954.2081883465044</v>
      </c>
      <c r="CF40" s="15">
        <f>'Agency North'!CG41+'Agency South'!CG41</f>
        <v>4954.2081884134441</v>
      </c>
      <c r="CG40" s="15">
        <f>'Agency North'!CH41+'Agency South'!CH41</f>
        <v>4954.2081883570827</v>
      </c>
      <c r="CH40" s="15">
        <f>'Agency North'!CI41+'Agency South'!CI41</f>
        <v>4954.2081883394021</v>
      </c>
      <c r="CI40" s="15">
        <f>'Agency North'!CJ41+'Agency South'!CJ41</f>
        <v>4954.2081883641085</v>
      </c>
      <c r="CJ40" s="15">
        <f>'Agency North'!CK41+'Agency South'!CK41</f>
        <v>4954.2081883685096</v>
      </c>
      <c r="CK40" s="15">
        <f>'Agency North'!CL41+'Agency South'!CL41</f>
        <v>4954.2081883572755</v>
      </c>
      <c r="CL40" s="15">
        <f>'Agency North'!CM41+'Agency South'!CM41</f>
        <v>4954.2081883573237</v>
      </c>
      <c r="CM40" s="15">
        <f>'Agency North'!CN41+'Agency South'!CN41</f>
        <v>4954.2081883618048</v>
      </c>
      <c r="CN40" s="15">
        <f>'Agency North'!CO41+'Agency South'!CO41</f>
        <v>4954.2081883612282</v>
      </c>
      <c r="CO40" s="15">
        <f>'Agency North'!CP41+'Agency South'!CP41</f>
        <v>4954.2081883594083</v>
      </c>
      <c r="CP40" s="15">
        <f>'Agency North'!CQ41+'Agency South'!CQ41</f>
        <v>4954.2081883599403</v>
      </c>
      <c r="CQ40" s="15">
        <f>'Agency North'!CR41+'Agency South'!CR41</f>
        <v>4954.2081883605952</v>
      </c>
      <c r="CR40" s="15">
        <f>'Agency North'!CS41+'Agency South'!CS41</f>
        <v>4954.2081883602932</v>
      </c>
      <c r="CS40" s="15">
        <f>'Agency North'!CT41+'Agency South'!CT41</f>
        <v>4954.2081883600595</v>
      </c>
    </row>
    <row r="41" spans="1:97" s="16" customFormat="1" x14ac:dyDescent="0.25">
      <c r="A41" s="16" t="s">
        <v>3</v>
      </c>
      <c r="B41" s="16">
        <f>SUM(B33:B39)</f>
        <v>2496</v>
      </c>
      <c r="C41" s="16">
        <f t="shared" ref="C41:Y41" si="38">SUM(C33:C39)</f>
        <v>2586</v>
      </c>
      <c r="D41" s="16">
        <f t="shared" si="38"/>
        <v>2805</v>
      </c>
      <c r="E41" s="16">
        <f t="shared" si="38"/>
        <v>3133</v>
      </c>
      <c r="F41" s="16">
        <f t="shared" si="38"/>
        <v>3046</v>
      </c>
      <c r="G41" s="16">
        <f t="shared" si="38"/>
        <v>3101</v>
      </c>
      <c r="H41" s="16">
        <f t="shared" si="38"/>
        <v>3127</v>
      </c>
      <c r="I41" s="16">
        <f t="shared" si="38"/>
        <v>3315</v>
      </c>
      <c r="J41" s="16">
        <f t="shared" si="38"/>
        <v>3461</v>
      </c>
      <c r="K41" s="16">
        <f t="shared" si="38"/>
        <v>3650</v>
      </c>
      <c r="L41" s="16">
        <f t="shared" si="38"/>
        <v>4000</v>
      </c>
      <c r="M41" s="95">
        <f t="shared" si="38"/>
        <v>4117</v>
      </c>
      <c r="N41" s="265">
        <f t="shared" si="38"/>
        <v>4156</v>
      </c>
      <c r="O41" s="265">
        <f t="shared" si="38"/>
        <v>4067</v>
      </c>
      <c r="P41" s="265">
        <f t="shared" si="38"/>
        <v>4326</v>
      </c>
      <c r="Q41" s="265">
        <f t="shared" si="38"/>
        <v>4505</v>
      </c>
      <c r="R41" s="265">
        <f t="shared" si="38"/>
        <v>4930</v>
      </c>
      <c r="S41" s="265">
        <f t="shared" si="38"/>
        <v>5819</v>
      </c>
      <c r="T41" s="265">
        <f t="shared" si="38"/>
        <v>6335</v>
      </c>
      <c r="U41" s="265">
        <f t="shared" si="38"/>
        <v>6970</v>
      </c>
      <c r="V41" s="16">
        <f t="shared" si="38"/>
        <v>7706</v>
      </c>
      <c r="W41" s="16">
        <f t="shared" si="38"/>
        <v>8408</v>
      </c>
      <c r="X41" s="16">
        <f t="shared" si="38"/>
        <v>9051</v>
      </c>
      <c r="Y41" s="95">
        <f t="shared" si="38"/>
        <v>9845</v>
      </c>
      <c r="Z41" s="16">
        <f>SUM(Z33:Z40)</f>
        <v>10175</v>
      </c>
      <c r="AA41" s="16">
        <f t="shared" ref="AA41:AH41" si="39">SUM(AA33:AA40)</f>
        <v>10173</v>
      </c>
      <c r="AB41" s="16">
        <f t="shared" si="39"/>
        <v>10531</v>
      </c>
      <c r="AC41" s="16">
        <f t="shared" si="39"/>
        <v>10553</v>
      </c>
      <c r="AD41" s="16">
        <f t="shared" si="39"/>
        <v>11421</v>
      </c>
      <c r="AE41" s="16">
        <f t="shared" si="39"/>
        <v>12864</v>
      </c>
      <c r="AF41" s="16">
        <f t="shared" si="39"/>
        <v>13717</v>
      </c>
      <c r="AG41" s="16">
        <f t="shared" si="39"/>
        <v>14294.421624770166</v>
      </c>
      <c r="AH41" s="16">
        <f t="shared" si="39"/>
        <v>15129.016272748202</v>
      </c>
      <c r="AI41" s="16">
        <f>SUM(AI33:AI40)</f>
        <v>15433.23907908919</v>
      </c>
      <c r="AJ41" s="16">
        <f t="shared" ref="AJ41:AV41" si="40">SUM(AJ33:AJ40)</f>
        <v>15925.021630773559</v>
      </c>
      <c r="AK41" s="16">
        <f t="shared" si="40"/>
        <v>16193.391506997188</v>
      </c>
      <c r="AL41" s="16">
        <f t="shared" si="40"/>
        <v>15442.628158659103</v>
      </c>
      <c r="AM41" s="16">
        <f t="shared" si="40"/>
        <v>15499.00250432905</v>
      </c>
      <c r="AN41" s="16">
        <f>SUM(AN33:AN40)</f>
        <v>15609.573204352213</v>
      </c>
      <c r="AO41" s="16">
        <f t="shared" si="40"/>
        <v>15437.261978745126</v>
      </c>
      <c r="AP41" s="16">
        <f t="shared" si="40"/>
        <v>15689.305583845171</v>
      </c>
      <c r="AQ41" s="16">
        <f t="shared" si="40"/>
        <v>16345.946168820978</v>
      </c>
      <c r="AR41" s="16">
        <f t="shared" si="40"/>
        <v>16445.685209419818</v>
      </c>
      <c r="AS41" s="16">
        <f>SUM(AS33:AS40)</f>
        <v>17063.460800717708</v>
      </c>
      <c r="AT41" s="16">
        <f t="shared" si="40"/>
        <v>17541.883830792525</v>
      </c>
      <c r="AU41" s="16">
        <f t="shared" si="40"/>
        <v>17816.481388411834</v>
      </c>
      <c r="AV41" s="16">
        <f t="shared" si="40"/>
        <v>18194.73869210267</v>
      </c>
      <c r="AW41" s="16">
        <f>SUM(AW33:AW40)</f>
        <v>18645.237662455787</v>
      </c>
      <c r="AX41" s="16">
        <f t="shared" ref="AX41:CS41" si="41">SUM(AX33:AX40)</f>
        <v>18439.102129419767</v>
      </c>
      <c r="AY41" s="16">
        <f>SUM(AY33:AY40)</f>
        <v>18586.884209384018</v>
      </c>
      <c r="AZ41" s="16">
        <f t="shared" si="41"/>
        <v>18714.080040479334</v>
      </c>
      <c r="BA41" s="16">
        <f t="shared" si="41"/>
        <v>18755.983854083126</v>
      </c>
      <c r="BB41" s="16">
        <f t="shared" si="41"/>
        <v>18921.24426101584</v>
      </c>
      <c r="BC41" s="16">
        <f t="shared" si="41"/>
        <v>19176.289352296539</v>
      </c>
      <c r="BD41" s="16">
        <f t="shared" si="41"/>
        <v>19286.810635487942</v>
      </c>
      <c r="BE41" s="16">
        <f t="shared" si="41"/>
        <v>19608.763411655844</v>
      </c>
      <c r="BF41" s="16">
        <f t="shared" si="41"/>
        <v>19886.27179516547</v>
      </c>
      <c r="BG41" s="16">
        <f t="shared" si="41"/>
        <v>20127.515976172719</v>
      </c>
      <c r="BH41" s="16">
        <f t="shared" si="41"/>
        <v>20389.668706772893</v>
      </c>
      <c r="BI41" s="16">
        <f t="shared" si="41"/>
        <v>20659.49051449338</v>
      </c>
      <c r="BJ41" s="16">
        <f t="shared" si="41"/>
        <v>19956.273646507143</v>
      </c>
      <c r="BK41" s="16">
        <f t="shared" si="41"/>
        <v>19275.02256902407</v>
      </c>
      <c r="BL41" s="16">
        <f t="shared" si="41"/>
        <v>19941.330508951956</v>
      </c>
      <c r="BM41" s="16">
        <f t="shared" si="41"/>
        <v>20609.29640314696</v>
      </c>
      <c r="BN41" s="16">
        <f t="shared" si="41"/>
        <v>21564.335410296211</v>
      </c>
      <c r="BO41" s="16">
        <f t="shared" si="41"/>
        <v>22508.142666493615</v>
      </c>
      <c r="BP41" s="16">
        <f t="shared" si="41"/>
        <v>22805.438983454849</v>
      </c>
      <c r="BQ41" s="16">
        <f t="shared" si="41"/>
        <v>23325.240705682398</v>
      </c>
      <c r="BR41" s="16">
        <f t="shared" si="41"/>
        <v>23896.185012398433</v>
      </c>
      <c r="BS41" s="16">
        <f t="shared" si="41"/>
        <v>24263.180771166579</v>
      </c>
      <c r="BT41" s="16">
        <f t="shared" si="41"/>
        <v>24663.449161870267</v>
      </c>
      <c r="BU41" s="16">
        <f t="shared" si="41"/>
        <v>25090.744872530639</v>
      </c>
      <c r="BV41" s="16">
        <f t="shared" si="41"/>
        <v>23757.15787466503</v>
      </c>
      <c r="BW41" s="16">
        <f t="shared" si="41"/>
        <v>22691.84953974923</v>
      </c>
      <c r="BX41" s="16">
        <f t="shared" si="41"/>
        <v>23576.211011250838</v>
      </c>
      <c r="BY41" s="16">
        <f t="shared" si="41"/>
        <v>24136.667979863585</v>
      </c>
      <c r="BZ41" s="16">
        <f t="shared" si="41"/>
        <v>25290.094232036947</v>
      </c>
      <c r="CA41" s="16">
        <f t="shared" si="41"/>
        <v>26402.958400213422</v>
      </c>
      <c r="CB41" s="16">
        <f t="shared" si="41"/>
        <v>26760.888505064951</v>
      </c>
      <c r="CC41" s="16">
        <f t="shared" si="41"/>
        <v>27601.599987717236</v>
      </c>
      <c r="CD41" s="16">
        <f t="shared" si="41"/>
        <v>28524.430975312505</v>
      </c>
      <c r="CE41" s="16">
        <f t="shared" si="41"/>
        <v>28921.645570471916</v>
      </c>
      <c r="CF41" s="16">
        <f t="shared" si="41"/>
        <v>29354.350865771303</v>
      </c>
      <c r="CG41" s="16">
        <f t="shared" si="41"/>
        <v>29811.946537446122</v>
      </c>
      <c r="CH41" s="16">
        <f t="shared" si="41"/>
        <v>28091.100078902637</v>
      </c>
      <c r="CI41" s="16">
        <f t="shared" si="41"/>
        <v>26745.924823219775</v>
      </c>
      <c r="CJ41" s="16">
        <f t="shared" si="41"/>
        <v>27764.331146017561</v>
      </c>
      <c r="CK41" s="16">
        <f t="shared" si="41"/>
        <v>28384.669749225235</v>
      </c>
      <c r="CL41" s="16">
        <f t="shared" si="41"/>
        <v>29707.781388707266</v>
      </c>
      <c r="CM41" s="16">
        <f t="shared" si="41"/>
        <v>30961.609479760813</v>
      </c>
      <c r="CN41" s="16">
        <f t="shared" si="41"/>
        <v>31278.614488716528</v>
      </c>
      <c r="CO41" s="16">
        <f t="shared" si="41"/>
        <v>32298.820045738838</v>
      </c>
      <c r="CP41" s="16">
        <f t="shared" si="41"/>
        <v>33404.838336998095</v>
      </c>
      <c r="CQ41" s="16">
        <f t="shared" si="41"/>
        <v>33867.996311273877</v>
      </c>
      <c r="CR41" s="16">
        <f t="shared" si="41"/>
        <v>34369.685749609678</v>
      </c>
      <c r="CS41" s="16">
        <f t="shared" si="41"/>
        <v>34898.760586870289</v>
      </c>
    </row>
    <row r="43" spans="1:97" s="15" customFormat="1" x14ac:dyDescent="0.25">
      <c r="A43" s="16" t="s">
        <v>89</v>
      </c>
      <c r="B43" s="15">
        <f>'Agency North'!C47+'Agency South'!C47</f>
        <v>0</v>
      </c>
      <c r="C43" s="15">
        <f>'Agency North'!D47+'Agency South'!D47</f>
        <v>2496</v>
      </c>
      <c r="D43" s="15">
        <f>'Agency North'!E47+'Agency South'!E47</f>
        <v>2586</v>
      </c>
      <c r="E43" s="15">
        <f>'Agency North'!F47+'Agency South'!F47</f>
        <v>2805</v>
      </c>
      <c r="F43" s="15">
        <f>'Agency North'!G47+'Agency South'!G47</f>
        <v>3133</v>
      </c>
      <c r="G43" s="15">
        <f>'Agency North'!H47+'Agency South'!H47</f>
        <v>3046</v>
      </c>
      <c r="H43" s="15">
        <f>'Agency North'!I47+'Agency South'!I47</f>
        <v>3101</v>
      </c>
      <c r="I43" s="15">
        <f>'Agency North'!J47+'Agency South'!J47</f>
        <v>3127</v>
      </c>
      <c r="J43" s="15">
        <f>'Agency North'!K47+'Agency South'!K47</f>
        <v>3315</v>
      </c>
      <c r="K43" s="15">
        <f>'Agency North'!L47+'Agency South'!L47</f>
        <v>3461</v>
      </c>
      <c r="L43" s="15">
        <f>'Agency North'!M47+'Agency South'!M47</f>
        <v>3650</v>
      </c>
      <c r="M43" s="94">
        <f>'Agency North'!N47+'Agency South'!N47</f>
        <v>4000</v>
      </c>
      <c r="N43" s="261">
        <f>'Agency North'!O47+'Agency South'!O47</f>
        <v>4117</v>
      </c>
      <c r="O43" s="261">
        <f>'Agency North'!P47+'Agency South'!P47</f>
        <v>4156</v>
      </c>
      <c r="P43" s="261">
        <f>'Agency North'!Q47+'Agency South'!Q47</f>
        <v>4067</v>
      </c>
      <c r="Q43" s="261">
        <f>'Agency North'!R47+'Agency South'!R47</f>
        <v>4326</v>
      </c>
      <c r="R43" s="261">
        <f>'Agency North'!S47+'Agency South'!S47</f>
        <v>4505</v>
      </c>
      <c r="S43" s="261">
        <f>'Agency North'!T47+'Agency South'!T47</f>
        <v>4930</v>
      </c>
      <c r="T43" s="261">
        <f>'Agency North'!U47+'Agency South'!U47</f>
        <v>5819</v>
      </c>
      <c r="U43" s="261">
        <f>'Agency North'!V47+'Agency South'!V47</f>
        <v>6335</v>
      </c>
      <c r="V43" s="15">
        <f>'Agency North'!W47+'Agency South'!W47</f>
        <v>6970</v>
      </c>
      <c r="W43" s="15">
        <f>'Agency North'!X47+'Agency South'!X47</f>
        <v>7706</v>
      </c>
      <c r="X43" s="15">
        <f>'Agency North'!Y47+'Agency South'!Y47</f>
        <v>8408</v>
      </c>
      <c r="Y43" s="94">
        <f>'Agency North'!Z47+'Agency South'!Z47</f>
        <v>9051</v>
      </c>
      <c r="Z43" s="15">
        <f>'Agency North'!AA47+'Agency South'!AA47</f>
        <v>9845</v>
      </c>
      <c r="AA43" s="15">
        <f>'Agency North'!AB47+'Agency South'!AB47</f>
        <v>10175</v>
      </c>
      <c r="AB43" s="15">
        <f>'Agency North'!AC47+'Agency South'!AC47</f>
        <v>10173</v>
      </c>
      <c r="AC43" s="15">
        <f>'Agency North'!AD47+'Agency South'!AD47</f>
        <v>10531</v>
      </c>
      <c r="AD43" s="15">
        <f>'Agency North'!AE47+'Agency South'!AE47</f>
        <v>10553</v>
      </c>
      <c r="AE43" s="15">
        <f>'Agency North'!AF47+'Agency South'!AF47</f>
        <v>11421</v>
      </c>
      <c r="AF43" s="15">
        <f>'Agency North'!AG47+'Agency South'!AG47</f>
        <v>12864</v>
      </c>
      <c r="AG43" s="15">
        <f>'Agency North'!AH47+'Agency South'!AH47</f>
        <v>13717</v>
      </c>
      <c r="AH43" s="15">
        <f>'Agency North'!AI47+'Agency South'!AI47</f>
        <v>14294.421624770168</v>
      </c>
      <c r="AI43" s="15">
        <f>'Agency North'!AJ47+'Agency South'!AJ47</f>
        <v>15129.016272748204</v>
      </c>
      <c r="AJ43" s="15">
        <f>'Agency North'!AK47+'Agency South'!AK47</f>
        <v>15433.239079089188</v>
      </c>
      <c r="AK43" s="94">
        <f>'Agency North'!AL47+'Agency South'!AL47</f>
        <v>15925.021630773561</v>
      </c>
      <c r="AL43" s="15">
        <f>'Agency North'!AM47+'Agency South'!AM47</f>
        <v>16193.391506997188</v>
      </c>
      <c r="AM43" s="15">
        <f>'Agency North'!AN47+'Agency South'!AN47</f>
        <v>15442.628158659101</v>
      </c>
      <c r="AN43" s="15">
        <f>'Agency North'!AO47+'Agency South'!AO47</f>
        <v>15499.002504329052</v>
      </c>
      <c r="AO43" s="15">
        <f>'Agency North'!AP47+'Agency South'!AP47</f>
        <v>15609.573204352211</v>
      </c>
      <c r="AP43" s="15">
        <f>'Agency North'!AQ47+'Agency South'!AQ47</f>
        <v>15437.261978745124</v>
      </c>
      <c r="AQ43" s="15">
        <f>'Agency North'!AR47+'Agency South'!AR47</f>
        <v>15689.305583845171</v>
      </c>
      <c r="AR43" s="15">
        <f>'Agency North'!AS47+'Agency South'!AS47</f>
        <v>16345.946168820976</v>
      </c>
      <c r="AS43" s="15">
        <f>'Agency North'!AT47+'Agency South'!AT47</f>
        <v>16445.685209419818</v>
      </c>
      <c r="AT43" s="15">
        <f>'Agency North'!AU47+'Agency South'!AU47</f>
        <v>17063.460800717708</v>
      </c>
      <c r="AU43" s="15">
        <f>'Agency North'!AV47+'Agency South'!AV47</f>
        <v>17541.883830792522</v>
      </c>
      <c r="AV43" s="15">
        <f>'Agency North'!AW47+'Agency South'!AW47</f>
        <v>17816.48138841183</v>
      </c>
      <c r="AW43" s="94">
        <f>'Agency North'!AX47+'Agency South'!AX47</f>
        <v>18194.73869210267</v>
      </c>
      <c r="AX43" s="15">
        <f>'Agency North'!AY47+'Agency South'!AY47</f>
        <v>18645.237662455787</v>
      </c>
      <c r="AY43" s="15">
        <f>'Agency North'!AZ47+'Agency South'!AZ47</f>
        <v>18439.102129419767</v>
      </c>
      <c r="AZ43" s="15">
        <f>'Agency North'!BA47+'Agency South'!BA47</f>
        <v>18586.884209384018</v>
      </c>
      <c r="BA43" s="15">
        <f>'Agency North'!BB47+'Agency South'!BB47</f>
        <v>18714.080040479334</v>
      </c>
      <c r="BB43" s="15">
        <f>'Agency North'!BC47+'Agency South'!BC47</f>
        <v>18755.983854083122</v>
      </c>
      <c r="BC43" s="15">
        <f>'Agency North'!BD47+'Agency South'!BD47</f>
        <v>18921.24426101584</v>
      </c>
      <c r="BD43" s="15">
        <f>'Agency North'!BE47+'Agency South'!BE47</f>
        <v>19176.289352296539</v>
      </c>
      <c r="BE43" s="15">
        <f>'Agency North'!BF47+'Agency South'!BF47</f>
        <v>19286.810635487942</v>
      </c>
      <c r="BF43" s="15">
        <f>'Agency North'!BG47+'Agency South'!BG47</f>
        <v>19608.763411655844</v>
      </c>
      <c r="BG43" s="15">
        <f>'Agency North'!BH47+'Agency South'!BH47</f>
        <v>19886.27179516547</v>
      </c>
      <c r="BH43" s="15">
        <f>'Agency North'!BI47+'Agency South'!BI47</f>
        <v>20127.515976172719</v>
      </c>
      <c r="BI43" s="94">
        <f>'Agency North'!BJ47+'Agency South'!BJ47</f>
        <v>20389.668706772893</v>
      </c>
      <c r="BJ43" s="15">
        <f>'Agency North'!BK47+'Agency South'!BK47</f>
        <v>20659.490514493384</v>
      </c>
      <c r="BK43" s="15">
        <f>'Agency North'!BL47+'Agency South'!BL47</f>
        <v>19956.273646507143</v>
      </c>
      <c r="BL43" s="15">
        <f>'Agency North'!BM47+'Agency South'!BM47</f>
        <v>19275.02256902407</v>
      </c>
      <c r="BM43" s="15">
        <f>'Agency North'!BN47+'Agency South'!BN47</f>
        <v>19941.330508951956</v>
      </c>
      <c r="BN43" s="15">
        <f>'Agency North'!BO47+'Agency South'!BO47</f>
        <v>20609.29640314696</v>
      </c>
      <c r="BO43" s="15">
        <f>'Agency North'!BP47+'Agency South'!BP47</f>
        <v>21564.335410296211</v>
      </c>
      <c r="BP43" s="15">
        <f>'Agency North'!BQ47+'Agency South'!BQ47</f>
        <v>22508.142666493615</v>
      </c>
      <c r="BQ43" s="15">
        <f>'Agency North'!BR47+'Agency South'!BR47</f>
        <v>22805.438983454849</v>
      </c>
      <c r="BR43" s="15">
        <f>'Agency North'!BS47+'Agency South'!BS47</f>
        <v>23325.240705682394</v>
      </c>
      <c r="BS43" s="15">
        <f>'Agency North'!BT47+'Agency South'!BT47</f>
        <v>23896.185012398433</v>
      </c>
      <c r="BT43" s="15">
        <f>'Agency North'!BU47+'Agency South'!BU47</f>
        <v>24263.180771166582</v>
      </c>
      <c r="BU43" s="94">
        <f>'Agency North'!BV47+'Agency South'!BV47</f>
        <v>24663.44916187027</v>
      </c>
      <c r="BV43" s="15">
        <f>'Agency North'!BW47+'Agency South'!BW47</f>
        <v>25090.744872530639</v>
      </c>
      <c r="BW43" s="15">
        <f>'Agency North'!BX47+'Agency South'!BX47</f>
        <v>23757.157874665027</v>
      </c>
      <c r="BX43" s="15">
        <f>'Agency North'!BY47+'Agency South'!BY47</f>
        <v>22691.84953974923</v>
      </c>
      <c r="BY43" s="15">
        <f>'Agency North'!BZ47+'Agency South'!BZ47</f>
        <v>23576.211011250838</v>
      </c>
      <c r="BZ43" s="15">
        <f>'Agency North'!CA47+'Agency South'!CA47</f>
        <v>24136.667979863581</v>
      </c>
      <c r="CA43" s="15">
        <f>'Agency North'!CB47+'Agency South'!CB47</f>
        <v>25290.09423203695</v>
      </c>
      <c r="CB43" s="15">
        <f>'Agency North'!CC47+'Agency South'!CC47</f>
        <v>26402.958400213418</v>
      </c>
      <c r="CC43" s="15">
        <f>'Agency North'!CD47+'Agency South'!CD47</f>
        <v>26760.888505064948</v>
      </c>
      <c r="CD43" s="15">
        <f>'Agency North'!CE47+'Agency South'!CE47</f>
        <v>27601.599987717236</v>
      </c>
      <c r="CE43" s="15">
        <f>'Agency North'!CF47+'Agency South'!CF47</f>
        <v>28524.430975312502</v>
      </c>
      <c r="CF43" s="15">
        <f>'Agency North'!CG47+'Agency South'!CG47</f>
        <v>28921.645570471916</v>
      </c>
      <c r="CG43" s="94">
        <f>'Agency North'!CH47+'Agency South'!CH47</f>
        <v>29354.350865771303</v>
      </c>
      <c r="CH43" s="15">
        <f>'Agency North'!CI47+'Agency South'!CI47</f>
        <v>29811.946537446122</v>
      </c>
      <c r="CI43" s="15">
        <f>'Agency North'!CJ47+'Agency South'!CJ47</f>
        <v>28091.100078902633</v>
      </c>
      <c r="CJ43" s="15">
        <f>'Agency North'!CK47+'Agency South'!CK47</f>
        <v>26745.924823219775</v>
      </c>
      <c r="CK43" s="15">
        <f>'Agency North'!CL47+'Agency South'!CL47</f>
        <v>27764.331146017561</v>
      </c>
      <c r="CL43" s="15">
        <f>'Agency North'!CM47+'Agency South'!CM47</f>
        <v>28384.669749225235</v>
      </c>
      <c r="CM43" s="15">
        <f>'Agency North'!CN47+'Agency South'!CN47</f>
        <v>29707.781388707266</v>
      </c>
      <c r="CN43" s="15">
        <f>'Agency North'!CO47+'Agency South'!CO47</f>
        <v>30961.609479760809</v>
      </c>
      <c r="CO43" s="15">
        <f>'Agency North'!CP47+'Agency South'!CP47</f>
        <v>31278.614488716528</v>
      </c>
      <c r="CP43" s="15">
        <f>'Agency North'!CQ47+'Agency South'!CQ47</f>
        <v>32298.820045738838</v>
      </c>
      <c r="CQ43" s="15">
        <f>'Agency North'!CR47+'Agency South'!CR47</f>
        <v>33404.838336998095</v>
      </c>
      <c r="CR43" s="15">
        <f>'Agency North'!CS47+'Agency South'!CS47</f>
        <v>33867.996311273877</v>
      </c>
      <c r="CS43" s="94">
        <f>'Agency North'!CT47+'Agency South'!CT47</f>
        <v>34369.685749609678</v>
      </c>
    </row>
    <row r="44" spans="1:97" s="108" customFormat="1" x14ac:dyDescent="0.25">
      <c r="A44" s="1" t="s">
        <v>74</v>
      </c>
      <c r="B44" s="121"/>
      <c r="C44" s="121">
        <f>B41+C34-C41</f>
        <v>121</v>
      </c>
      <c r="D44" s="121">
        <f>C41+D34-D41</f>
        <v>233</v>
      </c>
      <c r="E44" s="121">
        <f t="shared" ref="E44:Y44" si="42">D41+E34-E41</f>
        <v>252</v>
      </c>
      <c r="F44" s="121">
        <f t="shared" si="42"/>
        <v>557</v>
      </c>
      <c r="G44" s="121">
        <f t="shared" si="42"/>
        <v>447</v>
      </c>
      <c r="H44" s="121">
        <f t="shared" si="42"/>
        <v>472</v>
      </c>
      <c r="I44" s="121">
        <f t="shared" si="42"/>
        <v>300</v>
      </c>
      <c r="J44" s="121">
        <f t="shared" si="42"/>
        <v>428</v>
      </c>
      <c r="K44" s="121">
        <f t="shared" si="42"/>
        <v>275</v>
      </c>
      <c r="L44" s="121">
        <f t="shared" si="42"/>
        <v>455</v>
      </c>
      <c r="M44" s="122">
        <f t="shared" si="42"/>
        <v>475</v>
      </c>
      <c r="N44" s="267">
        <f t="shared" si="42"/>
        <v>166</v>
      </c>
      <c r="O44" s="267">
        <f t="shared" si="42"/>
        <v>285</v>
      </c>
      <c r="P44" s="267">
        <f t="shared" si="42"/>
        <v>424</v>
      </c>
      <c r="Q44" s="267">
        <f t="shared" si="42"/>
        <v>366</v>
      </c>
      <c r="R44" s="267">
        <f t="shared" si="42"/>
        <v>323</v>
      </c>
      <c r="S44" s="267">
        <f t="shared" si="42"/>
        <v>411</v>
      </c>
      <c r="T44" s="268">
        <f t="shared" si="42"/>
        <v>410</v>
      </c>
      <c r="U44" s="268">
        <f t="shared" si="42"/>
        <v>417</v>
      </c>
      <c r="V44" s="146">
        <f t="shared" si="42"/>
        <v>531</v>
      </c>
      <c r="W44" s="146">
        <f t="shared" si="42"/>
        <v>484</v>
      </c>
      <c r="X44" s="146">
        <f t="shared" si="42"/>
        <v>669</v>
      </c>
      <c r="Y44" s="147">
        <f t="shared" si="42"/>
        <v>703</v>
      </c>
      <c r="Z44" s="123">
        <f>'Agency North'!AA48+'Agency South'!AA48</f>
        <v>323</v>
      </c>
      <c r="AA44" s="123">
        <f>'Agency North'!AB48+'Agency South'!AB48</f>
        <v>1053</v>
      </c>
      <c r="AB44" s="123">
        <f>'Agency North'!AC48+'Agency South'!AC48</f>
        <v>850</v>
      </c>
      <c r="AC44" s="123">
        <f>'Agency North'!AD48+'Agency South'!AD48</f>
        <v>796</v>
      </c>
      <c r="AD44" s="123">
        <f>'Agency North'!AE48+'Agency South'!AE48</f>
        <v>85</v>
      </c>
      <c r="AE44" s="123">
        <f>'Agency North'!AF48+'Agency South'!AF48</f>
        <v>293</v>
      </c>
      <c r="AF44" s="123">
        <f>'Agency North'!AG48+'Agency South'!AG48</f>
        <v>315</v>
      </c>
      <c r="AG44" s="123">
        <f>'Agency North'!AH48+'Agency South'!AH48</f>
        <v>649.35036641685883</v>
      </c>
      <c r="AH44" s="123">
        <f>'Agency North'!AI48+'Agency South'!AI48</f>
        <v>483.93163795414512</v>
      </c>
      <c r="AI44" s="123">
        <f>'Agency North'!AJ48+'Agency South'!AJ48</f>
        <v>1114.3820546040488</v>
      </c>
      <c r="AJ44" s="123">
        <f>'Agency North'!AK48+'Agency South'!AK48</f>
        <v>888.49575422140606</v>
      </c>
      <c r="AK44" s="123">
        <f>'Agency North'!AL48+'Agency South'!AL48</f>
        <v>1189.8393817217866</v>
      </c>
      <c r="AL44" s="123">
        <f>'Agency North'!AM48+'Agency South'!AM48</f>
        <v>1607.8137807871103</v>
      </c>
      <c r="AM44" s="123">
        <f>'Agency North'!AN48+'Agency South'!AN48</f>
        <v>1066.4583355254917</v>
      </c>
      <c r="AN44" s="123">
        <f>'Agency North'!AO48+'Agency South'!AO48</f>
        <v>1192.5070980363053</v>
      </c>
      <c r="AO44" s="123">
        <f>'Agency North'!AP48+'Agency South'!AP48</f>
        <v>1432.8581366337539</v>
      </c>
      <c r="AP44" s="123">
        <f>'Agency North'!AQ48+'Agency South'!AQ48</f>
        <v>1062.6131601151646</v>
      </c>
      <c r="AQ44" s="123">
        <f>'Agency North'!AR48+'Agency South'!AR48</f>
        <v>1025.6558470443661</v>
      </c>
      <c r="AR44" s="123">
        <f>'Agency North'!AS48+'Agency South'!AS48</f>
        <v>1518.467270310518</v>
      </c>
      <c r="AS44" s="123">
        <f>'Agency North'!AT48+'Agency South'!AT48</f>
        <v>1025.2481093856159</v>
      </c>
      <c r="AT44" s="123">
        <f>'Agency North'!AU48+'Agency South'!AU48</f>
        <v>1209.6058227763233</v>
      </c>
      <c r="AU44" s="123">
        <f>'Agency North'!AV48+'Agency South'!AV48</f>
        <v>1453.704767752819</v>
      </c>
      <c r="AV44" s="123">
        <f>'Agency North'!AW48+'Agency South'!AW48</f>
        <v>1400.1100161484283</v>
      </c>
      <c r="AW44" s="123">
        <f>'Agency North'!AX48+'Agency South'!AX48</f>
        <v>1386.8688138484149</v>
      </c>
      <c r="AX44" s="123">
        <f>'Agency North'!AY48+'Agency South'!AY48</f>
        <v>1814.3702721559393</v>
      </c>
      <c r="AY44" s="123">
        <f>'Agency North'!AZ48+'Agency South'!AZ48</f>
        <v>1489.0661666910864</v>
      </c>
      <c r="AZ44" s="123">
        <f>'Agency North'!BA48+'Agency South'!BA48</f>
        <v>1542.6975233774892</v>
      </c>
      <c r="BA44" s="123">
        <f>'Agency North'!BB48+'Agency South'!BB48</f>
        <v>1661.4574667878878</v>
      </c>
      <c r="BB44" s="123">
        <f>'Agency North'!BC48+'Agency South'!BC48</f>
        <v>1566.1148956601901</v>
      </c>
      <c r="BC44" s="123">
        <f>'Agency North'!BD48+'Agency South'!BD48</f>
        <v>1504.8034174064796</v>
      </c>
      <c r="BD44" s="123">
        <f>'Agency North'!BE48+'Agency South'!BE48</f>
        <v>1671.5040404224892</v>
      </c>
      <c r="BE44" s="123">
        <f>'Agency North'!BF48+'Agency South'!BF48</f>
        <v>1487.7412005008482</v>
      </c>
      <c r="BF44" s="123">
        <f>'Agency North'!BG48+'Agency South'!BG48</f>
        <v>1561.9684700761281</v>
      </c>
      <c r="BG44" s="123">
        <f>'Agency North'!BH48+'Agency South'!BH48</f>
        <v>1627.8255241304032</v>
      </c>
      <c r="BH44" s="123">
        <f>'Agency North'!BI48+'Agency South'!BI48</f>
        <v>1636.9995466365317</v>
      </c>
      <c r="BI44" s="123">
        <f>'Agency North'!BJ48+'Agency South'!BJ48</f>
        <v>1660.1865786107255</v>
      </c>
      <c r="BJ44" s="123">
        <f>'Agency North'!BK48+'Agency South'!BK48</f>
        <v>1835.4001206250978</v>
      </c>
      <c r="BK44" s="123">
        <f>'Agency North'!BL48+'Agency South'!BL48</f>
        <v>1772.3275835572426</v>
      </c>
      <c r="BL44" s="123">
        <f>'Agency North'!BM48+'Agency South'!BM48</f>
        <v>1746.9256285750462</v>
      </c>
      <c r="BM44" s="123">
        <f>'Agency North'!BN48+'Agency South'!BN48</f>
        <v>1775.1371411103983</v>
      </c>
      <c r="BN44" s="123">
        <f>'Agency North'!BO48+'Agency South'!BO48</f>
        <v>1495.2082418396121</v>
      </c>
      <c r="BO44" s="123">
        <f>'Agency North'!BP48+'Agency South'!BP48</f>
        <v>1497.0823563307868</v>
      </c>
      <c r="BP44" s="123">
        <f>'Agency North'!BQ48+'Agency South'!BQ48</f>
        <v>2150.3178688064527</v>
      </c>
      <c r="BQ44" s="123">
        <f>'Agency North'!BR48+'Agency South'!BR48</f>
        <v>1961.0030606917644</v>
      </c>
      <c r="BR44" s="123">
        <f>'Agency North'!BS48+'Agency South'!BS48</f>
        <v>1963.8067014358448</v>
      </c>
      <c r="BS44" s="123">
        <f>'Agency North'!BT48+'Agency South'!BT48</f>
        <v>2222.447394523907</v>
      </c>
      <c r="BT44" s="123">
        <f>'Agency North'!BU48+'Agency South'!BU48</f>
        <v>2243.764162739616</v>
      </c>
      <c r="BU44" s="123">
        <f>'Agency North'!BV48+'Agency South'!BV48</f>
        <v>2271.6452990779271</v>
      </c>
      <c r="BV44" s="123">
        <f>'Agency North'!BW48+'Agency South'!BW48</f>
        <v>2576.8678124329936</v>
      </c>
      <c r="BW44" s="123">
        <f>'Agency North'!BX48+'Agency South'!BX48</f>
        <v>2328.2330065300594</v>
      </c>
      <c r="BX44" s="123">
        <f>'Agency North'!BY48+'Agency South'!BY48</f>
        <v>1965.867190898256</v>
      </c>
      <c r="BY44" s="123">
        <f>'Agency North'!BZ48+'Agency South'!BZ48</f>
        <v>2358.2669355908529</v>
      </c>
      <c r="BZ44" s="123">
        <f>'Agency North'!CA48+'Agency South'!CA48</f>
        <v>1792.5141374624882</v>
      </c>
      <c r="CA44" s="123">
        <f>'Agency North'!CB48+'Agency South'!CB48</f>
        <v>1827.6366989960852</v>
      </c>
      <c r="CB44" s="123">
        <f>'Agency North'!CC48+'Agency South'!CC48</f>
        <v>2593.8056953773075</v>
      </c>
      <c r="CC44" s="123">
        <f>'Agency North'!CD48+'Agency South'!CD48</f>
        <v>2163.7309349936641</v>
      </c>
      <c r="CD44" s="123">
        <f>'Agency North'!CE48+'Agency South'!CE48</f>
        <v>2167.7507380083352</v>
      </c>
      <c r="CE44" s="123">
        <f>'Agency North'!CF48+'Agency South'!CF48</f>
        <v>2770.3914673595027</v>
      </c>
      <c r="CF44" s="123">
        <f>'Agency North'!CG48+'Agency South'!CG48</f>
        <v>2803.8495982649947</v>
      </c>
      <c r="CG44" s="123">
        <f>'Agency North'!CH48+'Agency South'!CH48</f>
        <v>2842.5811170744291</v>
      </c>
      <c r="CH44" s="123">
        <f>'Agency North'!CI48+'Agency South'!CI48</f>
        <v>3225.0365453694831</v>
      </c>
      <c r="CI44" s="123">
        <f>'Agency North'!CJ48+'Agency South'!CJ48</f>
        <v>2871.164074620372</v>
      </c>
      <c r="CJ44" s="123">
        <f>'Agency North'!CK48+'Agency South'!CK48</f>
        <v>2453.6268169959521</v>
      </c>
      <c r="CK44" s="123">
        <f>'Agency North'!CL48+'Agency South'!CL48</f>
        <v>2927.9436133018162</v>
      </c>
      <c r="CL44" s="123">
        <f>'Agency North'!CM48+'Agency South'!CM48</f>
        <v>2248.3241238199926</v>
      </c>
      <c r="CM44" s="123">
        <f>'Agency North'!CN48+'Agency South'!CN48</f>
        <v>2298.2368773237395</v>
      </c>
      <c r="CN44" s="123">
        <f>'Agency North'!CO48+'Agency South'!CO48</f>
        <v>3234.6066820957631</v>
      </c>
      <c r="CO44" s="123">
        <f>'Agency North'!CP48+'Agency South'!CP48</f>
        <v>2587.3238298134675</v>
      </c>
      <c r="CP44" s="123">
        <f>'Agency North'!CQ48+'Agency South'!CQ48</f>
        <v>2601.4809450345329</v>
      </c>
      <c r="CQ44" s="123">
        <f>'Agency North'!CR48+'Agency South'!CR48</f>
        <v>3334.8091399434979</v>
      </c>
      <c r="CR44" s="123">
        <f>'Agency North'!CS48+'Agency South'!CS48</f>
        <v>3377.2434184349777</v>
      </c>
      <c r="CS44" s="123">
        <f>'Agency North'!CT48+'Agency South'!CT48</f>
        <v>3424.1448641139104</v>
      </c>
    </row>
    <row r="45" spans="1:97" s="129" customFormat="1" x14ac:dyDescent="0.25">
      <c r="A45" s="18" t="s">
        <v>75</v>
      </c>
      <c r="C45" s="129">
        <f>C44/C43</f>
        <v>4.8477564102564104E-2</v>
      </c>
      <c r="D45" s="129">
        <f t="shared" ref="D45:BO45" si="43">D44/D43</f>
        <v>9.0100541376643459E-2</v>
      </c>
      <c r="E45" s="129">
        <f t="shared" si="43"/>
        <v>8.9839572192513373E-2</v>
      </c>
      <c r="F45" s="129">
        <f t="shared" si="43"/>
        <v>0.17778487073092883</v>
      </c>
      <c r="G45" s="129">
        <f t="shared" si="43"/>
        <v>0.14674983585029547</v>
      </c>
      <c r="H45" s="129">
        <f t="shared" si="43"/>
        <v>0.15220896485004837</v>
      </c>
      <c r="I45" s="129">
        <f t="shared" si="43"/>
        <v>9.5938599296450267E-2</v>
      </c>
      <c r="J45" s="129">
        <f t="shared" si="43"/>
        <v>0.12911010558069383</v>
      </c>
      <c r="K45" s="129">
        <f t="shared" si="43"/>
        <v>7.9456804391794283E-2</v>
      </c>
      <c r="L45" s="129">
        <f t="shared" si="43"/>
        <v>0.12465753424657534</v>
      </c>
      <c r="M45" s="130">
        <f t="shared" si="43"/>
        <v>0.11874999999999999</v>
      </c>
      <c r="N45" s="262">
        <f t="shared" si="43"/>
        <v>4.0320621811999031E-2</v>
      </c>
      <c r="O45" s="262">
        <f t="shared" si="43"/>
        <v>6.8575553416746871E-2</v>
      </c>
      <c r="P45" s="262">
        <f t="shared" si="43"/>
        <v>0.10425374969264814</v>
      </c>
      <c r="Q45" s="262">
        <f t="shared" si="43"/>
        <v>8.4604715672676842E-2</v>
      </c>
      <c r="R45" s="262">
        <f t="shared" si="43"/>
        <v>7.1698113207547168E-2</v>
      </c>
      <c r="S45" s="262">
        <f t="shared" si="43"/>
        <v>8.3367139959432054E-2</v>
      </c>
      <c r="T45" s="269">
        <f t="shared" si="43"/>
        <v>7.0458841725382373E-2</v>
      </c>
      <c r="U45" s="269">
        <f t="shared" si="43"/>
        <v>6.5824782951854774E-2</v>
      </c>
      <c r="V45" s="216">
        <f t="shared" si="43"/>
        <v>7.6183644189383073E-2</v>
      </c>
      <c r="W45" s="216">
        <f t="shared" si="43"/>
        <v>6.2808201401505323E-2</v>
      </c>
      <c r="X45" s="216">
        <f t="shared" si="43"/>
        <v>7.9567078972407237E-2</v>
      </c>
      <c r="Y45" s="217">
        <f t="shared" si="43"/>
        <v>7.7670975582808527E-2</v>
      </c>
      <c r="Z45" s="129">
        <f t="shared" si="43"/>
        <v>3.2808532249873033E-2</v>
      </c>
      <c r="AA45" s="129">
        <f t="shared" si="43"/>
        <v>0.10348894348894348</v>
      </c>
      <c r="AB45" s="129">
        <f t="shared" si="43"/>
        <v>8.3554507028408526E-2</v>
      </c>
      <c r="AC45" s="129">
        <f t="shared" si="43"/>
        <v>7.5586364067989742E-2</v>
      </c>
      <c r="AD45" s="129">
        <f t="shared" si="43"/>
        <v>8.0545816355538716E-3</v>
      </c>
      <c r="AE45" s="129">
        <f t="shared" si="43"/>
        <v>2.565449610366868E-2</v>
      </c>
      <c r="AF45" s="129">
        <f t="shared" si="43"/>
        <v>2.4486940298507464E-2</v>
      </c>
      <c r="AG45" s="129">
        <f t="shared" si="43"/>
        <v>4.7339095022006186E-2</v>
      </c>
      <c r="AH45" s="129">
        <f t="shared" si="43"/>
        <v>3.3854579825430747E-2</v>
      </c>
      <c r="AI45" s="129">
        <f t="shared" si="43"/>
        <v>7.3658593163877933E-2</v>
      </c>
      <c r="AJ45" s="129">
        <f t="shared" si="43"/>
        <v>5.7570270872382659E-2</v>
      </c>
      <c r="AK45" s="130">
        <f t="shared" si="43"/>
        <v>7.4715087320354867E-2</v>
      </c>
      <c r="AL45" s="129">
        <f t="shared" si="43"/>
        <v>9.9288267074403261E-2</v>
      </c>
      <c r="AM45" s="129">
        <f t="shared" si="43"/>
        <v>6.9059380603391632E-2</v>
      </c>
      <c r="AN45" s="129">
        <f t="shared" si="43"/>
        <v>7.6940893306083682E-2</v>
      </c>
      <c r="AO45" s="129">
        <f t="shared" si="43"/>
        <v>9.1793549886056397E-2</v>
      </c>
      <c r="AP45" s="129">
        <f t="shared" si="43"/>
        <v>6.8834302454556337E-2</v>
      </c>
      <c r="AQ45" s="129">
        <f t="shared" si="43"/>
        <v>6.5372928174746908E-2</v>
      </c>
      <c r="AR45" s="129">
        <f t="shared" si="43"/>
        <v>9.2895648537428419E-2</v>
      </c>
      <c r="AS45" s="129">
        <f t="shared" si="43"/>
        <v>6.234146503049752E-2</v>
      </c>
      <c r="AT45" s="129">
        <f t="shared" si="43"/>
        <v>7.0888657166513713E-2</v>
      </c>
      <c r="AU45" s="129">
        <f t="shared" si="43"/>
        <v>8.2870504774465961E-2</v>
      </c>
      <c r="AV45" s="129">
        <f t="shared" si="43"/>
        <v>7.8585102502848059E-2</v>
      </c>
      <c r="AW45" s="130">
        <f t="shared" si="43"/>
        <v>7.6223618119362055E-2</v>
      </c>
      <c r="AX45" s="129">
        <f t="shared" si="43"/>
        <v>9.7310117736357477E-2</v>
      </c>
      <c r="AY45" s="129">
        <f t="shared" si="43"/>
        <v>8.0755893439912504E-2</v>
      </c>
      <c r="AZ45" s="129">
        <f t="shared" si="43"/>
        <v>8.2999253990005642E-2</v>
      </c>
      <c r="BA45" s="129">
        <f t="shared" si="43"/>
        <v>8.8781145703881043E-2</v>
      </c>
      <c r="BB45" s="129">
        <f t="shared" si="43"/>
        <v>8.3499479837697316E-2</v>
      </c>
      <c r="BC45" s="129">
        <f t="shared" si="43"/>
        <v>7.9529834119148463E-2</v>
      </c>
      <c r="BD45" s="129">
        <f t="shared" si="43"/>
        <v>8.7165144920089088E-2</v>
      </c>
      <c r="BE45" s="129">
        <f t="shared" si="43"/>
        <v>7.7137751213432262E-2</v>
      </c>
      <c r="BF45" s="129">
        <f t="shared" si="43"/>
        <v>7.9656653368955568E-2</v>
      </c>
      <c r="BG45" s="129">
        <f t="shared" si="43"/>
        <v>8.1856747252450915E-2</v>
      </c>
      <c r="BH45" s="129">
        <f t="shared" si="43"/>
        <v>8.1331424532189583E-2</v>
      </c>
      <c r="BI45" s="130">
        <f t="shared" si="43"/>
        <v>8.1422930528501261E-2</v>
      </c>
      <c r="BJ45" s="129">
        <f t="shared" si="43"/>
        <v>8.88405316354485E-2</v>
      </c>
      <c r="BK45" s="129">
        <f t="shared" si="43"/>
        <v>8.8810547247002963E-2</v>
      </c>
      <c r="BL45" s="129">
        <f t="shared" si="43"/>
        <v>9.0631573702146709E-2</v>
      </c>
      <c r="BM45" s="129">
        <f t="shared" si="43"/>
        <v>8.9017989061136768E-2</v>
      </c>
      <c r="BN45" s="129">
        <f t="shared" si="43"/>
        <v>7.2550183790422829E-2</v>
      </c>
      <c r="BO45" s="129">
        <f t="shared" si="43"/>
        <v>6.9423996976785224E-2</v>
      </c>
      <c r="BP45" s="129">
        <f t="shared" ref="BP45:CS45" si="44">BP44/BP43</f>
        <v>9.5535109256593115E-2</v>
      </c>
      <c r="BQ45" s="129">
        <f t="shared" si="44"/>
        <v>8.5988393475541311E-2</v>
      </c>
      <c r="BR45" s="129">
        <f t="shared" si="44"/>
        <v>8.4192344517046325E-2</v>
      </c>
      <c r="BS45" s="129">
        <f t="shared" si="44"/>
        <v>9.3004276346655326E-2</v>
      </c>
      <c r="BT45" s="129">
        <f t="shared" si="44"/>
        <v>9.2476093052318104E-2</v>
      </c>
      <c r="BU45" s="130">
        <f t="shared" si="44"/>
        <v>9.2105742557285708E-2</v>
      </c>
      <c r="BV45" s="129">
        <f t="shared" si="44"/>
        <v>0.10270192557153414</v>
      </c>
      <c r="BW45" s="129">
        <f t="shared" si="44"/>
        <v>9.8001327381543407E-2</v>
      </c>
      <c r="BX45" s="129">
        <f t="shared" si="44"/>
        <v>8.6633184635507732E-2</v>
      </c>
      <c r="BY45" s="129">
        <f t="shared" si="44"/>
        <v>0.10002739348004057</v>
      </c>
      <c r="BZ45" s="129">
        <f t="shared" si="44"/>
        <v>7.426518602144766E-2</v>
      </c>
      <c r="CA45" s="129">
        <f t="shared" si="44"/>
        <v>7.2266899530997949E-2</v>
      </c>
      <c r="CB45" s="129">
        <f t="shared" si="44"/>
        <v>9.8239206988120747E-2</v>
      </c>
      <c r="CC45" s="129">
        <f t="shared" si="44"/>
        <v>8.0854226293127066E-2</v>
      </c>
      <c r="CD45" s="129">
        <f t="shared" si="44"/>
        <v>7.8537140563336494E-2</v>
      </c>
      <c r="CE45" s="129">
        <f t="shared" si="44"/>
        <v>9.7123461279814416E-2</v>
      </c>
      <c r="CF45" s="129">
        <f t="shared" si="44"/>
        <v>9.6946406159116913E-2</v>
      </c>
      <c r="CG45" s="130">
        <f t="shared" si="44"/>
        <v>9.6836790228225639E-2</v>
      </c>
      <c r="CH45" s="129">
        <f t="shared" si="44"/>
        <v>0.10817933479514955</v>
      </c>
      <c r="CI45" s="129">
        <f t="shared" si="44"/>
        <v>0.10220902942767676</v>
      </c>
      <c r="CJ45" s="129">
        <f t="shared" si="44"/>
        <v>9.1738342690091179E-2</v>
      </c>
      <c r="CK45" s="129">
        <f t="shared" si="44"/>
        <v>0.10545701958038317</v>
      </c>
      <c r="CL45" s="129">
        <f t="shared" si="44"/>
        <v>7.9209099266739261E-2</v>
      </c>
      <c r="CM45" s="129">
        <f t="shared" si="44"/>
        <v>7.7361444372192723E-2</v>
      </c>
      <c r="CN45" s="129">
        <f t="shared" si="44"/>
        <v>0.10447152898205057</v>
      </c>
      <c r="CO45" s="129">
        <f t="shared" si="44"/>
        <v>8.2718620121323486E-2</v>
      </c>
      <c r="CP45" s="129">
        <f t="shared" si="44"/>
        <v>8.054414809428137E-2</v>
      </c>
      <c r="CQ45" s="129">
        <f t="shared" si="44"/>
        <v>9.9830123597693735E-2</v>
      </c>
      <c r="CR45" s="129">
        <f t="shared" si="44"/>
        <v>9.9717839443332262E-2</v>
      </c>
      <c r="CS45" s="130">
        <f t="shared" si="44"/>
        <v>9.9626888911918468E-2</v>
      </c>
    </row>
    <row r="47" spans="1:97" s="4" customFormat="1" x14ac:dyDescent="0.25">
      <c r="A47"/>
      <c r="B47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09">
        <v>12</v>
      </c>
      <c r="N47" s="258">
        <v>13</v>
      </c>
      <c r="O47" s="258">
        <v>14</v>
      </c>
      <c r="P47" s="258">
        <v>15</v>
      </c>
      <c r="Q47" s="258">
        <v>16</v>
      </c>
      <c r="R47" s="258">
        <v>17</v>
      </c>
      <c r="S47" s="258">
        <v>18</v>
      </c>
      <c r="T47" s="258">
        <v>19</v>
      </c>
      <c r="U47" s="258">
        <v>20</v>
      </c>
      <c r="V47" s="12">
        <v>21</v>
      </c>
      <c r="W47" s="12">
        <v>22</v>
      </c>
      <c r="X47" s="12">
        <v>23</v>
      </c>
      <c r="Y47" s="109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2">
        <v>33</v>
      </c>
      <c r="AI47" s="12">
        <v>34</v>
      </c>
      <c r="AJ47" s="12">
        <v>35</v>
      </c>
      <c r="AK47" s="109">
        <v>36</v>
      </c>
      <c r="AL47" s="12">
        <v>37</v>
      </c>
      <c r="AM47" s="12">
        <v>38</v>
      </c>
      <c r="AN47" s="12">
        <v>39</v>
      </c>
      <c r="AO47" s="12">
        <v>40</v>
      </c>
      <c r="AP47" s="12">
        <v>41</v>
      </c>
      <c r="AQ47" s="12">
        <v>42</v>
      </c>
      <c r="AR47" s="12">
        <v>43</v>
      </c>
      <c r="AS47" s="12">
        <v>44</v>
      </c>
      <c r="AT47" s="12">
        <v>45</v>
      </c>
      <c r="AU47" s="12">
        <v>46</v>
      </c>
      <c r="AV47" s="12">
        <v>47</v>
      </c>
      <c r="AW47" s="109">
        <v>48</v>
      </c>
      <c r="AX47" s="12">
        <v>49</v>
      </c>
      <c r="AY47" s="12">
        <v>50</v>
      </c>
      <c r="AZ47" s="12">
        <v>51</v>
      </c>
      <c r="BA47" s="12">
        <v>52</v>
      </c>
      <c r="BB47" s="12">
        <v>53</v>
      </c>
      <c r="BC47" s="12">
        <v>54</v>
      </c>
      <c r="BD47" s="12">
        <v>55</v>
      </c>
      <c r="BE47" s="12">
        <v>56</v>
      </c>
      <c r="BF47" s="12">
        <v>57</v>
      </c>
      <c r="BG47" s="12">
        <v>58</v>
      </c>
      <c r="BH47" s="12">
        <v>59</v>
      </c>
      <c r="BI47" s="109">
        <v>60</v>
      </c>
      <c r="BJ47" s="12">
        <v>61</v>
      </c>
      <c r="BK47" s="12">
        <v>62</v>
      </c>
      <c r="BL47" s="12">
        <v>63</v>
      </c>
      <c r="BM47" s="12">
        <v>64</v>
      </c>
      <c r="BN47" s="12">
        <v>65</v>
      </c>
      <c r="BO47" s="12">
        <v>66</v>
      </c>
      <c r="BP47" s="12">
        <v>67</v>
      </c>
      <c r="BQ47" s="12">
        <v>68</v>
      </c>
      <c r="BR47" s="12">
        <v>69</v>
      </c>
      <c r="BS47" s="12">
        <v>70</v>
      </c>
      <c r="BT47" s="12">
        <v>71</v>
      </c>
      <c r="BU47" s="109">
        <v>72</v>
      </c>
      <c r="BV47" s="12">
        <v>73</v>
      </c>
      <c r="BW47" s="12">
        <v>74</v>
      </c>
      <c r="BX47" s="12">
        <v>75</v>
      </c>
      <c r="BY47" s="12">
        <v>76</v>
      </c>
      <c r="BZ47" s="12">
        <v>77</v>
      </c>
      <c r="CA47" s="12">
        <v>78</v>
      </c>
      <c r="CB47" s="12">
        <v>79</v>
      </c>
      <c r="CC47" s="12">
        <v>80</v>
      </c>
      <c r="CD47" s="12">
        <v>81</v>
      </c>
      <c r="CE47" s="12">
        <v>82</v>
      </c>
      <c r="CF47" s="12">
        <v>83</v>
      </c>
      <c r="CG47" s="109">
        <v>84</v>
      </c>
      <c r="CH47" s="12">
        <v>85</v>
      </c>
      <c r="CI47" s="12">
        <v>86</v>
      </c>
      <c r="CJ47" s="12">
        <v>87</v>
      </c>
      <c r="CK47" s="12">
        <v>88</v>
      </c>
      <c r="CL47" s="12">
        <v>89</v>
      </c>
      <c r="CM47" s="12">
        <v>90</v>
      </c>
      <c r="CN47" s="12">
        <v>91</v>
      </c>
      <c r="CO47" s="12">
        <v>92</v>
      </c>
      <c r="CP47" s="12">
        <v>93</v>
      </c>
      <c r="CQ47" s="12">
        <v>94</v>
      </c>
      <c r="CR47" s="12">
        <v>95</v>
      </c>
      <c r="CS47" s="109">
        <v>96</v>
      </c>
    </row>
    <row r="48" spans="1:97" s="2" customFormat="1" x14ac:dyDescent="0.25">
      <c r="A48" s="2" t="s">
        <v>10</v>
      </c>
      <c r="B48" s="3">
        <f t="shared" ref="B48:AG48" si="45">B21</f>
        <v>42005</v>
      </c>
      <c r="C48" s="3">
        <f t="shared" si="45"/>
        <v>42036</v>
      </c>
      <c r="D48" s="3">
        <f t="shared" si="45"/>
        <v>42064</v>
      </c>
      <c r="E48" s="3">
        <f t="shared" si="45"/>
        <v>42095</v>
      </c>
      <c r="F48" s="3">
        <f t="shared" si="45"/>
        <v>42125</v>
      </c>
      <c r="G48" s="3">
        <f t="shared" si="45"/>
        <v>42156</v>
      </c>
      <c r="H48" s="3">
        <f t="shared" si="45"/>
        <v>42186</v>
      </c>
      <c r="I48" s="3">
        <f t="shared" si="45"/>
        <v>42217</v>
      </c>
      <c r="J48" s="3">
        <f t="shared" si="45"/>
        <v>42248</v>
      </c>
      <c r="K48" s="3">
        <f t="shared" si="45"/>
        <v>42278</v>
      </c>
      <c r="L48" s="3">
        <f t="shared" si="45"/>
        <v>42309</v>
      </c>
      <c r="M48" s="93">
        <f t="shared" si="45"/>
        <v>42339</v>
      </c>
      <c r="N48" s="266">
        <f t="shared" si="45"/>
        <v>42370</v>
      </c>
      <c r="O48" s="266">
        <f t="shared" si="45"/>
        <v>42401</v>
      </c>
      <c r="P48" s="266">
        <f t="shared" si="45"/>
        <v>42430</v>
      </c>
      <c r="Q48" s="266">
        <f t="shared" si="45"/>
        <v>42461</v>
      </c>
      <c r="R48" s="266">
        <f t="shared" si="45"/>
        <v>42491</v>
      </c>
      <c r="S48" s="266">
        <f t="shared" si="45"/>
        <v>42522</v>
      </c>
      <c r="T48" s="266">
        <f t="shared" si="45"/>
        <v>42552</v>
      </c>
      <c r="U48" s="266">
        <f t="shared" si="45"/>
        <v>42583</v>
      </c>
      <c r="V48" s="3">
        <f t="shared" si="45"/>
        <v>42614</v>
      </c>
      <c r="W48" s="3">
        <f t="shared" si="45"/>
        <v>42644</v>
      </c>
      <c r="X48" s="3">
        <f t="shared" si="45"/>
        <v>42675</v>
      </c>
      <c r="Y48" s="93">
        <f t="shared" si="45"/>
        <v>42705</v>
      </c>
      <c r="Z48" s="3">
        <f t="shared" si="45"/>
        <v>42752</v>
      </c>
      <c r="AA48" s="3">
        <f t="shared" si="45"/>
        <v>42783</v>
      </c>
      <c r="AB48" s="3">
        <f t="shared" si="45"/>
        <v>42811</v>
      </c>
      <c r="AC48" s="3">
        <f t="shared" si="45"/>
        <v>42842</v>
      </c>
      <c r="AD48" s="3">
        <f t="shared" si="45"/>
        <v>42872</v>
      </c>
      <c r="AE48" s="3">
        <f t="shared" si="45"/>
        <v>42903</v>
      </c>
      <c r="AF48" s="3">
        <f t="shared" si="45"/>
        <v>42933</v>
      </c>
      <c r="AG48" s="3">
        <f t="shared" si="45"/>
        <v>42964</v>
      </c>
      <c r="AH48" s="3">
        <f t="shared" ref="AH48:BM48" si="46">AH21</f>
        <v>42995</v>
      </c>
      <c r="AI48" s="3">
        <f t="shared" si="46"/>
        <v>43025</v>
      </c>
      <c r="AJ48" s="3">
        <f t="shared" si="46"/>
        <v>43056</v>
      </c>
      <c r="AK48" s="93">
        <f t="shared" si="46"/>
        <v>43086</v>
      </c>
      <c r="AL48" s="3">
        <f t="shared" si="46"/>
        <v>43118</v>
      </c>
      <c r="AM48" s="3">
        <f t="shared" si="46"/>
        <v>43149</v>
      </c>
      <c r="AN48" s="3">
        <f t="shared" si="46"/>
        <v>43177</v>
      </c>
      <c r="AO48" s="3">
        <f t="shared" si="46"/>
        <v>43208</v>
      </c>
      <c r="AP48" s="3">
        <f t="shared" si="46"/>
        <v>43238</v>
      </c>
      <c r="AQ48" s="3">
        <f t="shared" si="46"/>
        <v>43269</v>
      </c>
      <c r="AR48" s="3">
        <f t="shared" si="46"/>
        <v>43299</v>
      </c>
      <c r="AS48" s="3">
        <f t="shared" si="46"/>
        <v>43330</v>
      </c>
      <c r="AT48" s="3">
        <f t="shared" si="46"/>
        <v>43361</v>
      </c>
      <c r="AU48" s="3">
        <f t="shared" si="46"/>
        <v>43391</v>
      </c>
      <c r="AV48" s="3">
        <f t="shared" si="46"/>
        <v>43422</v>
      </c>
      <c r="AW48" s="93">
        <f t="shared" si="46"/>
        <v>43452</v>
      </c>
      <c r="AX48" s="3">
        <f t="shared" si="46"/>
        <v>43483</v>
      </c>
      <c r="AY48" s="3">
        <f t="shared" si="46"/>
        <v>43514</v>
      </c>
      <c r="AZ48" s="3">
        <f t="shared" si="46"/>
        <v>43542</v>
      </c>
      <c r="BA48" s="3">
        <f t="shared" si="46"/>
        <v>43573</v>
      </c>
      <c r="BB48" s="3">
        <f t="shared" si="46"/>
        <v>43603</v>
      </c>
      <c r="BC48" s="3">
        <f t="shared" si="46"/>
        <v>43634</v>
      </c>
      <c r="BD48" s="3">
        <f t="shared" si="46"/>
        <v>43664</v>
      </c>
      <c r="BE48" s="3">
        <f t="shared" si="46"/>
        <v>43695</v>
      </c>
      <c r="BF48" s="3">
        <f t="shared" si="46"/>
        <v>43726</v>
      </c>
      <c r="BG48" s="3">
        <f t="shared" si="46"/>
        <v>43756</v>
      </c>
      <c r="BH48" s="3">
        <f t="shared" si="46"/>
        <v>43787</v>
      </c>
      <c r="BI48" s="93">
        <f t="shared" si="46"/>
        <v>43817</v>
      </c>
      <c r="BJ48" s="3">
        <f t="shared" si="46"/>
        <v>43848</v>
      </c>
      <c r="BK48" s="3">
        <f t="shared" si="46"/>
        <v>43879</v>
      </c>
      <c r="BL48" s="3">
        <f t="shared" si="46"/>
        <v>43908</v>
      </c>
      <c r="BM48" s="3">
        <f t="shared" si="46"/>
        <v>43939</v>
      </c>
      <c r="BN48" s="3">
        <f t="shared" ref="BN48:CS48" si="47">BN21</f>
        <v>43969</v>
      </c>
      <c r="BO48" s="3">
        <f t="shared" si="47"/>
        <v>44000</v>
      </c>
      <c r="BP48" s="3">
        <f t="shared" si="47"/>
        <v>44030</v>
      </c>
      <c r="BQ48" s="3">
        <f t="shared" si="47"/>
        <v>44061</v>
      </c>
      <c r="BR48" s="3">
        <f t="shared" si="47"/>
        <v>44092</v>
      </c>
      <c r="BS48" s="3">
        <f t="shared" si="47"/>
        <v>44122</v>
      </c>
      <c r="BT48" s="3">
        <f t="shared" si="47"/>
        <v>44153</v>
      </c>
      <c r="BU48" s="93">
        <f t="shared" si="47"/>
        <v>44183</v>
      </c>
      <c r="BV48" s="3">
        <f t="shared" si="47"/>
        <v>44214</v>
      </c>
      <c r="BW48" s="3">
        <f t="shared" si="47"/>
        <v>44245</v>
      </c>
      <c r="BX48" s="3">
        <f t="shared" si="47"/>
        <v>44273</v>
      </c>
      <c r="BY48" s="3">
        <f t="shared" si="47"/>
        <v>44304</v>
      </c>
      <c r="BZ48" s="3">
        <f t="shared" si="47"/>
        <v>44334</v>
      </c>
      <c r="CA48" s="3">
        <f t="shared" si="47"/>
        <v>44365</v>
      </c>
      <c r="CB48" s="3">
        <f t="shared" si="47"/>
        <v>44395</v>
      </c>
      <c r="CC48" s="3">
        <f t="shared" si="47"/>
        <v>44426</v>
      </c>
      <c r="CD48" s="3">
        <f t="shared" si="47"/>
        <v>44457</v>
      </c>
      <c r="CE48" s="3">
        <f t="shared" si="47"/>
        <v>44487</v>
      </c>
      <c r="CF48" s="3">
        <f t="shared" si="47"/>
        <v>44518</v>
      </c>
      <c r="CG48" s="93">
        <f t="shared" si="47"/>
        <v>44548</v>
      </c>
      <c r="CH48" s="3">
        <f t="shared" si="47"/>
        <v>44579</v>
      </c>
      <c r="CI48" s="3">
        <f t="shared" si="47"/>
        <v>44610</v>
      </c>
      <c r="CJ48" s="3">
        <f t="shared" si="47"/>
        <v>44638</v>
      </c>
      <c r="CK48" s="3">
        <f t="shared" si="47"/>
        <v>44669</v>
      </c>
      <c r="CL48" s="3">
        <f t="shared" si="47"/>
        <v>44699</v>
      </c>
      <c r="CM48" s="3">
        <f t="shared" si="47"/>
        <v>44730</v>
      </c>
      <c r="CN48" s="3">
        <f t="shared" si="47"/>
        <v>44760</v>
      </c>
      <c r="CO48" s="3">
        <f t="shared" si="47"/>
        <v>44791</v>
      </c>
      <c r="CP48" s="3">
        <f t="shared" si="47"/>
        <v>44822</v>
      </c>
      <c r="CQ48" s="3">
        <f t="shared" si="47"/>
        <v>44852</v>
      </c>
      <c r="CR48" s="3">
        <f t="shared" si="47"/>
        <v>44883</v>
      </c>
      <c r="CS48" s="93">
        <f t="shared" si="47"/>
        <v>44913</v>
      </c>
    </row>
    <row r="49" spans="1:97" s="26" customFormat="1" x14ac:dyDescent="0.25">
      <c r="A49" s="26" t="s">
        <v>4</v>
      </c>
      <c r="B49" s="26">
        <f>'Agency North'!C53+'Agency South'!C53</f>
        <v>38</v>
      </c>
      <c r="C49" s="26">
        <f>'Agency North'!D53+'Agency South'!D53</f>
        <v>30</v>
      </c>
      <c r="D49" s="26">
        <f>'Agency North'!E53+'Agency South'!E53</f>
        <v>41</v>
      </c>
      <c r="E49" s="26">
        <f>'Agency North'!F53+'Agency South'!F53</f>
        <v>53</v>
      </c>
      <c r="F49" s="26">
        <f>'Agency North'!G53+'Agency South'!G53</f>
        <v>59</v>
      </c>
      <c r="G49" s="26">
        <f>'Agency North'!H53+'Agency South'!H53</f>
        <v>54</v>
      </c>
      <c r="H49" s="26">
        <f>'Agency North'!I53+'Agency South'!I53</f>
        <v>52</v>
      </c>
      <c r="I49" s="26">
        <f>'Agency North'!J53+'Agency South'!J53</f>
        <v>47</v>
      </c>
      <c r="J49" s="26">
        <f>'Agency North'!K53+'Agency South'!K53</f>
        <v>65</v>
      </c>
      <c r="K49" s="26">
        <f>'Agency North'!L53+'Agency South'!L53</f>
        <v>61</v>
      </c>
      <c r="L49" s="26">
        <f>'Agency North'!M53+'Agency South'!M53</f>
        <v>54</v>
      </c>
      <c r="M49" s="33">
        <f>'Agency North'!N53+'Agency South'!N53</f>
        <v>57</v>
      </c>
      <c r="N49" s="260">
        <f>'Agency North'!O53+'Agency South'!O53</f>
        <v>45</v>
      </c>
      <c r="O49" s="260">
        <f>'Agency North'!P53+'Agency South'!P53</f>
        <v>41</v>
      </c>
      <c r="P49" s="260">
        <f>'Agency North'!Q53+'Agency South'!Q53</f>
        <v>65</v>
      </c>
      <c r="Q49" s="260">
        <f>'Agency North'!R53+'Agency South'!R53</f>
        <v>51</v>
      </c>
      <c r="R49" s="260">
        <f>'Agency North'!S53+'Agency South'!S53</f>
        <v>50</v>
      </c>
      <c r="S49" s="260">
        <f>'Agency North'!T53+'Agency South'!T53</f>
        <v>64</v>
      </c>
      <c r="T49" s="261">
        <f>'Agency North'!U53+'Agency South'!U53</f>
        <v>46</v>
      </c>
      <c r="U49" s="261">
        <f>'Agency North'!V53+'Agency South'!V53</f>
        <v>47</v>
      </c>
      <c r="V49" s="15">
        <f>'Agency North'!W53+'Agency South'!W53</f>
        <v>51</v>
      </c>
      <c r="W49" s="15">
        <f>'Agency North'!X53+'Agency South'!X53</f>
        <v>42</v>
      </c>
      <c r="X49" s="15">
        <f>'Agency North'!Y53+'Agency South'!Y53</f>
        <v>42</v>
      </c>
      <c r="Y49" s="94">
        <f>'Agency North'!Z53+'Agency South'!Z53</f>
        <v>51</v>
      </c>
      <c r="Z49" s="26">
        <f>'Agency North'!AA53+'Agency South'!AA53</f>
        <v>81</v>
      </c>
      <c r="AA49" s="26">
        <f>'Agency North'!AB53+'Agency South'!AB53</f>
        <v>100</v>
      </c>
      <c r="AB49" s="26">
        <f>'Agency North'!AC53+'Agency South'!AC53</f>
        <v>106</v>
      </c>
      <c r="AC49" s="26">
        <f>'Agency North'!AD53+'Agency South'!AD53</f>
        <v>305</v>
      </c>
      <c r="AD49" s="26">
        <f>'Agency North'!AE53+'Agency South'!AE53</f>
        <v>251</v>
      </c>
      <c r="AE49" s="26">
        <f>'Agency North'!AF53+'Agency South'!AF53</f>
        <v>233</v>
      </c>
      <c r="AF49" s="26">
        <f>'Agency North'!AG53+'Agency South'!AG53</f>
        <v>178</v>
      </c>
      <c r="AG49" s="26">
        <f>'Agency North'!AH53+'Agency South'!AH53</f>
        <v>248.28948067844038</v>
      </c>
      <c r="AH49" s="26">
        <f>'Agency North'!AI53+'Agency South'!AI53</f>
        <v>275.94053433642262</v>
      </c>
      <c r="AI49" s="26">
        <f>'Agency North'!AJ53+'Agency South'!AJ53</f>
        <v>313.36137296759512</v>
      </c>
      <c r="AJ49" s="26">
        <f>'Agency North'!AK53+'Agency South'!AK53</f>
        <v>363.46519853838231</v>
      </c>
      <c r="AK49" s="33">
        <f>'Agency North'!AL53+'Agency South'!AL53</f>
        <v>426.92696143196201</v>
      </c>
      <c r="AL49" s="26">
        <f>'Agency North'!AM53+'Agency South'!AM53</f>
        <v>355.7035763671156</v>
      </c>
      <c r="AM49" s="26">
        <f>'Agency North'!AN53+'Agency South'!AN53</f>
        <v>366.14006743207244</v>
      </c>
      <c r="AN49" s="26">
        <f>'Agency North'!AO53+'Agency South'!AO53</f>
        <v>374.22182975342849</v>
      </c>
      <c r="AO49" s="26">
        <f>'Agency North'!AP53+'Agency South'!AP53</f>
        <v>378.50589347762275</v>
      </c>
      <c r="AP49" s="26">
        <f>'Agency North'!AQ53+'Agency South'!AQ53</f>
        <v>377.85392162454121</v>
      </c>
      <c r="AQ49" s="26">
        <f>'Agency North'!AR53+'Agency South'!AR53</f>
        <v>383.57856764639541</v>
      </c>
      <c r="AR49" s="26">
        <f>'Agency North'!AS53+'Agency South'!AS53</f>
        <v>388.06371899972419</v>
      </c>
      <c r="AS49" s="26">
        <f>'Agency North'!AT53+'Agency South'!AT53</f>
        <v>391.60271922773575</v>
      </c>
      <c r="AT49" s="26">
        <f>'Agency North'!AU53+'Agency South'!AU53</f>
        <v>394.94505850825095</v>
      </c>
      <c r="AU49" s="26">
        <f>'Agency North'!AV53+'Agency South'!AV53</f>
        <v>399.33606909239427</v>
      </c>
      <c r="AV49" s="26">
        <f>'Agency North'!AW53+'Agency South'!AW53</f>
        <v>403.37555482931668</v>
      </c>
      <c r="AW49" s="33">
        <f>'Agency North'!AX53+'Agency South'!AX53</f>
        <v>407.29692078503916</v>
      </c>
      <c r="AX49" s="26">
        <f>'Agency North'!AY53+'Agency South'!AY53</f>
        <v>376.08770552626635</v>
      </c>
      <c r="AY49" s="26">
        <f>'Agency North'!AZ53+'Agency South'!AZ53</f>
        <v>379.84858258152894</v>
      </c>
      <c r="AZ49" s="26">
        <f>'Agency North'!BA53+'Agency South'!BA53</f>
        <v>401.17303640947273</v>
      </c>
      <c r="BA49" s="26">
        <f>'Agency North'!BB53+'Agency South'!BB53</f>
        <v>398.4601793028578</v>
      </c>
      <c r="BB49" s="26">
        <f>'Agency North'!BC53+'Agency South'!BC53</f>
        <v>402.44478109588636</v>
      </c>
      <c r="BC49" s="26">
        <f>'Agency North'!BD53+'Agency South'!BD53</f>
        <v>404.31719414027725</v>
      </c>
      <c r="BD49" s="26">
        <f>'Agency North'!BE53+'Agency South'!BE53</f>
        <v>408.36036608168001</v>
      </c>
      <c r="BE49" s="26">
        <f>'Agency North'!BF53+'Agency South'!BF53</f>
        <v>412.44396974249685</v>
      </c>
      <c r="BF49" s="26">
        <f>'Agency North'!BG53+'Agency South'!BG53</f>
        <v>416.56840943992182</v>
      </c>
      <c r="BG49" s="26">
        <f>'Agency North'!BH53+'Agency South'!BH53</f>
        <v>420.734093534321</v>
      </c>
      <c r="BH49" s="26">
        <f>'Agency North'!BI53+'Agency South'!BI53</f>
        <v>424.94143446966433</v>
      </c>
      <c r="BI49" s="33">
        <f>'Agency North'!BJ53+'Agency South'!BJ53</f>
        <v>436.58269536277629</v>
      </c>
      <c r="BJ49" s="26">
        <f>'Agency North'!BK53+'Agency South'!BK53</f>
        <v>380.88935711896909</v>
      </c>
      <c r="BK49" s="26">
        <f>'Agency North'!BL53+'Agency South'!BL53</f>
        <v>387.15535213542142</v>
      </c>
      <c r="BL49" s="26">
        <f>'Agency North'!BM53+'Agency South'!BM53</f>
        <v>411.60549156268769</v>
      </c>
      <c r="BM49" s="26">
        <f>'Agency North'!BN53+'Agency South'!BN53</f>
        <v>415.15438667914805</v>
      </c>
      <c r="BN49" s="26">
        <f>'Agency North'!BO53+'Agency South'!BO53</f>
        <v>422.04356718160346</v>
      </c>
      <c r="BO49" s="26">
        <f>'Agency North'!BP53+'Agency South'!BP53</f>
        <v>426.74645347946642</v>
      </c>
      <c r="BP49" s="26">
        <f>'Agency North'!BQ53+'Agency South'!BQ53</f>
        <v>438.13516233669077</v>
      </c>
      <c r="BQ49" s="26">
        <f>'Agency North'!BR53+'Agency South'!BR53</f>
        <v>445.41835092676376</v>
      </c>
      <c r="BR49" s="26">
        <f>'Agency North'!BS53+'Agency South'!BS53</f>
        <v>456.57894609287797</v>
      </c>
      <c r="BS49" s="26">
        <f>'Agency North'!BT53+'Agency South'!BT53</f>
        <v>464.16571929099871</v>
      </c>
      <c r="BT49" s="26">
        <f>'Agency North'!BU53+'Agency South'!BU53</f>
        <v>471.88586925770926</v>
      </c>
      <c r="BU49" s="33">
        <f>'Agency North'!BV53+'Agency South'!BV53</f>
        <v>484.99362985081427</v>
      </c>
      <c r="BV49" s="26">
        <f>'Agency North'!BW53+'Agency South'!BW53</f>
        <v>352.35274377267513</v>
      </c>
      <c r="BW49" s="26">
        <f>'Agency North'!BX53+'Agency South'!BX53</f>
        <v>355.87627121040191</v>
      </c>
      <c r="BX49" s="26">
        <f>'Agency North'!BY53+'Agency South'!BY53</f>
        <v>377.17575986196505</v>
      </c>
      <c r="BY49" s="26">
        <f>'Agency North'!BZ53+'Agency South'!BZ53</f>
        <v>378.69958736205359</v>
      </c>
      <c r="BZ49" s="26">
        <f>'Agency North'!CA53+'Agency South'!CA53</f>
        <v>388.75858920183805</v>
      </c>
      <c r="CA49" s="26">
        <f>'Agency North'!CB53+'Agency South'!CB53</f>
        <v>390.19695878676663</v>
      </c>
      <c r="CB49" s="26">
        <f>'Agency North'!CC53+'Agency South'!CC53</f>
        <v>391.55277315596106</v>
      </c>
      <c r="CC49" s="26">
        <f>'Agency North'!CD53+'Agency South'!CD53</f>
        <v>400.76750390938378</v>
      </c>
      <c r="CD49" s="26">
        <f>'Agency North'!CE53+'Agency South'!CE53</f>
        <v>407.33465916774583</v>
      </c>
      <c r="CE49" s="26">
        <f>'Agency North'!CF53+'Agency South'!CF53</f>
        <v>411.40800575942336</v>
      </c>
      <c r="CF49" s="26">
        <f>'Agency North'!CG53+'Agency South'!CG53</f>
        <v>418.25197290333182</v>
      </c>
      <c r="CG49" s="33">
        <f>'Agency North'!CH53+'Agency South'!CH53</f>
        <v>425.03412510627521</v>
      </c>
      <c r="CH49" s="26">
        <f>'Agency North'!CI53+'Agency South'!CI53</f>
        <v>352.35274377267513</v>
      </c>
      <c r="CI49" s="26">
        <f>'Agency North'!CJ53+'Agency South'!CJ53</f>
        <v>355.87627121040191</v>
      </c>
      <c r="CJ49" s="26">
        <f>'Agency North'!CK53+'Agency South'!CK53</f>
        <v>377.17575986196505</v>
      </c>
      <c r="CK49" s="26">
        <f>'Agency North'!CL53+'Agency South'!CL53</f>
        <v>378.69958736205359</v>
      </c>
      <c r="CL49" s="26">
        <f>'Agency North'!CM53+'Agency South'!CM53</f>
        <v>388.75858920183805</v>
      </c>
      <c r="CM49" s="26">
        <f>'Agency North'!CN53+'Agency South'!CN53</f>
        <v>390.19695878676663</v>
      </c>
      <c r="CN49" s="26">
        <f>'Agency North'!CO53+'Agency South'!CO53</f>
        <v>391.55277315596106</v>
      </c>
      <c r="CO49" s="26">
        <f>'Agency North'!CP53+'Agency South'!CP53</f>
        <v>400.76750390938378</v>
      </c>
      <c r="CP49" s="26">
        <f>'Agency North'!CQ53+'Agency South'!CQ53</f>
        <v>407.33465916774583</v>
      </c>
      <c r="CQ49" s="26">
        <f>'Agency North'!CR53+'Agency South'!CR53</f>
        <v>416.9218371020778</v>
      </c>
      <c r="CR49" s="26">
        <f>'Agency North'!CS53+'Agency South'!CS53</f>
        <v>426.61701236139845</v>
      </c>
      <c r="CS49" s="33">
        <f>'Agency North'!CT53+'Agency South'!CT53</f>
        <v>433.53480760840074</v>
      </c>
    </row>
    <row r="50" spans="1:97" s="26" customFormat="1" x14ac:dyDescent="0.25">
      <c r="A50" s="26" t="s">
        <v>5</v>
      </c>
      <c r="B50" s="26">
        <f>'Agency North'!C54+'Agency South'!C54</f>
        <v>122</v>
      </c>
      <c r="C50" s="26">
        <f>'Agency North'!D54+'Agency South'!D54</f>
        <v>72</v>
      </c>
      <c r="D50" s="26">
        <f>'Agency North'!E54+'Agency South'!E54</f>
        <v>140</v>
      </c>
      <c r="E50" s="26">
        <f>'Agency North'!F54+'Agency South'!F54</f>
        <v>166</v>
      </c>
      <c r="F50" s="26">
        <f>'Agency North'!G54+'Agency South'!G54</f>
        <v>159</v>
      </c>
      <c r="G50" s="26">
        <f>'Agency North'!H54+'Agency South'!H54</f>
        <v>205</v>
      </c>
      <c r="H50" s="26">
        <f>'Agency North'!I54+'Agency South'!I54</f>
        <v>242</v>
      </c>
      <c r="I50" s="26">
        <f>'Agency North'!J54+'Agency South'!J54</f>
        <v>175</v>
      </c>
      <c r="J50" s="26">
        <f>'Agency North'!K54+'Agency South'!K54</f>
        <v>269</v>
      </c>
      <c r="K50" s="26">
        <f>'Agency North'!L54+'Agency South'!L54</f>
        <v>202</v>
      </c>
      <c r="L50" s="26">
        <f>'Agency North'!M54+'Agency South'!M54</f>
        <v>376</v>
      </c>
      <c r="M50" s="33">
        <f>'Agency North'!N54+'Agency South'!N54</f>
        <v>276</v>
      </c>
      <c r="N50" s="260">
        <f>'Agency North'!O54+'Agency South'!O54</f>
        <v>59</v>
      </c>
      <c r="O50" s="260">
        <f>'Agency North'!P54+'Agency South'!P54</f>
        <v>63</v>
      </c>
      <c r="P50" s="260">
        <f>'Agency North'!Q54+'Agency South'!Q54</f>
        <v>301</v>
      </c>
      <c r="Q50" s="260">
        <f>'Agency North'!R54+'Agency South'!R54</f>
        <v>244</v>
      </c>
      <c r="R50" s="260">
        <f>'Agency North'!S54+'Agency South'!S54</f>
        <v>299</v>
      </c>
      <c r="S50" s="260">
        <f>'Agency North'!T54+'Agency South'!T54</f>
        <v>576</v>
      </c>
      <c r="T50" s="261">
        <f>'Agency North'!U54+'Agency South'!U54</f>
        <v>359</v>
      </c>
      <c r="U50" s="261">
        <f>'Agency North'!V54+'Agency South'!V54</f>
        <v>409</v>
      </c>
      <c r="V50" s="15">
        <f>'Agency North'!W54+'Agency South'!W54</f>
        <v>554</v>
      </c>
      <c r="W50" s="15">
        <f>'Agency North'!X54+'Agency South'!X54</f>
        <v>434</v>
      </c>
      <c r="X50" s="15">
        <f>'Agency North'!Y54+'Agency South'!Y54</f>
        <v>407</v>
      </c>
      <c r="Y50" s="94">
        <f>'Agency North'!Z54+'Agency South'!Z54</f>
        <v>774</v>
      </c>
      <c r="Z50" s="26">
        <f>'Agency North'!AA54+'Agency South'!AA54</f>
        <v>160</v>
      </c>
      <c r="AA50" s="26">
        <f>'Agency North'!AB54+'Agency South'!AB54</f>
        <v>325</v>
      </c>
      <c r="AB50" s="26">
        <f>'Agency North'!AC54+'Agency South'!AC54</f>
        <v>591</v>
      </c>
      <c r="AC50" s="26">
        <f>'Agency North'!AD54+'Agency South'!AD54</f>
        <v>460</v>
      </c>
      <c r="AD50" s="26">
        <f>'Agency North'!AE54+'Agency South'!AE54</f>
        <v>429</v>
      </c>
      <c r="AE50" s="26">
        <f>'Agency North'!AF54+'Agency South'!AF54</f>
        <v>914</v>
      </c>
      <c r="AF50" s="26">
        <f>'Agency North'!AG54+'Agency South'!AG54</f>
        <v>515</v>
      </c>
      <c r="AG50" s="26">
        <f>'Agency North'!AH54+'Agency South'!AH54</f>
        <v>527.7532948808439</v>
      </c>
      <c r="AH50" s="26">
        <f>'Agency North'!AI54+'Agency South'!AI54</f>
        <v>646.61951916088674</v>
      </c>
      <c r="AI50" s="26">
        <f>'Agency North'!AJ54+'Agency South'!AJ54</f>
        <v>717.73352459344255</v>
      </c>
      <c r="AJ50" s="26">
        <f>'Agency North'!AK54+'Agency South'!AK54</f>
        <v>721.09967692771727</v>
      </c>
      <c r="AK50" s="33">
        <f>'Agency North'!AL54+'Agency South'!AL54</f>
        <v>787.18499615750147</v>
      </c>
      <c r="AL50" s="26">
        <f>'Agency North'!AM54+'Agency South'!AM54</f>
        <v>447.1183495202568</v>
      </c>
      <c r="AM50" s="26">
        <f>'Agency North'!AN54+'Agency South'!AN54</f>
        <v>591.67152511299469</v>
      </c>
      <c r="AN50" s="26">
        <f>'Agency North'!AO54+'Agency South'!AO54</f>
        <v>696.83415844680144</v>
      </c>
      <c r="AO50" s="26">
        <f>'Agency North'!AP54+'Agency South'!AP54</f>
        <v>678.02917156433796</v>
      </c>
      <c r="AP50" s="26">
        <f>'Agency North'!AQ54+'Agency South'!AQ54</f>
        <v>707.23610794397007</v>
      </c>
      <c r="AQ50" s="26">
        <f>'Agency North'!AR54+'Agency South'!AR54</f>
        <v>910.32909660928044</v>
      </c>
      <c r="AR50" s="26">
        <f>'Agency North'!AS54+'Agency South'!AS54</f>
        <v>881.84798915944032</v>
      </c>
      <c r="AS50" s="26">
        <f>'Agency North'!AT54+'Agency South'!AT54</f>
        <v>899.46758147660626</v>
      </c>
      <c r="AT50" s="26">
        <f>'Agency North'!AU54+'Agency South'!AU54</f>
        <v>928.38535572703233</v>
      </c>
      <c r="AU50" s="26">
        <f>'Agency North'!AV54+'Agency South'!AV54</f>
        <v>955.94007195942606</v>
      </c>
      <c r="AV50" s="26">
        <f>'Agency North'!AW54+'Agency South'!AW54</f>
        <v>988.84553901852883</v>
      </c>
      <c r="AW50" s="33">
        <f>'Agency North'!AX54+'Agency South'!AX54</f>
        <v>1026.6510588555079</v>
      </c>
      <c r="AX50" s="26">
        <f>'Agency North'!AY54+'Agency South'!AY54</f>
        <v>847.58453110346113</v>
      </c>
      <c r="AY50" s="26">
        <f>'Agency North'!AZ54+'Agency South'!AZ54</f>
        <v>871.11804875466157</v>
      </c>
      <c r="AZ50" s="26">
        <f>'Agency North'!BA54+'Agency South'!BA54</f>
        <v>950.20466722787341</v>
      </c>
      <c r="BA50" s="26">
        <f>'Agency North'!BB54+'Agency South'!BB54</f>
        <v>967.10284562952984</v>
      </c>
      <c r="BB50" s="26">
        <f>'Agency North'!BC54+'Agency South'!BC54</f>
        <v>981.67547589999322</v>
      </c>
      <c r="BC50" s="26">
        <f>'Agency North'!BD54+'Agency South'!BD54</f>
        <v>997.59593697652645</v>
      </c>
      <c r="BD50" s="26">
        <f>'Agency North'!BE54+'Agency South'!BE54</f>
        <v>1016.9447135297791</v>
      </c>
      <c r="BE50" s="26">
        <f>'Agency North'!BF54+'Agency South'!BF54</f>
        <v>1037.4026982045157</v>
      </c>
      <c r="BF50" s="26">
        <f>'Agency North'!BG54+'Agency South'!BG54</f>
        <v>1058.9394219167789</v>
      </c>
      <c r="BG50" s="26">
        <f>'Agency North'!BH54+'Agency South'!BH54</f>
        <v>1082.0453692797566</v>
      </c>
      <c r="BH50" s="26">
        <f>'Agency North'!BI54+'Agency South'!BI54</f>
        <v>1105.1963516391797</v>
      </c>
      <c r="BI50" s="33">
        <f>'Agency North'!BJ54+'Agency South'!BJ54</f>
        <v>1128.5859951876905</v>
      </c>
      <c r="BJ50" s="26">
        <f>'Agency North'!BK54+'Agency South'!BK54</f>
        <v>596.11773529371294</v>
      </c>
      <c r="BK50" s="26">
        <f>'Agency North'!BL54+'Agency South'!BL54</f>
        <v>580.4957568719268</v>
      </c>
      <c r="BL50" s="26">
        <f>'Agency North'!BM54+'Agency South'!BM54</f>
        <v>1372.138493003976</v>
      </c>
      <c r="BM50" s="26">
        <f>'Agency North'!BN54+'Agency South'!BN54</f>
        <v>1392.3030031300125</v>
      </c>
      <c r="BN50" s="26">
        <f>'Agency North'!BO54+'Agency South'!BO54</f>
        <v>1393.8869750977306</v>
      </c>
      <c r="BO50" s="26">
        <f>'Agency North'!BP54+'Agency South'!BP54</f>
        <v>1387.8462747617716</v>
      </c>
      <c r="BP50" s="26">
        <f>'Agency North'!BQ54+'Agency South'!BQ54</f>
        <v>1414.847440879008</v>
      </c>
      <c r="BQ50" s="26">
        <f>'Agency North'!BR54+'Agency South'!BR54</f>
        <v>1440.2595480301115</v>
      </c>
      <c r="BR50" s="26">
        <f>'Agency North'!BS54+'Agency South'!BS54</f>
        <v>1482.4926889903606</v>
      </c>
      <c r="BS50" s="26">
        <f>'Agency North'!BT54+'Agency South'!BT54</f>
        <v>1522.6999438752105</v>
      </c>
      <c r="BT50" s="26">
        <f>'Agency North'!BU54+'Agency South'!BU54</f>
        <v>1562.5709805985914</v>
      </c>
      <c r="BU50" s="33">
        <f>'Agency North'!BV54+'Agency South'!BV54</f>
        <v>1602.3955413703152</v>
      </c>
      <c r="BV50" s="26">
        <f>'Agency North'!BW54+'Agency South'!BW54</f>
        <v>705.43100951510075</v>
      </c>
      <c r="BW50" s="26">
        <f>'Agency North'!BX54+'Agency South'!BX54</f>
        <v>716.40297419145884</v>
      </c>
      <c r="BX50" s="26">
        <f>'Agency North'!BY54+'Agency South'!BY54</f>
        <v>1613.1278681470421</v>
      </c>
      <c r="BY50" s="26">
        <f>'Agency North'!BZ54+'Agency South'!BZ54</f>
        <v>1651.5307119080883</v>
      </c>
      <c r="BZ50" s="26">
        <f>'Agency North'!CA54+'Agency South'!CA54</f>
        <v>1666.7278070217881</v>
      </c>
      <c r="CA50" s="26">
        <f>'Agency North'!CB54+'Agency South'!CB54</f>
        <v>1663.563858163858</v>
      </c>
      <c r="CB50" s="26">
        <f>'Agency North'!CC54+'Agency South'!CC54</f>
        <v>1669.776210255126</v>
      </c>
      <c r="CC50" s="26">
        <f>'Agency North'!CD54+'Agency South'!CD54</f>
        <v>1699.3224942232728</v>
      </c>
      <c r="CD50" s="26">
        <f>'Agency North'!CE54+'Agency South'!CE54</f>
        <v>1747.6796903378622</v>
      </c>
      <c r="CE50" s="26">
        <f>'Agency North'!CF54+'Agency South'!CF54</f>
        <v>1790.9100547372918</v>
      </c>
      <c r="CF50" s="26">
        <f>'Agency North'!CG54+'Agency South'!CG54</f>
        <v>1829.5983827852244</v>
      </c>
      <c r="CG50" s="33">
        <f>'Agency North'!CH54+'Agency South'!CH54</f>
        <v>1865.2884211177181</v>
      </c>
      <c r="CH50" s="26">
        <f>'Agency North'!CI54+'Agency South'!CI54</f>
        <v>851.62154026314522</v>
      </c>
      <c r="CI50" s="26">
        <f>'Agency North'!CJ54+'Agency South'!CJ54</f>
        <v>863.83365265691498</v>
      </c>
      <c r="CJ50" s="26">
        <f>'Agency North'!CK54+'Agency South'!CK54</f>
        <v>1961.605178030667</v>
      </c>
      <c r="CK50" s="26">
        <f>'Agency North'!CL54+'Agency South'!CL54</f>
        <v>2004.3621986622786</v>
      </c>
      <c r="CL50" s="26">
        <f>'Agency North'!CM54+'Agency South'!CM54</f>
        <v>2017.2765139804674</v>
      </c>
      <c r="CM50" s="26">
        <f>'Agency North'!CN54+'Agency South'!CN54</f>
        <v>2006.2874434691207</v>
      </c>
      <c r="CN50" s="26">
        <f>'Agency North'!CO54+'Agency South'!CO54</f>
        <v>2005.9198120021813</v>
      </c>
      <c r="CO50" s="26">
        <f>'Agency North'!CP54+'Agency South'!CP54</f>
        <v>2037.2382445906499</v>
      </c>
      <c r="CP50" s="26">
        <f>'Agency North'!CQ54+'Agency South'!CQ54</f>
        <v>2093.3216059095844</v>
      </c>
      <c r="CQ50" s="26">
        <f>'Agency North'!CR54+'Agency South'!CR54</f>
        <v>2181.7856373760901</v>
      </c>
      <c r="CR50" s="26">
        <f>'Agency North'!CS54+'Agency South'!CS54</f>
        <v>2233.2605353359054</v>
      </c>
      <c r="CS50" s="33">
        <f>'Agency North'!CT54+'Agency South'!CT54</f>
        <v>2275.7456491897392</v>
      </c>
    </row>
    <row r="51" spans="1:97" s="26" customFormat="1" x14ac:dyDescent="0.25">
      <c r="A51" s="26" t="s">
        <v>6</v>
      </c>
      <c r="B51" s="26">
        <f>'Agency North'!C55+'Agency South'!C55</f>
        <v>106</v>
      </c>
      <c r="C51" s="26">
        <f>'Agency North'!D55+'Agency South'!D55</f>
        <v>106</v>
      </c>
      <c r="D51" s="26">
        <f>'Agency North'!E55+'Agency South'!E55</f>
        <v>71</v>
      </c>
      <c r="E51" s="26">
        <f>'Agency North'!F55+'Agency South'!F55</f>
        <v>140</v>
      </c>
      <c r="F51" s="26">
        <f>'Agency North'!G55+'Agency South'!G55</f>
        <v>162</v>
      </c>
      <c r="G51" s="26">
        <f>'Agency North'!H55+'Agency South'!H55</f>
        <v>149</v>
      </c>
      <c r="H51" s="26">
        <f>'Agency North'!I55+'Agency South'!I55</f>
        <v>168</v>
      </c>
      <c r="I51" s="26">
        <f>'Agency North'!J55+'Agency South'!J55</f>
        <v>132</v>
      </c>
      <c r="J51" s="26">
        <f>'Agency North'!K55+'Agency South'!K55</f>
        <v>174</v>
      </c>
      <c r="K51" s="26">
        <f>'Agency North'!L55+'Agency South'!L55</f>
        <v>203</v>
      </c>
      <c r="L51" s="26">
        <f>'Agency North'!M55+'Agency South'!M55</f>
        <v>121</v>
      </c>
      <c r="M51" s="33">
        <f>'Agency North'!N55+'Agency South'!N55</f>
        <v>320</v>
      </c>
      <c r="N51" s="260">
        <f>'Agency North'!O55+'Agency South'!O55</f>
        <v>104</v>
      </c>
      <c r="O51" s="260">
        <f>'Agency North'!P55+'Agency South'!P55</f>
        <v>56</v>
      </c>
      <c r="P51" s="260">
        <f>'Agency North'!Q55+'Agency South'!Q55</f>
        <v>49</v>
      </c>
      <c r="Q51" s="260">
        <f>'Agency North'!R55+'Agency South'!R55</f>
        <v>169</v>
      </c>
      <c r="R51" s="260">
        <f>'Agency North'!S55+'Agency South'!S55</f>
        <v>162</v>
      </c>
      <c r="S51" s="260">
        <f>'Agency North'!T55+'Agency South'!T55</f>
        <v>232</v>
      </c>
      <c r="T51" s="261">
        <f>'Agency North'!U55+'Agency South'!U55</f>
        <v>300</v>
      </c>
      <c r="U51" s="261">
        <f>'Agency North'!V55+'Agency South'!V55</f>
        <v>228</v>
      </c>
      <c r="V51" s="15">
        <f>'Agency North'!W55+'Agency South'!W55</f>
        <v>310</v>
      </c>
      <c r="W51" s="15">
        <f>'Agency North'!X55+'Agency South'!X55</f>
        <v>301</v>
      </c>
      <c r="X51" s="15">
        <f>'Agency North'!Y55+'Agency South'!Y55</f>
        <v>313</v>
      </c>
      <c r="Y51" s="94">
        <f>'Agency North'!Z55+'Agency South'!Z55</f>
        <v>377</v>
      </c>
      <c r="Z51" s="26">
        <f>'Agency North'!AA55+'Agency South'!AA55</f>
        <v>218</v>
      </c>
      <c r="AA51" s="26">
        <f>'Agency North'!AB55+'Agency South'!AB55</f>
        <v>117</v>
      </c>
      <c r="AB51" s="26">
        <f>'Agency North'!AC55+'Agency South'!AC55</f>
        <v>274</v>
      </c>
      <c r="AC51" s="26">
        <f>'Agency North'!AD55+'Agency South'!AD55</f>
        <v>262</v>
      </c>
      <c r="AD51" s="26">
        <f>'Agency North'!AE55+'Agency South'!AE55</f>
        <v>213</v>
      </c>
      <c r="AE51" s="26">
        <f>'Agency North'!AF55+'Agency South'!AF55</f>
        <v>196</v>
      </c>
      <c r="AF51" s="26">
        <f>'Agency North'!AG55+'Agency South'!AG55</f>
        <v>243</v>
      </c>
      <c r="AG51" s="26">
        <f>'Agency North'!AH55+'Agency South'!AH55</f>
        <v>248.89251740109086</v>
      </c>
      <c r="AH51" s="26">
        <f>'Agency North'!AI55+'Agency South'!AI55</f>
        <v>271.38911414120275</v>
      </c>
      <c r="AI51" s="26">
        <f>'Agency North'!AJ55+'Agency South'!AJ55</f>
        <v>302.54785935506106</v>
      </c>
      <c r="AJ51" s="26">
        <f>'Agency North'!AK55+'Agency South'!AK55</f>
        <v>337.70366912972185</v>
      </c>
      <c r="AK51" s="33">
        <f>'Agency North'!AL55+'Agency South'!AL55</f>
        <v>341.59054406566622</v>
      </c>
      <c r="AL51" s="26">
        <f>'Agency North'!AM55+'Agency South'!AM55</f>
        <v>257.84464036891768</v>
      </c>
      <c r="AM51" s="26">
        <f>'Agency North'!AN55+'Agency South'!AN55</f>
        <v>156.79063965973762</v>
      </c>
      <c r="AN51" s="26">
        <f>'Agency North'!AO55+'Agency South'!AO55</f>
        <v>400.4322977053647</v>
      </c>
      <c r="AO51" s="26">
        <f>'Agency North'!AP55+'Agency South'!AP55</f>
        <v>356.56852365106465</v>
      </c>
      <c r="AP51" s="26">
        <f>'Agency North'!AQ55+'Agency South'!AQ55</f>
        <v>281.51185018069623</v>
      </c>
      <c r="AQ51" s="26">
        <f>'Agency North'!AR55+'Agency South'!AR55</f>
        <v>297.23336023985161</v>
      </c>
      <c r="AR51" s="26">
        <f>'Agency North'!AS55+'Agency South'!AS55</f>
        <v>382.41729466814036</v>
      </c>
      <c r="AS51" s="26">
        <f>'Agency North'!AT55+'Agency South'!AT55</f>
        <v>383.43318718059925</v>
      </c>
      <c r="AT51" s="26">
        <f>'Agency North'!AU55+'Agency South'!AU55</f>
        <v>402.4425605761819</v>
      </c>
      <c r="AU51" s="26">
        <f>'Agency North'!AV55+'Agency South'!AV55</f>
        <v>429.63325660504881</v>
      </c>
      <c r="AV51" s="26">
        <f>'Agency North'!AW55+'Agency South'!AW55</f>
        <v>455.50615064762673</v>
      </c>
      <c r="AW51" s="33">
        <f>'Agency North'!AX55+'Agency South'!AX55</f>
        <v>485.87539791536125</v>
      </c>
      <c r="AX51" s="26">
        <f>'Agency North'!AY55+'Agency South'!AY55</f>
        <v>490.12298962544946</v>
      </c>
      <c r="AY51" s="26">
        <f>'Agency North'!AZ55+'Agency South'!AZ55</f>
        <v>431.79300263883738</v>
      </c>
      <c r="AZ51" s="26">
        <f>'Agency North'!BA55+'Agency South'!BA55</f>
        <v>440.04750627952524</v>
      </c>
      <c r="BA51" s="26">
        <f>'Agency North'!BB55+'Agency South'!BB55</f>
        <v>449.41252910860135</v>
      </c>
      <c r="BB51" s="26">
        <f>'Agency North'!BC55+'Agency South'!BC55</f>
        <v>458.90792023461483</v>
      </c>
      <c r="BC51" s="26">
        <f>'Agency North'!BD55+'Agency South'!BD55</f>
        <v>467.12392350200366</v>
      </c>
      <c r="BD51" s="26">
        <f>'Agency North'!BE55+'Agency South'!BE55</f>
        <v>475.41693572714718</v>
      </c>
      <c r="BE51" s="26">
        <f>'Agency North'!BF55+'Agency South'!BF55</f>
        <v>482.17829827765195</v>
      </c>
      <c r="BF51" s="26">
        <f>'Agency North'!BG55+'Agency South'!BG55</f>
        <v>490.35460432370587</v>
      </c>
      <c r="BG51" s="26">
        <f>'Agency North'!BH55+'Agency South'!BH55</f>
        <v>499.07366382110735</v>
      </c>
      <c r="BH51" s="26">
        <f>'Agency North'!BI55+'Agency South'!BI55</f>
        <v>507.77329063644839</v>
      </c>
      <c r="BI51" s="33">
        <f>'Agency North'!BJ55+'Agency South'!BJ55</f>
        <v>516.62683822937254</v>
      </c>
      <c r="BJ51" s="26">
        <f>'Agency North'!BK55+'Agency South'!BK55</f>
        <v>525.64223720644316</v>
      </c>
      <c r="BK51" s="26">
        <f>'Agency North'!BL55+'Agency South'!BL55</f>
        <v>312.23636277578618</v>
      </c>
      <c r="BL51" s="26">
        <f>'Agency North'!BM55+'Agency South'!BM55</f>
        <v>303.41528922288956</v>
      </c>
      <c r="BM51" s="26">
        <f>'Agency North'!BN55+'Agency South'!BN55</f>
        <v>658.17528735942585</v>
      </c>
      <c r="BN51" s="26">
        <f>'Agency North'!BO55+'Agency South'!BO55</f>
        <v>667.35145998478106</v>
      </c>
      <c r="BO51" s="26">
        <f>'Agency North'!BP55+'Agency South'!BP55</f>
        <v>670.72746021544333</v>
      </c>
      <c r="BP51" s="26">
        <f>'Agency North'!BQ55+'Agency South'!BQ55</f>
        <v>675.00708935402645</v>
      </c>
      <c r="BQ51" s="26">
        <f>'Agency North'!BR55+'Agency South'!BR55</f>
        <v>678.33102530997223</v>
      </c>
      <c r="BR51" s="26">
        <f>'Agency North'!BS55+'Agency South'!BS55</f>
        <v>688.45051743019269</v>
      </c>
      <c r="BS51" s="26">
        <f>'Agency North'!BT55+'Agency South'!BT55</f>
        <v>703.93004527101471</v>
      </c>
      <c r="BT51" s="26">
        <f>'Agency North'!BU55+'Agency South'!BU55</f>
        <v>719.64439632367771</v>
      </c>
      <c r="BU51" s="33">
        <f>'Agency North'!BV55+'Agency South'!BV55</f>
        <v>735.3818350821341</v>
      </c>
      <c r="BV51" s="26">
        <f>'Agency North'!BW55+'Agency South'!BW55</f>
        <v>754.76838767312813</v>
      </c>
      <c r="BW51" s="26">
        <f>'Agency North'!BX55+'Agency South'!BX55</f>
        <v>355.6054138674956</v>
      </c>
      <c r="BX51" s="26">
        <f>'Agency North'!BY55+'Agency South'!BY55</f>
        <v>360.13633874514807</v>
      </c>
      <c r="BY51" s="26">
        <f>'Agency North'!BZ55+'Agency South'!BZ55</f>
        <v>789.72236197993982</v>
      </c>
      <c r="BZ51" s="26">
        <f>'Agency North'!CA55+'Agency South'!CA55</f>
        <v>806.42950032502006</v>
      </c>
      <c r="CA51" s="26">
        <f>'Agency North'!CB55+'Agency South'!CB55</f>
        <v>812.67881345713079</v>
      </c>
      <c r="CB51" s="26">
        <f>'Agency North'!CC55+'Agency South'!CC55</f>
        <v>816.67573681743238</v>
      </c>
      <c r="CC51" s="26">
        <f>'Agency North'!CD55+'Agency South'!CD55</f>
        <v>831.16666420486536</v>
      </c>
      <c r="CD51" s="26">
        <f>'Agency North'!CE55+'Agency South'!CE55</f>
        <v>844.37101545673352</v>
      </c>
      <c r="CE51" s="26">
        <f>'Agency North'!CF55+'Agency South'!CF55</f>
        <v>866.37155185510619</v>
      </c>
      <c r="CF51" s="26">
        <f>'Agency North'!CG55+'Agency South'!CG55</f>
        <v>892.62268020277031</v>
      </c>
      <c r="CG51" s="33">
        <f>'Agency North'!CH55+'Agency South'!CH55</f>
        <v>910.28308548999883</v>
      </c>
      <c r="CH51" s="26">
        <f>'Agency North'!CI55+'Agency South'!CI55</f>
        <v>900.89390518727748</v>
      </c>
      <c r="CI51" s="26">
        <f>'Agency North'!CJ55+'Agency South'!CJ55</f>
        <v>420.95370546412943</v>
      </c>
      <c r="CJ51" s="26">
        <f>'Agency North'!CK55+'Agency South'!CK55</f>
        <v>427.37117090964676</v>
      </c>
      <c r="CK51" s="26">
        <f>'Agency North'!CL55+'Agency South'!CL55</f>
        <v>949.063894544645</v>
      </c>
      <c r="CL51" s="26">
        <f>'Agency North'!CM55+'Agency South'!CM55</f>
        <v>969.94234854482147</v>
      </c>
      <c r="CM51" s="26">
        <f>'Agency North'!CN55+'Agency South'!CN55</f>
        <v>977.36191970944276</v>
      </c>
      <c r="CN51" s="26">
        <f>'Agency North'!CO55+'Agency South'!CO55</f>
        <v>981.44349757376187</v>
      </c>
      <c r="CO51" s="26">
        <f>'Agency North'!CP55+'Agency South'!CP55</f>
        <v>997.90366132212205</v>
      </c>
      <c r="CP51" s="26">
        <f>'Agency North'!CQ55+'Agency South'!CQ55</f>
        <v>1014.0053972474657</v>
      </c>
      <c r="CQ51" s="26">
        <f>'Agency North'!CR55+'Agency South'!CR55</f>
        <v>1057.9165826671999</v>
      </c>
      <c r="CR51" s="26">
        <f>'Agency North'!CS55+'Agency South'!CS55</f>
        <v>1091.9480823988802</v>
      </c>
      <c r="CS51" s="33">
        <f>'Agency North'!CT55+'Agency South'!CT55</f>
        <v>1115.380197296083</v>
      </c>
    </row>
    <row r="52" spans="1:97" s="26" customFormat="1" x14ac:dyDescent="0.25">
      <c r="A52" s="26" t="s">
        <v>7</v>
      </c>
      <c r="B52" s="26">
        <f>'Agency North'!C56+'Agency South'!C56</f>
        <v>124</v>
      </c>
      <c r="C52" s="26">
        <f>'Agency North'!D56+'Agency South'!D56</f>
        <v>116</v>
      </c>
      <c r="D52" s="26">
        <f>'Agency North'!E56+'Agency South'!E56</f>
        <v>176</v>
      </c>
      <c r="E52" s="26">
        <f>'Agency North'!F56+'Agency South'!F56</f>
        <v>110</v>
      </c>
      <c r="F52" s="26">
        <f>'Agency North'!G56+'Agency South'!G56</f>
        <v>136</v>
      </c>
      <c r="G52" s="26">
        <f>'Agency North'!H56+'Agency South'!H56</f>
        <v>257</v>
      </c>
      <c r="H52" s="26">
        <f>'Agency North'!I56+'Agency South'!I56</f>
        <v>234</v>
      </c>
      <c r="I52" s="26">
        <f>'Agency North'!J56+'Agency South'!J56</f>
        <v>160</v>
      </c>
      <c r="J52" s="26">
        <f>'Agency North'!K56+'Agency South'!K56</f>
        <v>270</v>
      </c>
      <c r="K52" s="26">
        <f>'Agency North'!L56+'Agency South'!L56</f>
        <v>210</v>
      </c>
      <c r="L52" s="26">
        <f>'Agency North'!M56+'Agency South'!M56</f>
        <v>266</v>
      </c>
      <c r="M52" s="33">
        <f>'Agency North'!N56+'Agency South'!N56</f>
        <v>290</v>
      </c>
      <c r="N52" s="260">
        <f>'Agency North'!O56+'Agency South'!O56</f>
        <v>147</v>
      </c>
      <c r="O52" s="260">
        <f>'Agency North'!P56+'Agency South'!P56</f>
        <v>177</v>
      </c>
      <c r="P52" s="260">
        <f>'Agency North'!Q56+'Agency South'!Q56</f>
        <v>150</v>
      </c>
      <c r="Q52" s="260">
        <f>'Agency North'!R56+'Agency South'!R56</f>
        <v>62</v>
      </c>
      <c r="R52" s="260">
        <f>'Agency North'!S56+'Agency South'!S56</f>
        <v>150</v>
      </c>
      <c r="S52" s="260">
        <f>'Agency North'!T56+'Agency South'!T56</f>
        <v>250</v>
      </c>
      <c r="T52" s="261">
        <f>'Agency North'!U56+'Agency South'!U56</f>
        <v>203</v>
      </c>
      <c r="U52" s="261">
        <f>'Agency North'!V56+'Agency South'!V56</f>
        <v>307</v>
      </c>
      <c r="V52" s="15">
        <f>'Agency North'!W56+'Agency South'!W56</f>
        <v>343</v>
      </c>
      <c r="W52" s="15">
        <f>'Agency North'!X56+'Agency South'!X56</f>
        <v>243</v>
      </c>
      <c r="X52" s="15">
        <f>'Agency North'!Y56+'Agency South'!Y56</f>
        <v>323</v>
      </c>
      <c r="Y52" s="94">
        <f>'Agency North'!Z56+'Agency South'!Z56</f>
        <v>494</v>
      </c>
      <c r="Z52" s="26">
        <f>'Agency North'!AA56+'Agency South'!AA56</f>
        <v>238</v>
      </c>
      <c r="AA52" s="26">
        <f>'Agency North'!AB56+'Agency South'!AB56</f>
        <v>423</v>
      </c>
      <c r="AB52" s="26">
        <f>'Agency North'!AC56+'Agency South'!AC56</f>
        <v>281</v>
      </c>
      <c r="AC52" s="26">
        <f>'Agency North'!AD56+'Agency South'!AD56</f>
        <v>206</v>
      </c>
      <c r="AD52" s="26">
        <f>'Agency North'!AE56+'Agency South'!AE56</f>
        <v>235</v>
      </c>
      <c r="AE52" s="26">
        <f>'Agency North'!AF56+'Agency South'!AF56</f>
        <v>222</v>
      </c>
      <c r="AF52" s="26">
        <f>'Agency North'!AG56+'Agency South'!AG56</f>
        <v>194</v>
      </c>
      <c r="AG52" s="26">
        <f>'Agency North'!AH56+'Agency South'!AH56</f>
        <v>268.38481644295194</v>
      </c>
      <c r="AH52" s="26">
        <f>'Agency North'!AI56+'Agency South'!AI56</f>
        <v>300.69912498508791</v>
      </c>
      <c r="AI52" s="26">
        <f>'Agency North'!AJ56+'Agency South'!AJ56</f>
        <v>262.24190918121496</v>
      </c>
      <c r="AJ52" s="26">
        <f>'Agency North'!AK56+'Agency South'!AK56</f>
        <v>290.17852499620534</v>
      </c>
      <c r="AK52" s="33">
        <f>'Agency North'!AL56+'Agency South'!AL56</f>
        <v>324.91831561809948</v>
      </c>
      <c r="AL52" s="26">
        <f>'Agency North'!AM56+'Agency South'!AM56</f>
        <v>337.46355615782898</v>
      </c>
      <c r="AM52" s="26">
        <f>'Agency North'!AN56+'Agency South'!AN56</f>
        <v>342.71332350922859</v>
      </c>
      <c r="AN52" s="26">
        <f>'Agency North'!AO56+'Agency South'!AO56</f>
        <v>271.54182188211331</v>
      </c>
      <c r="AO52" s="26">
        <f>'Agency North'!AP56+'Agency South'!AP56</f>
        <v>244.07992050052911</v>
      </c>
      <c r="AP52" s="26">
        <f>'Agency North'!AQ56+'Agency South'!AQ56</f>
        <v>311.83875224960195</v>
      </c>
      <c r="AQ52" s="26">
        <f>'Agency North'!AR56+'Agency South'!AR56</f>
        <v>263.21395416032124</v>
      </c>
      <c r="AR52" s="26">
        <f>'Agency North'!AS56+'Agency South'!AS56</f>
        <v>260.44231252878967</v>
      </c>
      <c r="AS52" s="26">
        <f>'Agency North'!AT56+'Agency South'!AT56</f>
        <v>312.31637623226652</v>
      </c>
      <c r="AT52" s="26">
        <f>'Agency North'!AU56+'Agency South'!AU56</f>
        <v>353.92329989616184</v>
      </c>
      <c r="AU52" s="26">
        <f>'Agency North'!AV56+'Agency South'!AV56</f>
        <v>365.61563216207196</v>
      </c>
      <c r="AV52" s="26">
        <f>'Agency North'!AW56+'Agency South'!AW56</f>
        <v>390.11792633142511</v>
      </c>
      <c r="AW52" s="33">
        <f>'Agency North'!AX56+'Agency South'!AX56</f>
        <v>418.2795811479366</v>
      </c>
      <c r="AX52" s="26">
        <f>'Agency North'!AY56+'Agency South'!AY56</f>
        <v>433.28373241239427</v>
      </c>
      <c r="AY52" s="26">
        <f>'Agency North'!AZ56+'Agency South'!AZ56</f>
        <v>447.38348229978203</v>
      </c>
      <c r="AZ52" s="26">
        <f>'Agency North'!BA56+'Agency South'!BA56</f>
        <v>430.73477684468276</v>
      </c>
      <c r="BA52" s="26">
        <f>'Agency North'!BB56+'Agency South'!BB56</f>
        <v>424.35560708301023</v>
      </c>
      <c r="BB52" s="26">
        <f>'Agency North'!BC56+'Agency South'!BC56</f>
        <v>450.31565457227947</v>
      </c>
      <c r="BC52" s="26">
        <f>'Agency North'!BD56+'Agency South'!BD56</f>
        <v>364.8345598159184</v>
      </c>
      <c r="BD52" s="26">
        <f>'Agency North'!BE56+'Agency South'!BE56</f>
        <v>359.61623362627552</v>
      </c>
      <c r="BE52" s="26">
        <f>'Agency North'!BF56+'Agency South'!BF56</f>
        <v>380.81651956606049</v>
      </c>
      <c r="BF52" s="26">
        <f>'Agency North'!BG56+'Agency South'!BG56</f>
        <v>402.90148296464861</v>
      </c>
      <c r="BG52" s="26">
        <f>'Agency North'!BH56+'Agency South'!BH56</f>
        <v>426.47216607626115</v>
      </c>
      <c r="BH52" s="26">
        <f>'Agency North'!BI56+'Agency South'!BI56</f>
        <v>452.58510644028166</v>
      </c>
      <c r="BI52" s="33">
        <f>'Agency North'!BJ56+'Agency South'!BJ56</f>
        <v>480.79902462450252</v>
      </c>
      <c r="BJ52" s="26">
        <f>'Agency North'!BK56+'Agency South'!BK56</f>
        <v>475.65416183265592</v>
      </c>
      <c r="BK52" s="26">
        <f>'Agency North'!BL56+'Agency South'!BL56</f>
        <v>484.01282918087009</v>
      </c>
      <c r="BL52" s="26">
        <f>'Agency North'!BM56+'Agency South'!BM56</f>
        <v>391.69518523241953</v>
      </c>
      <c r="BM52" s="26">
        <f>'Agency North'!BN56+'Agency South'!BN56</f>
        <v>299.08528813529898</v>
      </c>
      <c r="BN52" s="26">
        <f>'Agency North'!BO56+'Agency South'!BO56</f>
        <v>487.5239097371998</v>
      </c>
      <c r="BO52" s="26">
        <f>'Agency North'!BP56+'Agency South'!BP56</f>
        <v>531.31050047482904</v>
      </c>
      <c r="BP52" s="26">
        <f>'Agency North'!BQ56+'Agency South'!BQ56</f>
        <v>521.80328488080977</v>
      </c>
      <c r="BQ52" s="26">
        <f>'Agency North'!BR56+'Agency South'!BR56</f>
        <v>544.83153585892205</v>
      </c>
      <c r="BR52" s="26">
        <f>'Agency North'!BS56+'Agency South'!BS56</f>
        <v>569.13281729627636</v>
      </c>
      <c r="BS52" s="26">
        <f>'Agency North'!BT56+'Agency South'!BT56</f>
        <v>599.52349218606366</v>
      </c>
      <c r="BT52" s="26">
        <f>'Agency North'!BU56+'Agency South'!BU56</f>
        <v>637.52556547847166</v>
      </c>
      <c r="BU52" s="33">
        <f>'Agency North'!BV56+'Agency South'!BV56</f>
        <v>680.96608313011643</v>
      </c>
      <c r="BV52" s="26">
        <f>'Agency North'!BW56+'Agency South'!BW56</f>
        <v>671.46784687377306</v>
      </c>
      <c r="BW52" s="26">
        <f>'Agency North'!BX56+'Agency South'!BX56</f>
        <v>684.43251358869634</v>
      </c>
      <c r="BX52" s="26">
        <f>'Agency North'!BY56+'Agency South'!BY56</f>
        <v>510.95604465858963</v>
      </c>
      <c r="BY52" s="26">
        <f>'Agency North'!BZ56+'Agency South'!BZ56</f>
        <v>341.97633704327097</v>
      </c>
      <c r="BZ52" s="26">
        <f>'Agency North'!CA56+'Agency South'!CA56</f>
        <v>576.41505088450742</v>
      </c>
      <c r="CA52" s="26">
        <f>'Agency North'!CB56+'Agency South'!CB56</f>
        <v>628.73419761417222</v>
      </c>
      <c r="CB52" s="26">
        <f>'Agency North'!CC56+'Agency South'!CC56</f>
        <v>619.65927434972639</v>
      </c>
      <c r="CC52" s="26">
        <f>'Agency North'!CD56+'Agency South'!CD56</f>
        <v>657.88878598086376</v>
      </c>
      <c r="CD52" s="26">
        <f>'Agency North'!CE56+'Agency South'!CE56</f>
        <v>687.3447963374573</v>
      </c>
      <c r="CE52" s="26">
        <f>'Agency North'!CF56+'Agency South'!CF56</f>
        <v>725.36758007091794</v>
      </c>
      <c r="CF52" s="26">
        <f>'Agency North'!CG56+'Agency South'!CG56</f>
        <v>781.13230474995157</v>
      </c>
      <c r="CG52" s="33">
        <f>'Agency North'!CH56+'Agency South'!CH56</f>
        <v>838.48214419356066</v>
      </c>
      <c r="CH52" s="26">
        <f>'Agency North'!CI56+'Agency South'!CI56</f>
        <v>807.29099505684553</v>
      </c>
      <c r="CI52" s="26">
        <f>'Agency North'!CJ56+'Agency South'!CJ56</f>
        <v>824.49377097152455</v>
      </c>
      <c r="CJ52" s="26">
        <f>'Agency North'!CK56+'Agency South'!CK56</f>
        <v>614.71418161564031</v>
      </c>
      <c r="CK52" s="26">
        <f>'Agency North'!CL56+'Agency South'!CL56</f>
        <v>410.2076650292143</v>
      </c>
      <c r="CL52" s="26">
        <f>'Agency North'!CM56+'Agency South'!CM56</f>
        <v>697.92001837336602</v>
      </c>
      <c r="CM52" s="26">
        <f>'Agency North'!CN56+'Agency South'!CN56</f>
        <v>757.58114445671151</v>
      </c>
      <c r="CN52" s="26">
        <f>'Agency North'!CO56+'Agency South'!CO56</f>
        <v>746.23620006169403</v>
      </c>
      <c r="CO52" s="26">
        <f>'Agency North'!CP56+'Agency South'!CP56</f>
        <v>793.45471595655329</v>
      </c>
      <c r="CP52" s="26">
        <f>'Agency North'!CQ56+'Agency South'!CQ56</f>
        <v>828.99959084116131</v>
      </c>
      <c r="CQ52" s="26">
        <f>'Agency North'!CR56+'Agency South'!CR56</f>
        <v>888.92438537208443</v>
      </c>
      <c r="CR52" s="26">
        <f>'Agency North'!CS56+'Agency South'!CS56</f>
        <v>959.000248057421</v>
      </c>
      <c r="CS52" s="33">
        <f>'Agency North'!CT56+'Agency South'!CT56</f>
        <v>1031.5183449406836</v>
      </c>
    </row>
    <row r="53" spans="1:97" s="26" customFormat="1" x14ac:dyDescent="0.25">
      <c r="A53" s="26" t="s">
        <v>8</v>
      </c>
      <c r="B53" s="26">
        <f>'Agency North'!C57+'Agency South'!C57</f>
        <v>81</v>
      </c>
      <c r="C53" s="26">
        <f>'Agency North'!D57+'Agency South'!D57</f>
        <v>65</v>
      </c>
      <c r="D53" s="26">
        <f>'Agency North'!E57+'Agency South'!E57</f>
        <v>124</v>
      </c>
      <c r="E53" s="26">
        <f>'Agency North'!F57+'Agency South'!F57</f>
        <v>142</v>
      </c>
      <c r="F53" s="26">
        <f>'Agency North'!G57+'Agency South'!G57</f>
        <v>182</v>
      </c>
      <c r="G53" s="26">
        <f>'Agency North'!H57+'Agency South'!H57</f>
        <v>143</v>
      </c>
      <c r="H53" s="26">
        <f>'Agency North'!I57+'Agency South'!I57</f>
        <v>132</v>
      </c>
      <c r="I53" s="26">
        <f>'Agency North'!J57+'Agency South'!J57</f>
        <v>140</v>
      </c>
      <c r="J53" s="26">
        <f>'Agency North'!K57+'Agency South'!K57</f>
        <v>260</v>
      </c>
      <c r="K53" s="26">
        <f>'Agency North'!L57+'Agency South'!L57</f>
        <v>192</v>
      </c>
      <c r="L53" s="26">
        <f>'Agency North'!M57+'Agency South'!M57</f>
        <v>199</v>
      </c>
      <c r="M53" s="33">
        <f>'Agency North'!N57+'Agency South'!N57</f>
        <v>233</v>
      </c>
      <c r="N53" s="260">
        <f>'Agency North'!O57+'Agency South'!O57</f>
        <v>124</v>
      </c>
      <c r="O53" s="260">
        <f>'Agency North'!P57+'Agency South'!P57</f>
        <v>121</v>
      </c>
      <c r="P53" s="260">
        <f>'Agency North'!Q57+'Agency South'!Q57</f>
        <v>256</v>
      </c>
      <c r="Q53" s="260">
        <f>'Agency North'!R57+'Agency South'!R57</f>
        <v>184</v>
      </c>
      <c r="R53" s="260">
        <f>'Agency North'!S57+'Agency South'!S57</f>
        <v>132</v>
      </c>
      <c r="S53" s="260">
        <f>'Agency North'!T57+'Agency South'!T57</f>
        <v>114</v>
      </c>
      <c r="T53" s="261">
        <f>'Agency North'!U57+'Agency South'!U57</f>
        <v>113</v>
      </c>
      <c r="U53" s="261">
        <f>'Agency North'!V57+'Agency South'!V57</f>
        <v>155</v>
      </c>
      <c r="V53" s="15">
        <f>'Agency North'!W57+'Agency South'!W57</f>
        <v>186</v>
      </c>
      <c r="W53" s="15">
        <f>'Agency North'!X57+'Agency South'!X57</f>
        <v>180</v>
      </c>
      <c r="X53" s="15">
        <f>'Agency North'!Y57+'Agency South'!Y57</f>
        <v>156</v>
      </c>
      <c r="Y53" s="94">
        <f>'Agency North'!Z57+'Agency South'!Z57</f>
        <v>321</v>
      </c>
      <c r="Z53" s="26">
        <f>'Agency North'!AA57+'Agency South'!AA57</f>
        <v>146</v>
      </c>
      <c r="AA53" s="26">
        <f>'Agency North'!AB57+'Agency South'!AB57</f>
        <v>255</v>
      </c>
      <c r="AB53" s="26">
        <f>'Agency North'!AC57+'Agency South'!AC57</f>
        <v>362</v>
      </c>
      <c r="AC53" s="26">
        <f>'Agency North'!AD57+'Agency South'!AD57</f>
        <v>180</v>
      </c>
      <c r="AD53" s="26">
        <f>'Agency North'!AE57+'Agency South'!AE57</f>
        <v>109</v>
      </c>
      <c r="AE53" s="26">
        <f>'Agency North'!AF57+'Agency South'!AF57</f>
        <v>105</v>
      </c>
      <c r="AF53" s="26">
        <f>'Agency North'!AG57+'Agency South'!AG57</f>
        <v>110</v>
      </c>
      <c r="AG53" s="26">
        <f>'Agency North'!AH57+'Agency South'!AH57</f>
        <v>175.81984888584213</v>
      </c>
      <c r="AH53" s="26">
        <f>'Agency North'!AI57+'Agency South'!AI57</f>
        <v>176.38607673076064</v>
      </c>
      <c r="AI53" s="26">
        <f>'Agency North'!AJ57+'Agency South'!AJ57</f>
        <v>216.5262046544874</v>
      </c>
      <c r="AJ53" s="26">
        <f>'Agency North'!AK57+'Agency South'!AK57</f>
        <v>239.935354144233</v>
      </c>
      <c r="AK53" s="33">
        <f>'Agency North'!AL57+'Agency South'!AL57</f>
        <v>271.85337628886975</v>
      </c>
      <c r="AL53" s="26">
        <f>'Agency North'!AM57+'Agency South'!AM57</f>
        <v>179.63689098238012</v>
      </c>
      <c r="AM53" s="26">
        <f>'Agency North'!AN57+'Agency South'!AN57</f>
        <v>192.66127606212052</v>
      </c>
      <c r="AN53" s="26">
        <f>'Agency North'!AO57+'Agency South'!AO57</f>
        <v>346.965577321811</v>
      </c>
      <c r="AO53" s="26">
        <f>'Agency North'!AP57+'Agency South'!AP57</f>
        <v>253.93160079153375</v>
      </c>
      <c r="AP53" s="26">
        <f>'Agency North'!AQ57+'Agency South'!AQ57</f>
        <v>171.83254932082116</v>
      </c>
      <c r="AQ53" s="26">
        <f>'Agency North'!AR57+'Agency South'!AR57</f>
        <v>184.6993282608824</v>
      </c>
      <c r="AR53" s="26">
        <f>'Agency North'!AS57+'Agency South'!AS57</f>
        <v>183.02009516591124</v>
      </c>
      <c r="AS53" s="26">
        <f>'Agency North'!AT57+'Agency South'!AT57</f>
        <v>214.32696728203993</v>
      </c>
      <c r="AT53" s="26">
        <f>'Agency North'!AU57+'Agency South'!AU57</f>
        <v>234.75065848648427</v>
      </c>
      <c r="AU53" s="26">
        <f>'Agency North'!AV57+'Agency South'!AV57</f>
        <v>269.21136684653112</v>
      </c>
      <c r="AV53" s="26">
        <f>'Agency North'!AW57+'Agency South'!AW57</f>
        <v>304.73079861727251</v>
      </c>
      <c r="AW53" s="33">
        <f>'Agency North'!AX57+'Agency South'!AX57</f>
        <v>342.36420113570409</v>
      </c>
      <c r="AX53" s="26">
        <f>'Agency North'!AY57+'Agency South'!AY57</f>
        <v>302.22031082205672</v>
      </c>
      <c r="AY53" s="26">
        <f>'Agency North'!AZ57+'Agency South'!AZ57</f>
        <v>312.156079155572</v>
      </c>
      <c r="AZ53" s="26">
        <f>'Agency North'!BA57+'Agency South'!BA57</f>
        <v>323.80656038887099</v>
      </c>
      <c r="BA53" s="26">
        <f>'Agency North'!BB57+'Agency South'!BB57</f>
        <v>336.68717780517642</v>
      </c>
      <c r="BB53" s="26">
        <f>'Agency North'!BC57+'Agency South'!BC57</f>
        <v>332.42124307311803</v>
      </c>
      <c r="BC53" s="26">
        <f>'Agency North'!BD57+'Agency South'!BD57</f>
        <v>326.65123503832183</v>
      </c>
      <c r="BD53" s="26">
        <f>'Agency North'!BE57+'Agency South'!BE57</f>
        <v>319.03306025527274</v>
      </c>
      <c r="BE53" s="26">
        <f>'Agency North'!BF57+'Agency South'!BF57</f>
        <v>328.67022147386308</v>
      </c>
      <c r="BF53" s="26">
        <f>'Agency North'!BG57+'Agency South'!BG57</f>
        <v>338.42311305931105</v>
      </c>
      <c r="BG53" s="26">
        <f>'Agency North'!BH57+'Agency South'!BH57</f>
        <v>348.02360725070486</v>
      </c>
      <c r="BH53" s="26">
        <f>'Agency North'!BI57+'Agency South'!BI57</f>
        <v>356.99700301258497</v>
      </c>
      <c r="BI53" s="33">
        <f>'Agency North'!BJ57+'Agency South'!BJ57</f>
        <v>366.09205194164178</v>
      </c>
      <c r="BJ53" s="26">
        <f>'Agency North'!BK57+'Agency South'!BK57</f>
        <v>340.17324228195753</v>
      </c>
      <c r="BK53" s="26">
        <f>'Agency North'!BL57+'Agency South'!BL57</f>
        <v>349.14621166687544</v>
      </c>
      <c r="BL53" s="26">
        <f>'Agency North'!BM57+'Agency South'!BM57</f>
        <v>358.42017722124785</v>
      </c>
      <c r="BM53" s="26">
        <f>'Agency North'!BN57+'Agency South'!BN57</f>
        <v>367.9157540041474</v>
      </c>
      <c r="BN53" s="26">
        <f>'Agency North'!BO57+'Agency South'!BO57</f>
        <v>323.49640408709166</v>
      </c>
      <c r="BO53" s="26">
        <f>'Agency North'!BP57+'Agency South'!BP57</f>
        <v>273.40164418168905</v>
      </c>
      <c r="BP53" s="26">
        <f>'Agency North'!BQ57+'Agency South'!BQ57</f>
        <v>310.9473660461237</v>
      </c>
      <c r="BQ53" s="26">
        <f>'Agency North'!BR57+'Agency South'!BR57</f>
        <v>403.13807540577079</v>
      </c>
      <c r="BR53" s="26">
        <f>'Agency North'!BS57+'Agency South'!BS57</f>
        <v>500.50150150267837</v>
      </c>
      <c r="BS53" s="26">
        <f>'Agency North'!BT57+'Agency South'!BT57</f>
        <v>507.45052251794237</v>
      </c>
      <c r="BT53" s="26">
        <f>'Agency North'!BU57+'Agency South'!BU57</f>
        <v>512.85884543513475</v>
      </c>
      <c r="BU53" s="33">
        <f>'Agency North'!BV57+'Agency South'!BV57</f>
        <v>520.17845205857975</v>
      </c>
      <c r="BV53" s="26">
        <f>'Agency North'!BW57+'Agency South'!BW57</f>
        <v>472.73843707694209</v>
      </c>
      <c r="BW53" s="26">
        <f>'Agency North'!BX57+'Agency South'!BX57</f>
        <v>482.49810599015365</v>
      </c>
      <c r="BX53" s="26">
        <f>'Agency North'!BY57+'Agency South'!BY57</f>
        <v>493.6239547517639</v>
      </c>
      <c r="BY53" s="26">
        <f>'Agency North'!BZ57+'Agency South'!BZ57</f>
        <v>504.82943848318962</v>
      </c>
      <c r="BZ53" s="26">
        <f>'Agency North'!CA57+'Agency South'!CA57</f>
        <v>420.02911025428091</v>
      </c>
      <c r="CA53" s="26">
        <f>'Agency North'!CB57+'Agency South'!CB57</f>
        <v>332.75290155248325</v>
      </c>
      <c r="CB53" s="26">
        <f>'Agency North'!CC57+'Agency South'!CC57</f>
        <v>342.82184537736271</v>
      </c>
      <c r="CC53" s="26">
        <f>'Agency North'!CD57+'Agency South'!CD57</f>
        <v>450.1933996565952</v>
      </c>
      <c r="CD53" s="26">
        <f>'Agency North'!CE57+'Agency South'!CE57</f>
        <v>558.3220182953678</v>
      </c>
      <c r="CE53" s="26">
        <f>'Agency North'!CF57+'Agency South'!CF57</f>
        <v>564.87283456982971</v>
      </c>
      <c r="CF53" s="26">
        <f>'Agency North'!CG57+'Agency South'!CG57</f>
        <v>567.80394587467902</v>
      </c>
      <c r="CG53" s="33">
        <f>'Agency North'!CH57+'Agency South'!CH57</f>
        <v>572.35547672683458</v>
      </c>
      <c r="CH53" s="26">
        <f>'Agency North'!CI57+'Agency South'!CI57</f>
        <v>582.72587912232734</v>
      </c>
      <c r="CI53" s="26">
        <f>'Agency North'!CJ57+'Agency South'!CJ57</f>
        <v>597.29125999337521</v>
      </c>
      <c r="CJ53" s="26">
        <f>'Agency North'!CK57+'Agency South'!CK57</f>
        <v>612.9099450794015</v>
      </c>
      <c r="CK53" s="26">
        <f>'Agency North'!CL57+'Agency South'!CL57</f>
        <v>627.11644129284173</v>
      </c>
      <c r="CL53" s="26">
        <f>'Agency North'!CM57+'Agency South'!CM57</f>
        <v>520.83181553607949</v>
      </c>
      <c r="CM53" s="26">
        <f>'Agency North'!CN57+'Agency South'!CN57</f>
        <v>411.26835000071173</v>
      </c>
      <c r="CN53" s="26">
        <f>'Agency North'!CO57+'Agency South'!CO57</f>
        <v>422.78257570383664</v>
      </c>
      <c r="CO53" s="26">
        <f>'Agency North'!CP57+'Agency South'!CP57</f>
        <v>555.22347546531103</v>
      </c>
      <c r="CP53" s="26">
        <f>'Agency North'!CQ57+'Agency South'!CQ57</f>
        <v>688.05341741931136</v>
      </c>
      <c r="CQ53" s="26">
        <f>'Agency North'!CR57+'Agency South'!CR57</f>
        <v>705.82408973151666</v>
      </c>
      <c r="CR53" s="26">
        <f>'Agency North'!CS57+'Agency South'!CS57</f>
        <v>706.95198630376387</v>
      </c>
      <c r="CS53" s="33">
        <f>'Agency North'!CT57+'Agency South'!CT57</f>
        <v>710.20133953519485</v>
      </c>
    </row>
    <row r="54" spans="1:97" s="26" customFormat="1" x14ac:dyDescent="0.25">
      <c r="A54" s="26" t="s">
        <v>1</v>
      </c>
      <c r="B54" s="26">
        <f>'Agency North'!C58+'Agency South'!C58</f>
        <v>63</v>
      </c>
      <c r="C54" s="26">
        <f>'Agency North'!D58+'Agency South'!D58</f>
        <v>59</v>
      </c>
      <c r="D54" s="26">
        <f>'Agency North'!E58+'Agency South'!E58</f>
        <v>70</v>
      </c>
      <c r="E54" s="26">
        <f>'Agency North'!F58+'Agency South'!F58</f>
        <v>112</v>
      </c>
      <c r="F54" s="26">
        <f>'Agency North'!G58+'Agency South'!G58</f>
        <v>142</v>
      </c>
      <c r="G54" s="26">
        <f>'Agency North'!H58+'Agency South'!H58</f>
        <v>150</v>
      </c>
      <c r="H54" s="26">
        <f>'Agency North'!I58+'Agency South'!I58</f>
        <v>146</v>
      </c>
      <c r="I54" s="26">
        <f>'Agency North'!J58+'Agency South'!J58</f>
        <v>126</v>
      </c>
      <c r="J54" s="26">
        <f>'Agency North'!K58+'Agency South'!K58</f>
        <v>213</v>
      </c>
      <c r="K54" s="26">
        <f>'Agency North'!L58+'Agency South'!L58</f>
        <v>185</v>
      </c>
      <c r="L54" s="26">
        <f>'Agency North'!M58+'Agency South'!M58</f>
        <v>224</v>
      </c>
      <c r="M54" s="33">
        <f>'Agency North'!N58+'Agency South'!N58</f>
        <v>252</v>
      </c>
      <c r="N54" s="260">
        <f>'Agency North'!O58+'Agency South'!O58</f>
        <v>99</v>
      </c>
      <c r="O54" s="260">
        <f>'Agency North'!P58+'Agency South'!P58</f>
        <v>110</v>
      </c>
      <c r="P54" s="260">
        <f>'Agency North'!Q58+'Agency South'!Q58</f>
        <v>189</v>
      </c>
      <c r="Q54" s="260">
        <f>'Agency North'!R58+'Agency South'!R58</f>
        <v>184</v>
      </c>
      <c r="R54" s="260">
        <f>'Agency North'!S58+'Agency South'!S58</f>
        <v>186</v>
      </c>
      <c r="S54" s="260">
        <f>'Agency North'!T58+'Agency South'!T58</f>
        <v>236</v>
      </c>
      <c r="T54" s="261">
        <f>'Agency North'!U58+'Agency South'!U58</f>
        <v>167</v>
      </c>
      <c r="U54" s="261">
        <f>'Agency North'!V58+'Agency South'!V58</f>
        <v>137</v>
      </c>
      <c r="V54" s="15">
        <f>'Agency North'!W58+'Agency South'!W58</f>
        <v>138</v>
      </c>
      <c r="W54" s="15">
        <f>'Agency North'!X58+'Agency South'!X58</f>
        <v>112</v>
      </c>
      <c r="X54" s="15">
        <f>'Agency North'!Y58+'Agency South'!Y58</f>
        <v>143</v>
      </c>
      <c r="Y54" s="94">
        <f>'Agency North'!Z58+'Agency South'!Z58</f>
        <v>248</v>
      </c>
      <c r="Z54" s="26">
        <f>'Agency North'!AA58+'Agency South'!AA58</f>
        <v>73</v>
      </c>
      <c r="AA54" s="26">
        <f>'Agency North'!AB58+'Agency South'!AB58</f>
        <v>107</v>
      </c>
      <c r="AB54" s="26">
        <f>'Agency North'!AC58+'Agency South'!AC58</f>
        <v>166</v>
      </c>
      <c r="AC54" s="26">
        <f>'Agency North'!AD58+'Agency South'!AD58</f>
        <v>139</v>
      </c>
      <c r="AD54" s="26">
        <f>'Agency North'!AE58+'Agency South'!AE58</f>
        <v>118</v>
      </c>
      <c r="AE54" s="26">
        <f>'Agency North'!AF58+'Agency South'!AF58</f>
        <v>117</v>
      </c>
      <c r="AF54" s="26">
        <f>'Agency North'!AG58+'Agency South'!AG58</f>
        <v>95</v>
      </c>
      <c r="AG54" s="26">
        <f>'Agency North'!AH58+'Agency South'!AH58</f>
        <v>157.37485307943149</v>
      </c>
      <c r="AH54" s="26">
        <f>'Agency North'!AI58+'Agency South'!AI58</f>
        <v>165.29452598296609</v>
      </c>
      <c r="AI54" s="26">
        <f>'Agency North'!AJ58+'Agency South'!AJ58</f>
        <v>170.76675854257297</v>
      </c>
      <c r="AJ54" s="26">
        <f>'Agency North'!AK58+'Agency South'!AK58</f>
        <v>171.81628115971816</v>
      </c>
      <c r="AK54" s="33">
        <f>'Agency North'!AL58+'Agency South'!AL58</f>
        <v>169.17291684627179</v>
      </c>
      <c r="AL54" s="26">
        <f>'Agency North'!AM58+'Agency South'!AM58</f>
        <v>191.74857247777837</v>
      </c>
      <c r="AM54" s="26">
        <f>'Agency North'!AN58+'Agency South'!AN58</f>
        <v>211.99295630554411</v>
      </c>
      <c r="AN54" s="26">
        <f>'Agency North'!AO58+'Agency South'!AO58</f>
        <v>312.22328382413025</v>
      </c>
      <c r="AO54" s="26">
        <f>'Agency North'!AP58+'Agency South'!AP58</f>
        <v>264.64042743819027</v>
      </c>
      <c r="AP54" s="26">
        <f>'Agency North'!AQ58+'Agency South'!AQ58</f>
        <v>208.18577707138198</v>
      </c>
      <c r="AQ54" s="26">
        <f>'Agency North'!AR58+'Agency South'!AR58</f>
        <v>200.56221197962714</v>
      </c>
      <c r="AR54" s="26">
        <f>'Agency North'!AS58+'Agency South'!AS58</f>
        <v>184.64054622426738</v>
      </c>
      <c r="AS54" s="26">
        <f>'Agency North'!AT58+'Agency South'!AT58</f>
        <v>184.39776657471458</v>
      </c>
      <c r="AT54" s="26">
        <f>'Agency North'!AU58+'Agency South'!AU58</f>
        <v>189.57509755416612</v>
      </c>
      <c r="AU54" s="26">
        <f>'Agency North'!AV58+'Agency South'!AV58</f>
        <v>196.66382576697288</v>
      </c>
      <c r="AV54" s="26">
        <f>'Agency North'!AW58+'Agency South'!AW58</f>
        <v>200.6575636488445</v>
      </c>
      <c r="AW54" s="33">
        <f>'Agency North'!AX58+'Agency South'!AX58</f>
        <v>208.01652775973457</v>
      </c>
      <c r="AX54" s="26">
        <f>'Agency North'!AY58+'Agency South'!AY58</f>
        <v>234.05539549047558</v>
      </c>
      <c r="AY54" s="26">
        <f>'Agency North'!AZ58+'Agency South'!AZ58</f>
        <v>257.86643927238799</v>
      </c>
      <c r="AZ54" s="26">
        <f>'Agency North'!BA58+'Agency South'!BA58</f>
        <v>418.04271523600329</v>
      </c>
      <c r="BA54" s="26">
        <f>'Agency North'!BB58+'Agency South'!BB58</f>
        <v>360.24819631113297</v>
      </c>
      <c r="BB54" s="26">
        <f>'Agency North'!BC58+'Agency South'!BC58</f>
        <v>272.73473836378582</v>
      </c>
      <c r="BC54" s="26">
        <f>'Agency North'!BD58+'Agency South'!BD58</f>
        <v>259.53812437622742</v>
      </c>
      <c r="BD54" s="26">
        <f>'Agency North'!BE58+'Agency South'!BE58</f>
        <v>249.38572334502823</v>
      </c>
      <c r="BE54" s="26">
        <f>'Agency North'!BF58+'Agency South'!BF58</f>
        <v>259.51447639671926</v>
      </c>
      <c r="BF54" s="26">
        <f>'Agency North'!BG58+'Agency South'!BG58</f>
        <v>270.38511622343424</v>
      </c>
      <c r="BG54" s="26">
        <f>'Agency North'!BH58+'Agency South'!BH58</f>
        <v>281.36124228295836</v>
      </c>
      <c r="BH54" s="26">
        <f>'Agency North'!BI58+'Agency South'!BI58</f>
        <v>292.81608848466271</v>
      </c>
      <c r="BI54" s="33">
        <f>'Agency North'!BJ58+'Agency South'!BJ58</f>
        <v>304.30475262807488</v>
      </c>
      <c r="BJ54" s="26">
        <f>'Agency North'!BK58+'Agency South'!BK58</f>
        <v>319.95963194331603</v>
      </c>
      <c r="BK54" s="26">
        <f>'Agency North'!BL58+'Agency South'!BL58</f>
        <v>325.93566663770093</v>
      </c>
      <c r="BL54" s="26">
        <f>'Agency North'!BM58+'Agency South'!BM58</f>
        <v>509.73476815418559</v>
      </c>
      <c r="BM54" s="26">
        <f>'Agency North'!BN58+'Agency South'!BN58</f>
        <v>426.35108098642945</v>
      </c>
      <c r="BN54" s="26">
        <f>'Agency North'!BO58+'Agency South'!BO58</f>
        <v>310.13486919574535</v>
      </c>
      <c r="BO54" s="26">
        <f>'Agency North'!BP58+'Agency South'!BP58</f>
        <v>286.65148239154541</v>
      </c>
      <c r="BP54" s="26">
        <f>'Agency North'!BQ58+'Agency South'!BQ58</f>
        <v>276.71368832479061</v>
      </c>
      <c r="BQ54" s="26">
        <f>'Agency North'!BR58+'Agency South'!BR58</f>
        <v>271.69989211307433</v>
      </c>
      <c r="BR54" s="26">
        <f>'Agency North'!BS58+'Agency South'!BS58</f>
        <v>264.31589309626878</v>
      </c>
      <c r="BS54" s="26">
        <f>'Agency North'!BT58+'Agency South'!BT58</f>
        <v>291.21516094122666</v>
      </c>
      <c r="BT54" s="26">
        <f>'Agency North'!BU58+'Agency South'!BU58</f>
        <v>320.30161220750773</v>
      </c>
      <c r="BU54" s="33">
        <f>'Agency North'!BV58+'Agency South'!BV58</f>
        <v>351.08014677794517</v>
      </c>
      <c r="BV54" s="26">
        <f>'Agency North'!BW58+'Agency South'!BW58</f>
        <v>385.78827355092824</v>
      </c>
      <c r="BW54" s="26">
        <f>'Agency North'!BX58+'Agency South'!BX58</f>
        <v>428.53127383176644</v>
      </c>
      <c r="BX54" s="26">
        <f>'Agency North'!BY58+'Agency South'!BY58</f>
        <v>732.30478821120698</v>
      </c>
      <c r="BY54" s="26">
        <f>'Agency North'!BZ58+'Agency South'!BZ58</f>
        <v>605.99110814950041</v>
      </c>
      <c r="BZ54" s="26">
        <f>'Agency North'!CA58+'Agency South'!CA58</f>
        <v>436.12408407829435</v>
      </c>
      <c r="CA54" s="26">
        <f>'Agency North'!CB58+'Agency South'!CB58</f>
        <v>401.47373373600755</v>
      </c>
      <c r="CB54" s="26">
        <f>'Agency North'!CC58+'Agency South'!CC58</f>
        <v>387.67238118239055</v>
      </c>
      <c r="CC54" s="26">
        <f>'Agency North'!CD58+'Agency South'!CD58</f>
        <v>378.25671299501812</v>
      </c>
      <c r="CD54" s="26">
        <f>'Agency North'!CE58+'Agency South'!CE58</f>
        <v>361.39289774965778</v>
      </c>
      <c r="CE54" s="26">
        <f>'Agency North'!CF58+'Agency South'!CF58</f>
        <v>385.34681050275464</v>
      </c>
      <c r="CF54" s="26">
        <f>'Agency North'!CG58+'Agency South'!CG58</f>
        <v>414.38641719483849</v>
      </c>
      <c r="CG54" s="33">
        <f>'Agency North'!CH58+'Agency South'!CH58</f>
        <v>441.93529798017312</v>
      </c>
      <c r="CH54" s="26">
        <f>'Agency North'!CI58+'Agency South'!CI58</f>
        <v>462.58238427846129</v>
      </c>
      <c r="CI54" s="26">
        <f>'Agency North'!CJ58+'Agency South'!CJ58</f>
        <v>517.93603803330302</v>
      </c>
      <c r="CJ54" s="26">
        <f>'Agency North'!CK58+'Agency South'!CK58</f>
        <v>895.30055260291056</v>
      </c>
      <c r="CK54" s="26">
        <f>'Agency North'!CL58+'Agency South'!CL58</f>
        <v>742.00655163936449</v>
      </c>
      <c r="CL54" s="26">
        <f>'Agency North'!CM58+'Agency South'!CM58</f>
        <v>531.46943584993483</v>
      </c>
      <c r="CM54" s="26">
        <f>'Agency North'!CN58+'Agency South'!CN58</f>
        <v>488.79450532300348</v>
      </c>
      <c r="CN54" s="26">
        <f>'Agency North'!CO58+'Agency South'!CO58</f>
        <v>471.87692541217768</v>
      </c>
      <c r="CO54" s="26">
        <f>'Agency North'!CP58+'Agency South'!CP58</f>
        <v>461.63405383184522</v>
      </c>
      <c r="CP54" s="26">
        <f>'Agency North'!CQ58+'Agency South'!CQ58</f>
        <v>441.79738265732698</v>
      </c>
      <c r="CQ54" s="26">
        <f>'Agency North'!CR58+'Agency South'!CR58</f>
        <v>478.56566979991385</v>
      </c>
      <c r="CR54" s="26">
        <f>'Agency North'!CS58+'Agency South'!CS58</f>
        <v>515.01022827982081</v>
      </c>
      <c r="CS54" s="33">
        <f>'Agency North'!CT58+'Agency South'!CT58</f>
        <v>549.10863117496001</v>
      </c>
    </row>
    <row r="55" spans="1:97" s="26" customFormat="1" x14ac:dyDescent="0.25">
      <c r="A55" s="26" t="s">
        <v>2</v>
      </c>
      <c r="B55" s="26">
        <f>'Agency North'!C59+'Agency South'!C59</f>
        <v>23</v>
      </c>
      <c r="C55" s="26">
        <f>'Agency North'!D59+'Agency South'!D59</f>
        <v>17</v>
      </c>
      <c r="D55" s="26">
        <f>'Agency North'!E59+'Agency South'!E59</f>
        <v>20</v>
      </c>
      <c r="E55" s="26">
        <f>'Agency North'!F59+'Agency South'!F59</f>
        <v>21</v>
      </c>
      <c r="F55" s="26">
        <f>'Agency North'!G59+'Agency South'!G59</f>
        <v>41</v>
      </c>
      <c r="G55" s="26">
        <f>'Agency North'!H59+'Agency South'!H59</f>
        <v>40</v>
      </c>
      <c r="H55" s="26">
        <f>'Agency North'!I59+'Agency South'!I59</f>
        <v>44</v>
      </c>
      <c r="I55" s="26">
        <f>'Agency North'!J59+'Agency South'!J59</f>
        <v>52</v>
      </c>
      <c r="J55" s="26">
        <f>'Agency North'!K59+'Agency South'!K59</f>
        <v>113</v>
      </c>
      <c r="K55" s="26">
        <f>'Agency North'!L59+'Agency South'!L59</f>
        <v>77</v>
      </c>
      <c r="L55" s="26">
        <f>'Agency North'!M59+'Agency South'!M59</f>
        <v>125</v>
      </c>
      <c r="M55" s="33">
        <f>'Agency North'!N59+'Agency South'!N59</f>
        <v>140</v>
      </c>
      <c r="N55" s="260">
        <f>'Agency North'!O59+'Agency South'!O59</f>
        <v>57</v>
      </c>
      <c r="O55" s="260">
        <f>'Agency North'!P59+'Agency South'!P59</f>
        <v>52</v>
      </c>
      <c r="P55" s="260">
        <f>'Agency North'!Q59+'Agency South'!Q59</f>
        <v>106</v>
      </c>
      <c r="Q55" s="260">
        <f>'Agency North'!R59+'Agency South'!R59</f>
        <v>85</v>
      </c>
      <c r="R55" s="260">
        <f>'Agency North'!S59+'Agency South'!S59</f>
        <v>109</v>
      </c>
      <c r="S55" s="260">
        <f>'Agency North'!T59+'Agency South'!T59</f>
        <v>175</v>
      </c>
      <c r="T55" s="261">
        <f>'Agency North'!U59+'Agency South'!U59</f>
        <v>122</v>
      </c>
      <c r="U55" s="261">
        <f>'Agency North'!V59+'Agency South'!V59</f>
        <v>137</v>
      </c>
      <c r="V55" s="15">
        <f>'Agency North'!W59+'Agency South'!W59</f>
        <v>152</v>
      </c>
      <c r="W55" s="15">
        <f>'Agency North'!X59+'Agency South'!X59</f>
        <v>154</v>
      </c>
      <c r="X55" s="15">
        <f>'Agency North'!Y59+'Agency South'!Y59</f>
        <v>155</v>
      </c>
      <c r="Y55" s="94">
        <f>'Agency North'!Z59+'Agency South'!Z59</f>
        <v>255</v>
      </c>
      <c r="Z55" s="26">
        <f>'Agency North'!AA59+'Agency South'!AA59</f>
        <v>105</v>
      </c>
      <c r="AA55" s="26">
        <f>'Agency North'!AB59+'Agency South'!AB59</f>
        <v>115</v>
      </c>
      <c r="AB55" s="26">
        <f>'Agency North'!AC59+'Agency South'!AC59</f>
        <v>135</v>
      </c>
      <c r="AC55" s="26">
        <f>'Agency North'!AD59+'Agency South'!AD59</f>
        <v>131</v>
      </c>
      <c r="AD55" s="26">
        <f>'Agency North'!AE59+'Agency South'!AE59</f>
        <v>112</v>
      </c>
      <c r="AE55" s="26">
        <f>'Agency North'!AF59+'Agency South'!AF59</f>
        <v>101</v>
      </c>
      <c r="AF55" s="26">
        <f>'Agency North'!AG59+'Agency South'!AG59</f>
        <v>96</v>
      </c>
      <c r="AG55" s="26">
        <f>'Agency North'!AH59+'Agency South'!AH59</f>
        <v>162.36573693459079</v>
      </c>
      <c r="AH55" s="26">
        <f>'Agency North'!AI59+'Agency South'!AI59</f>
        <v>185.10479801516328</v>
      </c>
      <c r="AI55" s="26">
        <f>'Agency North'!AJ59+'Agency South'!AJ59</f>
        <v>195.14935171376823</v>
      </c>
      <c r="AJ55" s="26">
        <f>'Agency North'!AK59+'Agency South'!AK59</f>
        <v>217.70238187471699</v>
      </c>
      <c r="AK55" s="33">
        <f>'Agency North'!AL59+'Agency South'!AL59</f>
        <v>247.16194235231495</v>
      </c>
      <c r="AL55" s="26">
        <f>'Agency North'!AM59+'Agency South'!AM59</f>
        <v>192.33893058880747</v>
      </c>
      <c r="AM55" s="26">
        <f>'Agency North'!AN59+'Agency South'!AN59</f>
        <v>196.24908103687278</v>
      </c>
      <c r="AN55" s="26">
        <f>'Agency North'!AO59+'Agency South'!AO59</f>
        <v>266.44699564373155</v>
      </c>
      <c r="AO55" s="26">
        <f>'Agency North'!AP59+'Agency South'!AP59</f>
        <v>282.21927465930514</v>
      </c>
      <c r="AP55" s="26">
        <f>'Agency North'!AQ59+'Agency South'!AQ59</f>
        <v>237.684032451615</v>
      </c>
      <c r="AQ55" s="26">
        <f>'Agency North'!AR59+'Agency South'!AR59</f>
        <v>221.63983694684069</v>
      </c>
      <c r="AR55" s="26">
        <f>'Agency North'!AS59+'Agency South'!AS59</f>
        <v>189.89680540175681</v>
      </c>
      <c r="AS55" s="26">
        <f>'Agency North'!AT59+'Agency South'!AT59</f>
        <v>254.91217249199218</v>
      </c>
      <c r="AT55" s="26">
        <f>'Agency North'!AU59+'Agency South'!AU59</f>
        <v>251.15437090479077</v>
      </c>
      <c r="AU55" s="26">
        <f>'Agency North'!AV59+'Agency South'!AV59</f>
        <v>251.90296457065261</v>
      </c>
      <c r="AV55" s="26">
        <f>'Agency North'!AW59+'Agency South'!AW59</f>
        <v>266.05121463467771</v>
      </c>
      <c r="AW55" s="33">
        <f>'Agency North'!AX59+'Agency South'!AX59</f>
        <v>290.87425537690012</v>
      </c>
      <c r="AX55" s="26">
        <f>'Agency North'!AY59+'Agency South'!AY59</f>
        <v>226.64754528125872</v>
      </c>
      <c r="AY55" s="26">
        <f>'Agency North'!AZ59+'Agency South'!AZ59</f>
        <v>226.23440269681578</v>
      </c>
      <c r="AZ55" s="26">
        <f>'Agency North'!BA59+'Agency South'!BA59</f>
        <v>318.7173833403366</v>
      </c>
      <c r="BA55" s="26">
        <f>'Agency North'!BB59+'Agency South'!BB59</f>
        <v>351.64916970034795</v>
      </c>
      <c r="BB55" s="26">
        <f>'Agency North'!BC59+'Agency South'!BC59</f>
        <v>299.24731739602043</v>
      </c>
      <c r="BC55" s="26">
        <f>'Agency North'!BD59+'Agency South'!BD59</f>
        <v>271.64075304320596</v>
      </c>
      <c r="BD55" s="26">
        <f>'Agency North'!BE59+'Agency South'!BE59</f>
        <v>245.15211249201016</v>
      </c>
      <c r="BE55" s="26">
        <f>'Agency North'!BF59+'Agency South'!BF59</f>
        <v>330.32858432199578</v>
      </c>
      <c r="BF55" s="26">
        <f>'Agency North'!BG59+'Agency South'!BG59</f>
        <v>331.53957256943448</v>
      </c>
      <c r="BG55" s="26">
        <f>'Agency North'!BH59+'Agency South'!BH59</f>
        <v>336.71817864263494</v>
      </c>
      <c r="BH55" s="26">
        <f>'Agency North'!BI59+'Agency South'!BI59</f>
        <v>354.43194826203484</v>
      </c>
      <c r="BI55" s="33">
        <f>'Agency North'!BJ59+'Agency South'!BJ59</f>
        <v>383.47605204915988</v>
      </c>
      <c r="BJ55" s="26">
        <f>'Agency North'!BK59+'Agency South'!BK59</f>
        <v>312.21452113980951</v>
      </c>
      <c r="BK55" s="26">
        <f>'Agency North'!BL59+'Agency South'!BL59</f>
        <v>313.41620387129018</v>
      </c>
      <c r="BL55" s="26">
        <f>'Agency North'!BM59+'Agency South'!BM59</f>
        <v>442.84282589783254</v>
      </c>
      <c r="BM55" s="26">
        <f>'Agency North'!BN59+'Agency South'!BN59</f>
        <v>493.14199066355661</v>
      </c>
      <c r="BN55" s="26">
        <f>'Agency North'!BO59+'Agency South'!BO59</f>
        <v>423.58127640742038</v>
      </c>
      <c r="BO55" s="26">
        <f>'Agency North'!BP59+'Agency South'!BP59</f>
        <v>369.3382876230138</v>
      </c>
      <c r="BP55" s="26">
        <f>'Agency North'!BQ59+'Agency South'!BQ59</f>
        <v>326.95571161500925</v>
      </c>
      <c r="BQ55" s="26">
        <f>'Agency North'!BR59+'Agency South'!BR59</f>
        <v>415.24613074251226</v>
      </c>
      <c r="BR55" s="26">
        <f>'Agency North'!BS59+'Agency South'!BS59</f>
        <v>400.38663886419891</v>
      </c>
      <c r="BS55" s="26">
        <f>'Agency North'!BT59+'Agency South'!BT59</f>
        <v>396.81388059814117</v>
      </c>
      <c r="BT55" s="26">
        <f>'Agency North'!BU59+'Agency South'!BU59</f>
        <v>404.96059900114318</v>
      </c>
      <c r="BU55" s="33">
        <f>'Agency North'!BV59+'Agency South'!BV59</f>
        <v>425.87650692411393</v>
      </c>
      <c r="BV55" s="26">
        <f>'Agency North'!BW59+'Agency South'!BW59</f>
        <v>328.81964298463731</v>
      </c>
      <c r="BW55" s="26">
        <f>'Agency North'!BX59+'Agency South'!BX59</f>
        <v>311.27172051681202</v>
      </c>
      <c r="BX55" s="26">
        <f>'Agency North'!BY59+'Agency South'!BY59</f>
        <v>462.17948129730519</v>
      </c>
      <c r="BY55" s="26">
        <f>'Agency North'!BZ59+'Agency South'!BZ59</f>
        <v>539.76445169239537</v>
      </c>
      <c r="BZ55" s="26">
        <f>'Agency North'!CA59+'Agency South'!CA59</f>
        <v>483.68644368054163</v>
      </c>
      <c r="CA55" s="26">
        <f>'Agency North'!CB59+'Agency South'!CB59</f>
        <v>438.53928536329704</v>
      </c>
      <c r="CB55" s="26">
        <f>'Agency North'!CC59+'Agency South'!CC59</f>
        <v>403.56103272420194</v>
      </c>
      <c r="CC55" s="26">
        <f>'Agency North'!CD59+'Agency South'!CD59</f>
        <v>561.50625500555134</v>
      </c>
      <c r="CD55" s="26">
        <f>'Agency North'!CE59+'Agency South'!CE59</f>
        <v>580.3112223132548</v>
      </c>
      <c r="CE55" s="26">
        <f>'Agency North'!CF59+'Agency South'!CF59</f>
        <v>571.42825125826857</v>
      </c>
      <c r="CF55" s="26">
        <f>'Agency North'!CG59+'Agency South'!CG59</f>
        <v>585.21426896597836</v>
      </c>
      <c r="CG55" s="33">
        <f>'Agency North'!CH59+'Agency South'!CH59</f>
        <v>614.80789858425544</v>
      </c>
      <c r="CH55" s="26">
        <f>'Agency North'!CI59+'Agency South'!CI59</f>
        <v>453.71466573103754</v>
      </c>
      <c r="CI55" s="26">
        <f>'Agency North'!CJ59+'Agency South'!CJ59</f>
        <v>422.70347688695722</v>
      </c>
      <c r="CJ55" s="26">
        <f>'Agency North'!CK59+'Agency South'!CK59</f>
        <v>612.89390929253136</v>
      </c>
      <c r="CK55" s="26">
        <f>'Agency North'!CL59+'Agency South'!CL59</f>
        <v>698.83963440329899</v>
      </c>
      <c r="CL55" s="26">
        <f>'Agency North'!CM59+'Agency South'!CM59</f>
        <v>610.82397124082649</v>
      </c>
      <c r="CM55" s="26">
        <f>'Agency North'!CN59+'Agency South'!CN59</f>
        <v>540.33775850736095</v>
      </c>
      <c r="CN55" s="26">
        <f>'Agency North'!CO59+'Agency South'!CO59</f>
        <v>485.08269437616309</v>
      </c>
      <c r="CO55" s="26">
        <f>'Agency North'!CP59+'Agency South'!CP59</f>
        <v>682.88014562986984</v>
      </c>
      <c r="CP55" s="26">
        <f>'Agency North'!CQ59+'Agency South'!CQ59</f>
        <v>707.89223412674403</v>
      </c>
      <c r="CQ55" s="26">
        <f>'Agency North'!CR59+'Agency South'!CR59</f>
        <v>710.82192940664675</v>
      </c>
      <c r="CR55" s="26">
        <f>'Agency North'!CS59+'Agency South'!CS59</f>
        <v>730.28960788968629</v>
      </c>
      <c r="CS55" s="33">
        <f>'Agency North'!CT59+'Agency South'!CT59</f>
        <v>769.33532802277273</v>
      </c>
    </row>
    <row r="56" spans="1:97" s="26" customFormat="1" x14ac:dyDescent="0.25">
      <c r="A56" s="26" t="s">
        <v>150</v>
      </c>
      <c r="M56" s="33"/>
      <c r="N56" s="260"/>
      <c r="O56" s="260"/>
      <c r="P56" s="260"/>
      <c r="Q56" s="260"/>
      <c r="R56" s="260"/>
      <c r="S56" s="260"/>
      <c r="T56" s="261"/>
      <c r="U56" s="261"/>
      <c r="V56" s="15"/>
      <c r="W56" s="15"/>
      <c r="X56" s="15"/>
      <c r="Y56" s="94"/>
      <c r="Z56" s="26">
        <f>'Agency North'!AA60+'Agency South'!AA60</f>
        <v>0</v>
      </c>
      <c r="AA56" s="26">
        <f>'Agency North'!AB60+'Agency South'!AB60</f>
        <v>98</v>
      </c>
      <c r="AB56" s="26">
        <f>'Agency North'!AC60+'Agency South'!AC60</f>
        <v>76</v>
      </c>
      <c r="AC56" s="26">
        <f>'Agency North'!AD60+'Agency South'!AD60</f>
        <v>150</v>
      </c>
      <c r="AD56" s="26">
        <f>'Agency North'!AE60+'Agency South'!AE60</f>
        <v>67</v>
      </c>
      <c r="AE56" s="26">
        <f>'Agency North'!AF60+'Agency South'!AF60</f>
        <v>57</v>
      </c>
      <c r="AF56" s="26">
        <f>'Agency North'!AG60+'Agency South'!AG60</f>
        <v>52</v>
      </c>
      <c r="AG56" s="26">
        <f>'Agency North'!AH60+'Agency South'!AH60</f>
        <v>81.5</v>
      </c>
      <c r="AH56" s="26">
        <f>'Agency North'!AI60+'Agency South'!AI60</f>
        <v>64.375</v>
      </c>
      <c r="AI56" s="26">
        <f>'Agency North'!AJ60+'Agency South'!AJ60</f>
        <v>63.71875</v>
      </c>
      <c r="AJ56" s="26">
        <f>'Agency North'!AK60+'Agency South'!AK60</f>
        <v>65.3984375</v>
      </c>
      <c r="AK56" s="26">
        <f>'Agency North'!AL60+'Agency South'!AL60</f>
        <v>68.748046875</v>
      </c>
      <c r="AL56" s="26">
        <f>'Agency North'!AM60+'Agency South'!AM60</f>
        <v>74.036239346590918</v>
      </c>
      <c r="AM56" s="26">
        <f>'Agency North'!AN60+'Agency South'!AN60</f>
        <v>74.776601740056819</v>
      </c>
      <c r="AN56" s="26">
        <f>'Agency North'!AO60+'Agency South'!AO60</f>
        <v>75.524367757457398</v>
      </c>
      <c r="AO56" s="26">
        <f>'Agency North'!AP60+'Agency South'!AP60</f>
        <v>76.279611435031967</v>
      </c>
      <c r="AP56" s="26">
        <f>'Agency North'!AQ60+'Agency South'!AQ60</f>
        <v>77.04240754938229</v>
      </c>
      <c r="AQ56" s="26">
        <f>'Agency North'!AR60+'Agency South'!AR60</f>
        <v>77.812831624876111</v>
      </c>
      <c r="AR56" s="26">
        <f>'Agency North'!AS60+'Agency South'!AS60</f>
        <v>78.590959941124879</v>
      </c>
      <c r="AS56" s="26">
        <f>'Agency North'!AT60+'Agency South'!AT60</f>
        <v>79.37686954053612</v>
      </c>
      <c r="AT56" s="26">
        <f>'Agency North'!AU60+'Agency South'!AU60</f>
        <v>80.170638235941482</v>
      </c>
      <c r="AU56" s="26">
        <f>'Agency North'!AV60+'Agency South'!AV60</f>
        <v>80.972344618300909</v>
      </c>
      <c r="AV56" s="26">
        <f>'Agency North'!AW60+'Agency South'!AW60</f>
        <v>81.782068064483923</v>
      </c>
      <c r="AW56" s="26">
        <f>'Agency North'!AX60+'Agency South'!AX60</f>
        <v>82.599888745128752</v>
      </c>
      <c r="AX56" s="26">
        <f>'Agency North'!AY60+'Agency South'!AY60</f>
        <v>57.21234988438281</v>
      </c>
      <c r="AY56" s="26">
        <f>'Agency North'!AZ60+'Agency South'!AZ60</f>
        <v>57.78447338322664</v>
      </c>
      <c r="AZ56" s="26">
        <f>'Agency North'!BA60+'Agency South'!BA60</f>
        <v>58.362318117058905</v>
      </c>
      <c r="BA56" s="26">
        <f>'Agency North'!BB60+'Agency South'!BB60</f>
        <v>58.945941298229492</v>
      </c>
      <c r="BB56" s="26">
        <f>'Agency North'!BC60+'Agency South'!BC60</f>
        <v>59.535400711211786</v>
      </c>
      <c r="BC56" s="26">
        <f>'Agency North'!BD60+'Agency South'!BD60</f>
        <v>60.130754718323907</v>
      </c>
      <c r="BD56" s="26">
        <f>'Agency North'!BE60+'Agency South'!BE60</f>
        <v>60.732062265507146</v>
      </c>
      <c r="BE56" s="26">
        <f>'Agency North'!BF60+'Agency South'!BF60</f>
        <v>61.33938288816222</v>
      </c>
      <c r="BF56" s="26">
        <f>'Agency North'!BG60+'Agency South'!BG60</f>
        <v>61.952776717043839</v>
      </c>
      <c r="BG56" s="26">
        <f>'Agency North'!BH60+'Agency South'!BH60</f>
        <v>62.572304484214278</v>
      </c>
      <c r="BH56" s="26">
        <f>'Agency North'!BI60+'Agency South'!BI60</f>
        <v>63.198027529056425</v>
      </c>
      <c r="BI56" s="26">
        <f>'Agency North'!BJ60+'Agency South'!BJ60</f>
        <v>63.830007804346991</v>
      </c>
      <c r="BJ56" s="26">
        <f>'Agency North'!BK60+'Agency South'!BK60</f>
        <v>61.070979816564339</v>
      </c>
      <c r="BK56" s="26">
        <f>'Agency North'!BL60+'Agency South'!BL60</f>
        <v>61.681689614729983</v>
      </c>
      <c r="BL56" s="26">
        <f>'Agency North'!BM60+'Agency South'!BM60</f>
        <v>62.298506510877282</v>
      </c>
      <c r="BM56" s="26">
        <f>'Agency North'!BN60+'Agency South'!BN60</f>
        <v>62.921491575986053</v>
      </c>
      <c r="BN56" s="26">
        <f>'Agency North'!BO60+'Agency South'!BO60</f>
        <v>63.550706491745913</v>
      </c>
      <c r="BO56" s="26">
        <f>'Agency North'!BP60+'Agency South'!BP60</f>
        <v>64.186213556663375</v>
      </c>
      <c r="BP56" s="26">
        <f>'Agency North'!BQ60+'Agency South'!BQ60</f>
        <v>64.828075692230016</v>
      </c>
      <c r="BQ56" s="26">
        <f>'Agency North'!BR60+'Agency South'!BR60</f>
        <v>65.47635644915232</v>
      </c>
      <c r="BR56" s="26">
        <f>'Agency North'!BS60+'Agency South'!BS60</f>
        <v>66.131120013643837</v>
      </c>
      <c r="BS56" s="26">
        <f>'Agency North'!BT60+'Agency South'!BT60</f>
        <v>66.792431213780276</v>
      </c>
      <c r="BT56" s="26">
        <f>'Agency North'!BU60+'Agency South'!BU60</f>
        <v>67.460355525918075</v>
      </c>
      <c r="BU56" s="26">
        <f>'Agency North'!BV60+'Agency South'!BV60</f>
        <v>68.134959081177257</v>
      </c>
      <c r="BV56" s="26">
        <f>'Agency North'!BW60+'Agency South'!BW60</f>
        <v>65.189851199824446</v>
      </c>
      <c r="BW56" s="26">
        <f>'Agency North'!BX60+'Agency South'!BX60</f>
        <v>65.841749711822686</v>
      </c>
      <c r="BX56" s="26">
        <f>'Agency North'!BY60+'Agency South'!BY60</f>
        <v>66.500167208940908</v>
      </c>
      <c r="BY56" s="26">
        <f>'Agency North'!BZ60+'Agency South'!BZ60</f>
        <v>67.165168881030311</v>
      </c>
      <c r="BZ56" s="26">
        <f>'Agency North'!CA60+'Agency South'!CA60</f>
        <v>67.836820569840611</v>
      </c>
      <c r="CA56" s="26">
        <f>'Agency North'!CB60+'Agency South'!CB60</f>
        <v>68.515188775539016</v>
      </c>
      <c r="CB56" s="26">
        <f>'Agency North'!CC60+'Agency South'!CC60</f>
        <v>69.200340663294412</v>
      </c>
      <c r="CC56" s="26">
        <f>'Agency North'!CD60+'Agency South'!CD60</f>
        <v>69.892344069927361</v>
      </c>
      <c r="CD56" s="26">
        <f>'Agency North'!CE60+'Agency South'!CE60</f>
        <v>70.591267510626636</v>
      </c>
      <c r="CE56" s="26">
        <f>'Agency North'!CF60+'Agency South'!CF60</f>
        <v>71.297180185732898</v>
      </c>
      <c r="CF56" s="26">
        <f>'Agency North'!CG60+'Agency South'!CG60</f>
        <v>72.010151987590234</v>
      </c>
      <c r="CG56" s="26">
        <f>'Agency North'!CH60+'Agency South'!CH60</f>
        <v>72.730253507466131</v>
      </c>
      <c r="CH56" s="26">
        <f>'Agency North'!CI60+'Agency South'!CI60</f>
        <v>68.897540355969639</v>
      </c>
      <c r="CI56" s="26">
        <f>'Agency North'!CJ60+'Agency South'!CJ60</f>
        <v>69.586515759529334</v>
      </c>
      <c r="CJ56" s="26">
        <f>'Agency North'!CK60+'Agency South'!CK60</f>
        <v>70.282380917124627</v>
      </c>
      <c r="CK56" s="26">
        <f>'Agency North'!CL60+'Agency South'!CL60</f>
        <v>70.985204726295876</v>
      </c>
      <c r="CL56" s="26">
        <f>'Agency North'!CM60+'Agency South'!CM60</f>
        <v>71.695056773558832</v>
      </c>
      <c r="CM56" s="26">
        <f>'Agency North'!CN60+'Agency South'!CN60</f>
        <v>72.412007341294427</v>
      </c>
      <c r="CN56" s="26">
        <f>'Agency North'!CO60+'Agency South'!CO60</f>
        <v>73.136127414707374</v>
      </c>
      <c r="CO56" s="26">
        <f>'Agency North'!CP60+'Agency South'!CP60</f>
        <v>73.867488688854451</v>
      </c>
      <c r="CP56" s="26">
        <f>'Agency North'!CQ60+'Agency South'!CQ60</f>
        <v>74.606163575742997</v>
      </c>
      <c r="CQ56" s="26">
        <f>'Agency North'!CR60+'Agency South'!CR60</f>
        <v>75.352225211500425</v>
      </c>
      <c r="CR56" s="26">
        <f>'Agency North'!CS60+'Agency South'!CS60</f>
        <v>76.10574746361543</v>
      </c>
      <c r="CS56" s="26">
        <f>'Agency North'!CT60+'Agency South'!CT60</f>
        <v>76.86680493825159</v>
      </c>
    </row>
    <row r="57" spans="1:97" s="28" customFormat="1" x14ac:dyDescent="0.25">
      <c r="A57" s="28" t="s">
        <v>3</v>
      </c>
      <c r="B57" s="28">
        <f>SUM(B49:B55)</f>
        <v>557</v>
      </c>
      <c r="C57" s="28">
        <f t="shared" ref="C57" si="48">SUM(C49:C55)</f>
        <v>465</v>
      </c>
      <c r="D57" s="28">
        <f t="shared" ref="D57" si="49">SUM(D49:D55)</f>
        <v>642</v>
      </c>
      <c r="E57" s="28">
        <f t="shared" ref="E57" si="50">SUM(E49:E55)</f>
        <v>744</v>
      </c>
      <c r="F57" s="28">
        <f t="shared" ref="F57" si="51">SUM(F49:F55)</f>
        <v>881</v>
      </c>
      <c r="G57" s="28">
        <f t="shared" ref="G57" si="52">SUM(G49:G55)</f>
        <v>998</v>
      </c>
      <c r="H57" s="28">
        <f t="shared" ref="H57" si="53">SUM(H49:H55)</f>
        <v>1018</v>
      </c>
      <c r="I57" s="28">
        <f t="shared" ref="I57" si="54">SUM(I49:I55)</f>
        <v>832</v>
      </c>
      <c r="J57" s="28">
        <f t="shared" ref="J57" si="55">SUM(J49:J55)</f>
        <v>1364</v>
      </c>
      <c r="K57" s="28">
        <f t="shared" ref="K57" si="56">SUM(K49:K55)</f>
        <v>1130</v>
      </c>
      <c r="L57" s="28">
        <f t="shared" ref="L57" si="57">SUM(L49:L55)</f>
        <v>1365</v>
      </c>
      <c r="M57" s="46">
        <f t="shared" ref="M57" si="58">SUM(M49:M55)</f>
        <v>1568</v>
      </c>
      <c r="N57" s="270">
        <f t="shared" ref="N57" si="59">SUM(N49:N55)</f>
        <v>635</v>
      </c>
      <c r="O57" s="270">
        <f t="shared" ref="O57" si="60">SUM(O49:O55)</f>
        <v>620</v>
      </c>
      <c r="P57" s="270">
        <f t="shared" ref="P57" si="61">SUM(P49:P55)</f>
        <v>1116</v>
      </c>
      <c r="Q57" s="270">
        <f t="shared" ref="Q57" si="62">SUM(Q49:Q55)</f>
        <v>979</v>
      </c>
      <c r="R57" s="270">
        <f t="shared" ref="R57" si="63">SUM(R49:R55)</f>
        <v>1088</v>
      </c>
      <c r="S57" s="270">
        <f t="shared" ref="S57" si="64">SUM(S49:S55)</f>
        <v>1647</v>
      </c>
      <c r="T57" s="265">
        <f t="shared" ref="T57" si="65">SUM(T49:T55)</f>
        <v>1310</v>
      </c>
      <c r="U57" s="265">
        <f t="shared" ref="U57" si="66">SUM(U49:U55)</f>
        <v>1420</v>
      </c>
      <c r="V57" s="16">
        <f t="shared" ref="V57" si="67">SUM(V49:V55)</f>
        <v>1734</v>
      </c>
      <c r="W57" s="16">
        <f t="shared" ref="W57" si="68">SUM(W49:W55)</f>
        <v>1466</v>
      </c>
      <c r="X57" s="16">
        <f t="shared" ref="X57" si="69">SUM(X49:X55)</f>
        <v>1539</v>
      </c>
      <c r="Y57" s="95">
        <f t="shared" ref="Y57:Z57" si="70">SUM(Y49:Y55)</f>
        <v>2520</v>
      </c>
      <c r="Z57" s="28">
        <f t="shared" si="70"/>
        <v>1021</v>
      </c>
      <c r="AA57" s="28">
        <f>SUM(AA49:AA56)</f>
        <v>1540</v>
      </c>
      <c r="AB57" s="28">
        <f t="shared" ref="AB57:AG57" si="71">SUM(AB49:AB56)</f>
        <v>1991</v>
      </c>
      <c r="AC57" s="28">
        <f t="shared" si="71"/>
        <v>1833</v>
      </c>
      <c r="AD57" s="28">
        <f t="shared" si="71"/>
        <v>1534</v>
      </c>
      <c r="AE57" s="28">
        <f>SUM(AE49:AE56)</f>
        <v>1945</v>
      </c>
      <c r="AF57" s="28">
        <f t="shared" si="71"/>
        <v>1483</v>
      </c>
      <c r="AG57" s="28">
        <f t="shared" si="71"/>
        <v>1870.3805483031913</v>
      </c>
      <c r="AH57" s="28">
        <f>SUM(AH49:AH56)</f>
        <v>2085.8086933524901</v>
      </c>
      <c r="AI57" s="28">
        <f t="shared" ref="AI57:AU57" si="72">SUM(AI49:AI56)</f>
        <v>2242.045731008142</v>
      </c>
      <c r="AJ57" s="28">
        <f t="shared" si="72"/>
        <v>2407.2995242706952</v>
      </c>
      <c r="AK57" s="28">
        <f t="shared" si="72"/>
        <v>2637.5570996356855</v>
      </c>
      <c r="AL57" s="28">
        <f t="shared" si="72"/>
        <v>2035.8907558096757</v>
      </c>
      <c r="AM57" s="28">
        <f t="shared" si="72"/>
        <v>2132.9954708586274</v>
      </c>
      <c r="AN57" s="28">
        <f t="shared" si="72"/>
        <v>2744.1903323348379</v>
      </c>
      <c r="AO57" s="28">
        <f t="shared" si="72"/>
        <v>2534.254423517616</v>
      </c>
      <c r="AP57" s="28">
        <f t="shared" si="72"/>
        <v>2373.18539839201</v>
      </c>
      <c r="AQ57" s="28">
        <f t="shared" si="72"/>
        <v>2539.0691874680751</v>
      </c>
      <c r="AR57" s="28">
        <f t="shared" si="72"/>
        <v>2548.9197220891547</v>
      </c>
      <c r="AS57" s="28">
        <f>SUM(AS49:AS56)</f>
        <v>2719.8336400064909</v>
      </c>
      <c r="AT57" s="28">
        <f t="shared" si="72"/>
        <v>2835.3470398890095</v>
      </c>
      <c r="AU57" s="28">
        <f t="shared" si="72"/>
        <v>2949.2755316213993</v>
      </c>
      <c r="AV57" s="28">
        <f>SUM(AV49:AV56)</f>
        <v>3091.0668157921768</v>
      </c>
      <c r="AW57" s="28">
        <f>SUM(AW49:AW56)</f>
        <v>3261.9578317213122</v>
      </c>
      <c r="AX57" s="28">
        <f t="shared" ref="AX57:CS57" si="73">SUM(AX49:AX56)</f>
        <v>2967.2145601457446</v>
      </c>
      <c r="AY57" s="28">
        <f t="shared" si="73"/>
        <v>2984.1845107828126</v>
      </c>
      <c r="AZ57" s="28">
        <f>SUM(AZ49:AZ56)</f>
        <v>3341.0889638438239</v>
      </c>
      <c r="BA57" s="28">
        <f t="shared" si="73"/>
        <v>3346.8616462388864</v>
      </c>
      <c r="BB57" s="28">
        <f t="shared" si="73"/>
        <v>3257.2825313469102</v>
      </c>
      <c r="BC57" s="28">
        <f t="shared" si="73"/>
        <v>3151.8324816108047</v>
      </c>
      <c r="BD57" s="28">
        <f t="shared" si="73"/>
        <v>3134.6412073226993</v>
      </c>
      <c r="BE57" s="28">
        <f t="shared" si="73"/>
        <v>3292.6941508714649</v>
      </c>
      <c r="BF57" s="28">
        <f t="shared" si="73"/>
        <v>3371.0644972142786</v>
      </c>
      <c r="BG57" s="28">
        <f t="shared" si="73"/>
        <v>3457.0006253719589</v>
      </c>
      <c r="BH57" s="28">
        <f t="shared" si="73"/>
        <v>3557.939250473913</v>
      </c>
      <c r="BI57" s="28">
        <f t="shared" si="73"/>
        <v>3680.2974178275658</v>
      </c>
      <c r="BJ57" s="28">
        <f t="shared" si="73"/>
        <v>3011.7218666334288</v>
      </c>
      <c r="BK57" s="28">
        <f t="shared" si="73"/>
        <v>2814.0800727546011</v>
      </c>
      <c r="BL57" s="28">
        <f t="shared" si="73"/>
        <v>3852.1507368061157</v>
      </c>
      <c r="BM57" s="28">
        <f t="shared" si="73"/>
        <v>4115.0482825340041</v>
      </c>
      <c r="BN57" s="28">
        <f t="shared" si="73"/>
        <v>4091.5691681833187</v>
      </c>
      <c r="BO57" s="28">
        <f t="shared" si="73"/>
        <v>4010.2083166844222</v>
      </c>
      <c r="BP57" s="28">
        <f t="shared" si="73"/>
        <v>4029.2378191286884</v>
      </c>
      <c r="BQ57" s="28">
        <f t="shared" si="73"/>
        <v>4264.4009148362793</v>
      </c>
      <c r="BR57" s="28">
        <f t="shared" si="73"/>
        <v>4427.9901232864977</v>
      </c>
      <c r="BS57" s="28">
        <f t="shared" si="73"/>
        <v>4552.591195894378</v>
      </c>
      <c r="BT57" s="28">
        <f t="shared" si="73"/>
        <v>4697.2082238281537</v>
      </c>
      <c r="BU57" s="28">
        <f t="shared" si="73"/>
        <v>4869.0071542751948</v>
      </c>
      <c r="BV57" s="28">
        <f t="shared" si="73"/>
        <v>3736.5561926470091</v>
      </c>
      <c r="BW57" s="28">
        <f t="shared" si="73"/>
        <v>3400.4600229086077</v>
      </c>
      <c r="BX57" s="28">
        <f t="shared" si="73"/>
        <v>4616.0044028819621</v>
      </c>
      <c r="BY57" s="28">
        <f t="shared" si="73"/>
        <v>4879.6791654994695</v>
      </c>
      <c r="BZ57" s="28">
        <f t="shared" si="73"/>
        <v>4846.0074060161105</v>
      </c>
      <c r="CA57" s="28">
        <f t="shared" si="73"/>
        <v>4736.4549374492553</v>
      </c>
      <c r="CB57" s="28">
        <f t="shared" si="73"/>
        <v>4700.919594525496</v>
      </c>
      <c r="CC57" s="28">
        <f t="shared" si="73"/>
        <v>5048.9941600454786</v>
      </c>
      <c r="CD57" s="28">
        <f t="shared" si="73"/>
        <v>5257.3475671687056</v>
      </c>
      <c r="CE57" s="28">
        <f t="shared" si="73"/>
        <v>5387.0022689393254</v>
      </c>
      <c r="CF57" s="28">
        <f t="shared" si="73"/>
        <v>5561.0201246643646</v>
      </c>
      <c r="CG57" s="28">
        <f t="shared" si="73"/>
        <v>5740.9167027062822</v>
      </c>
      <c r="CH57" s="28">
        <f t="shared" si="73"/>
        <v>4480.0796537677397</v>
      </c>
      <c r="CI57" s="28">
        <f t="shared" si="73"/>
        <v>4072.6746909761355</v>
      </c>
      <c r="CJ57" s="28">
        <f t="shared" si="73"/>
        <v>5572.2530783098882</v>
      </c>
      <c r="CK57" s="28">
        <f t="shared" si="73"/>
        <v>5881.281177659992</v>
      </c>
      <c r="CL57" s="28">
        <f t="shared" si="73"/>
        <v>5808.7177495008928</v>
      </c>
      <c r="CM57" s="28">
        <f t="shared" si="73"/>
        <v>5644.2400875944113</v>
      </c>
      <c r="CN57" s="28">
        <f t="shared" si="73"/>
        <v>5578.0306057004836</v>
      </c>
      <c r="CO57" s="28">
        <f t="shared" si="73"/>
        <v>6002.9692893945894</v>
      </c>
      <c r="CP57" s="28">
        <f t="shared" si="73"/>
        <v>6256.0104509450839</v>
      </c>
      <c r="CQ57" s="28">
        <f t="shared" si="73"/>
        <v>6516.1123566670303</v>
      </c>
      <c r="CR57" s="28">
        <f t="shared" si="73"/>
        <v>6739.1834480904918</v>
      </c>
      <c r="CS57" s="28">
        <f t="shared" si="73"/>
        <v>6961.691102706086</v>
      </c>
    </row>
    <row r="59" spans="1:97" s="4" customFormat="1" x14ac:dyDescent="0.25">
      <c r="A59"/>
      <c r="B59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09">
        <v>12</v>
      </c>
      <c r="N59" s="258">
        <v>13</v>
      </c>
      <c r="O59" s="258">
        <v>14</v>
      </c>
      <c r="P59" s="258">
        <v>15</v>
      </c>
      <c r="Q59" s="258">
        <v>16</v>
      </c>
      <c r="R59" s="258">
        <v>17</v>
      </c>
      <c r="S59" s="258">
        <v>18</v>
      </c>
      <c r="T59" s="258">
        <v>19</v>
      </c>
      <c r="U59" s="258">
        <v>20</v>
      </c>
      <c r="V59" s="12">
        <v>21</v>
      </c>
      <c r="W59" s="12">
        <v>22</v>
      </c>
      <c r="X59" s="12">
        <v>23</v>
      </c>
      <c r="Y59" s="109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09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09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09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09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09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09">
        <v>96</v>
      </c>
    </row>
    <row r="60" spans="1:97" s="2" customFormat="1" x14ac:dyDescent="0.25">
      <c r="A60" s="2" t="s">
        <v>11</v>
      </c>
      <c r="B60" s="3">
        <f t="shared" ref="B60:AG60" si="74">B21</f>
        <v>42005</v>
      </c>
      <c r="C60" s="3">
        <f t="shared" si="74"/>
        <v>42036</v>
      </c>
      <c r="D60" s="3">
        <f t="shared" si="74"/>
        <v>42064</v>
      </c>
      <c r="E60" s="3">
        <f t="shared" si="74"/>
        <v>42095</v>
      </c>
      <c r="F60" s="3">
        <f t="shared" si="74"/>
        <v>42125</v>
      </c>
      <c r="G60" s="3">
        <f t="shared" si="74"/>
        <v>42156</v>
      </c>
      <c r="H60" s="3">
        <f t="shared" si="74"/>
        <v>42186</v>
      </c>
      <c r="I60" s="3">
        <f t="shared" si="74"/>
        <v>42217</v>
      </c>
      <c r="J60" s="3">
        <f t="shared" si="74"/>
        <v>42248</v>
      </c>
      <c r="K60" s="3">
        <f t="shared" si="74"/>
        <v>42278</v>
      </c>
      <c r="L60" s="3">
        <f t="shared" si="74"/>
        <v>42309</v>
      </c>
      <c r="M60" s="93">
        <f t="shared" si="74"/>
        <v>42339</v>
      </c>
      <c r="N60" s="266">
        <f t="shared" si="74"/>
        <v>42370</v>
      </c>
      <c r="O60" s="266">
        <f t="shared" si="74"/>
        <v>42401</v>
      </c>
      <c r="P60" s="266">
        <f t="shared" si="74"/>
        <v>42430</v>
      </c>
      <c r="Q60" s="266">
        <f t="shared" si="74"/>
        <v>42461</v>
      </c>
      <c r="R60" s="266">
        <f t="shared" si="74"/>
        <v>42491</v>
      </c>
      <c r="S60" s="266">
        <f t="shared" si="74"/>
        <v>42522</v>
      </c>
      <c r="T60" s="266">
        <f t="shared" si="74"/>
        <v>42552</v>
      </c>
      <c r="U60" s="266">
        <f t="shared" si="74"/>
        <v>42583</v>
      </c>
      <c r="V60" s="3">
        <f t="shared" si="74"/>
        <v>42614</v>
      </c>
      <c r="W60" s="3">
        <f t="shared" si="74"/>
        <v>42644</v>
      </c>
      <c r="X60" s="3">
        <f t="shared" si="74"/>
        <v>42675</v>
      </c>
      <c r="Y60" s="93">
        <f t="shared" si="74"/>
        <v>42705</v>
      </c>
      <c r="Z60" s="3">
        <f t="shared" si="74"/>
        <v>42752</v>
      </c>
      <c r="AA60" s="3">
        <f t="shared" si="74"/>
        <v>42783</v>
      </c>
      <c r="AB60" s="3">
        <f t="shared" si="74"/>
        <v>42811</v>
      </c>
      <c r="AC60" s="3">
        <f t="shared" si="74"/>
        <v>42842</v>
      </c>
      <c r="AD60" s="3">
        <f t="shared" si="74"/>
        <v>42872</v>
      </c>
      <c r="AE60" s="3">
        <f t="shared" si="74"/>
        <v>42903</v>
      </c>
      <c r="AF60" s="3">
        <f t="shared" si="74"/>
        <v>42933</v>
      </c>
      <c r="AG60" s="3">
        <f t="shared" si="74"/>
        <v>42964</v>
      </c>
      <c r="AH60" s="3">
        <f t="shared" ref="AH60:BM60" si="75">AH21</f>
        <v>42995</v>
      </c>
      <c r="AI60" s="3">
        <f t="shared" si="75"/>
        <v>43025</v>
      </c>
      <c r="AJ60" s="3">
        <f t="shared" si="75"/>
        <v>43056</v>
      </c>
      <c r="AK60" s="93">
        <f t="shared" si="75"/>
        <v>43086</v>
      </c>
      <c r="AL60" s="3">
        <f t="shared" si="75"/>
        <v>43118</v>
      </c>
      <c r="AM60" s="3">
        <f t="shared" si="75"/>
        <v>43149</v>
      </c>
      <c r="AN60" s="3">
        <f t="shared" si="75"/>
        <v>43177</v>
      </c>
      <c r="AO60" s="3">
        <f t="shared" si="75"/>
        <v>43208</v>
      </c>
      <c r="AP60" s="3">
        <f t="shared" si="75"/>
        <v>43238</v>
      </c>
      <c r="AQ60" s="3">
        <f t="shared" si="75"/>
        <v>43269</v>
      </c>
      <c r="AR60" s="3">
        <f t="shared" si="75"/>
        <v>43299</v>
      </c>
      <c r="AS60" s="3">
        <f t="shared" si="75"/>
        <v>43330</v>
      </c>
      <c r="AT60" s="3">
        <f t="shared" si="75"/>
        <v>43361</v>
      </c>
      <c r="AU60" s="3">
        <f t="shared" si="75"/>
        <v>43391</v>
      </c>
      <c r="AV60" s="3">
        <f t="shared" si="75"/>
        <v>43422</v>
      </c>
      <c r="AW60" s="93">
        <f t="shared" si="75"/>
        <v>43452</v>
      </c>
      <c r="AX60" s="3">
        <f t="shared" si="75"/>
        <v>43483</v>
      </c>
      <c r="AY60" s="3">
        <f t="shared" si="75"/>
        <v>43514</v>
      </c>
      <c r="AZ60" s="3">
        <f t="shared" si="75"/>
        <v>43542</v>
      </c>
      <c r="BA60" s="3">
        <f t="shared" si="75"/>
        <v>43573</v>
      </c>
      <c r="BB60" s="3">
        <f t="shared" si="75"/>
        <v>43603</v>
      </c>
      <c r="BC60" s="3">
        <f t="shared" si="75"/>
        <v>43634</v>
      </c>
      <c r="BD60" s="3">
        <f t="shared" si="75"/>
        <v>43664</v>
      </c>
      <c r="BE60" s="3">
        <f t="shared" si="75"/>
        <v>43695</v>
      </c>
      <c r="BF60" s="3">
        <f t="shared" si="75"/>
        <v>43726</v>
      </c>
      <c r="BG60" s="3">
        <f t="shared" si="75"/>
        <v>43756</v>
      </c>
      <c r="BH60" s="3">
        <f t="shared" si="75"/>
        <v>43787</v>
      </c>
      <c r="BI60" s="93">
        <f t="shared" si="75"/>
        <v>43817</v>
      </c>
      <c r="BJ60" s="3">
        <f t="shared" si="75"/>
        <v>43848</v>
      </c>
      <c r="BK60" s="3">
        <f t="shared" si="75"/>
        <v>43879</v>
      </c>
      <c r="BL60" s="3">
        <f t="shared" si="75"/>
        <v>43908</v>
      </c>
      <c r="BM60" s="3">
        <f t="shared" si="75"/>
        <v>43939</v>
      </c>
      <c r="BN60" s="3">
        <f t="shared" ref="BN60:CS60" si="76">BN21</f>
        <v>43969</v>
      </c>
      <c r="BO60" s="3">
        <f t="shared" si="76"/>
        <v>44000</v>
      </c>
      <c r="BP60" s="3">
        <f t="shared" si="76"/>
        <v>44030</v>
      </c>
      <c r="BQ60" s="3">
        <f t="shared" si="76"/>
        <v>44061</v>
      </c>
      <c r="BR60" s="3">
        <f t="shared" si="76"/>
        <v>44092</v>
      </c>
      <c r="BS60" s="3">
        <f t="shared" si="76"/>
        <v>44122</v>
      </c>
      <c r="BT60" s="3">
        <f t="shared" si="76"/>
        <v>44153</v>
      </c>
      <c r="BU60" s="93">
        <f t="shared" si="76"/>
        <v>44183</v>
      </c>
      <c r="BV60" s="3">
        <f t="shared" si="76"/>
        <v>44214</v>
      </c>
      <c r="BW60" s="3">
        <f t="shared" si="76"/>
        <v>44245</v>
      </c>
      <c r="BX60" s="3">
        <f t="shared" si="76"/>
        <v>44273</v>
      </c>
      <c r="BY60" s="3">
        <f t="shared" si="76"/>
        <v>44304</v>
      </c>
      <c r="BZ60" s="3">
        <f t="shared" si="76"/>
        <v>44334</v>
      </c>
      <c r="CA60" s="3">
        <f t="shared" si="76"/>
        <v>44365</v>
      </c>
      <c r="CB60" s="3">
        <f t="shared" si="76"/>
        <v>44395</v>
      </c>
      <c r="CC60" s="3">
        <f t="shared" si="76"/>
        <v>44426</v>
      </c>
      <c r="CD60" s="3">
        <f t="shared" si="76"/>
        <v>44457</v>
      </c>
      <c r="CE60" s="3">
        <f t="shared" si="76"/>
        <v>44487</v>
      </c>
      <c r="CF60" s="3">
        <f t="shared" si="76"/>
        <v>44518</v>
      </c>
      <c r="CG60" s="93">
        <f t="shared" si="76"/>
        <v>44548</v>
      </c>
      <c r="CH60" s="3">
        <f t="shared" si="76"/>
        <v>44579</v>
      </c>
      <c r="CI60" s="3">
        <f t="shared" si="76"/>
        <v>44610</v>
      </c>
      <c r="CJ60" s="3">
        <f t="shared" si="76"/>
        <v>44638</v>
      </c>
      <c r="CK60" s="3">
        <f t="shared" si="76"/>
        <v>44669</v>
      </c>
      <c r="CL60" s="3">
        <f t="shared" si="76"/>
        <v>44699</v>
      </c>
      <c r="CM60" s="3">
        <f t="shared" si="76"/>
        <v>44730</v>
      </c>
      <c r="CN60" s="3">
        <f t="shared" si="76"/>
        <v>44760</v>
      </c>
      <c r="CO60" s="3">
        <f t="shared" si="76"/>
        <v>44791</v>
      </c>
      <c r="CP60" s="3">
        <f t="shared" si="76"/>
        <v>44822</v>
      </c>
      <c r="CQ60" s="3">
        <f t="shared" si="76"/>
        <v>44852</v>
      </c>
      <c r="CR60" s="3">
        <f t="shared" si="76"/>
        <v>44883</v>
      </c>
      <c r="CS60" s="93">
        <f t="shared" si="76"/>
        <v>44913</v>
      </c>
    </row>
    <row r="61" spans="1:97" s="17" customFormat="1" x14ac:dyDescent="0.25">
      <c r="A61" s="17" t="s">
        <v>4</v>
      </c>
      <c r="B61" s="17">
        <f t="shared" ref="B61:B67" si="77">IFERROR(B49/B33,"")</f>
        <v>0.73076923076923073</v>
      </c>
      <c r="C61" s="17">
        <f t="shared" ref="C61:Y61" si="78">IFERROR(C49/C33,"")</f>
        <v>0.52631578947368418</v>
      </c>
      <c r="D61" s="17">
        <f t="shared" si="78"/>
        <v>0.65079365079365081</v>
      </c>
      <c r="E61" s="17">
        <f t="shared" si="78"/>
        <v>0.75714285714285712</v>
      </c>
      <c r="F61" s="17">
        <f t="shared" si="78"/>
        <v>0.83098591549295775</v>
      </c>
      <c r="G61" s="17">
        <f t="shared" si="78"/>
        <v>0.76056338028169013</v>
      </c>
      <c r="H61" s="17">
        <f t="shared" si="78"/>
        <v>0.68421052631578949</v>
      </c>
      <c r="I61" s="17">
        <f t="shared" si="78"/>
        <v>0.61842105263157898</v>
      </c>
      <c r="J61" s="17">
        <f t="shared" si="78"/>
        <v>0.8441558441558441</v>
      </c>
      <c r="K61" s="17">
        <f t="shared" si="78"/>
        <v>0.79220779220779225</v>
      </c>
      <c r="L61" s="17">
        <f t="shared" si="78"/>
        <v>0.73972602739726023</v>
      </c>
      <c r="M61" s="105">
        <f t="shared" si="78"/>
        <v>0.75</v>
      </c>
      <c r="N61" s="262">
        <f t="shared" si="78"/>
        <v>0.38461538461538464</v>
      </c>
      <c r="O61" s="262">
        <f t="shared" si="78"/>
        <v>0.35344827586206895</v>
      </c>
      <c r="P61" s="262">
        <f t="shared" si="78"/>
        <v>0.55084745762711862</v>
      </c>
      <c r="Q61" s="262">
        <f t="shared" si="78"/>
        <v>0.4358974358974359</v>
      </c>
      <c r="R61" s="262">
        <f t="shared" si="78"/>
        <v>0.44642857142857145</v>
      </c>
      <c r="S61" s="262">
        <f t="shared" si="78"/>
        <v>0.59813084112149528</v>
      </c>
      <c r="T61" s="262">
        <f t="shared" si="78"/>
        <v>0.46464646464646464</v>
      </c>
      <c r="U61" s="262">
        <f t="shared" si="78"/>
        <v>0.48958333333333331</v>
      </c>
      <c r="V61" s="17">
        <f t="shared" si="78"/>
        <v>0.54255319148936165</v>
      </c>
      <c r="W61" s="17">
        <f t="shared" si="78"/>
        <v>0.45161290322580644</v>
      </c>
      <c r="X61" s="17">
        <f t="shared" si="78"/>
        <v>0.46666666666666667</v>
      </c>
      <c r="Y61" s="105">
        <f t="shared" si="78"/>
        <v>0.61445783132530118</v>
      </c>
      <c r="Z61" s="17">
        <f t="shared" ref="Z61:CK61" si="79">IFERROR(Z49/Z33,"")</f>
        <v>0.55862068965517242</v>
      </c>
      <c r="AA61" s="17">
        <f t="shared" si="79"/>
        <v>0.69930069930069927</v>
      </c>
      <c r="AB61" s="17">
        <f t="shared" si="79"/>
        <v>0.74125874125874125</v>
      </c>
      <c r="AC61" s="17">
        <f t="shared" si="79"/>
        <v>0.51870748299319724</v>
      </c>
      <c r="AD61" s="17">
        <f t="shared" si="79"/>
        <v>0.43500866551126516</v>
      </c>
      <c r="AE61" s="17">
        <f t="shared" si="79"/>
        <v>0.42363636363636364</v>
      </c>
      <c r="AF61" s="17">
        <f t="shared" si="79"/>
        <v>0.32304900181488205</v>
      </c>
      <c r="AG61" s="17">
        <f t="shared" si="79"/>
        <v>0.42956657556823596</v>
      </c>
      <c r="AH61" s="17">
        <f t="shared" si="79"/>
        <v>0.45241715675931077</v>
      </c>
      <c r="AI61" s="17">
        <f t="shared" si="79"/>
        <v>0.48448048634539737</v>
      </c>
      <c r="AJ61" s="17">
        <f t="shared" si="79"/>
        <v>0.52744516386097051</v>
      </c>
      <c r="AK61" s="105">
        <f t="shared" si="79"/>
        <v>0.5825182108621717</v>
      </c>
      <c r="AL61" s="17">
        <f t="shared" si="79"/>
        <v>0.53115299007635863</v>
      </c>
      <c r="AM61" s="17">
        <f t="shared" si="79"/>
        <v>0.53480678991984687</v>
      </c>
      <c r="AN61" s="17">
        <f t="shared" si="79"/>
        <v>0.53916486124578022</v>
      </c>
      <c r="AO61" s="17">
        <f t="shared" si="79"/>
        <v>0.54436237236402174</v>
      </c>
      <c r="AP61" s="17">
        <f t="shared" si="79"/>
        <v>0.55086775198442495</v>
      </c>
      <c r="AQ61" s="17">
        <f t="shared" si="79"/>
        <v>0.55592251614227517</v>
      </c>
      <c r="AR61" s="17">
        <f t="shared" si="79"/>
        <v>0.56133181730597925</v>
      </c>
      <c r="AS61" s="17">
        <f t="shared" si="79"/>
        <v>0.56701484262857105</v>
      </c>
      <c r="AT61" s="17">
        <f t="shared" si="79"/>
        <v>0.5728248344261504</v>
      </c>
      <c r="AU61" s="17">
        <f t="shared" si="79"/>
        <v>0.57845013250188559</v>
      </c>
      <c r="AV61" s="17">
        <f t="shared" si="79"/>
        <v>0.58422326201142849</v>
      </c>
      <c r="AW61" s="105">
        <f t="shared" si="79"/>
        <v>0.59009056278156669</v>
      </c>
      <c r="AX61" s="17">
        <f t="shared" si="79"/>
        <v>0.54082880537419609</v>
      </c>
      <c r="AY61" s="17">
        <f t="shared" si="79"/>
        <v>0.54623709342793791</v>
      </c>
      <c r="AZ61" s="17">
        <f t="shared" si="79"/>
        <v>0.5769024906732052</v>
      </c>
      <c r="BA61" s="17">
        <f t="shared" si="79"/>
        <v>0.57300129622690343</v>
      </c>
      <c r="BB61" s="17">
        <f t="shared" si="79"/>
        <v>0.57873130918917237</v>
      </c>
      <c r="BC61" s="17">
        <f t="shared" si="79"/>
        <v>0.58142391225777834</v>
      </c>
      <c r="BD61" s="17">
        <f t="shared" si="79"/>
        <v>0.58723815138035607</v>
      </c>
      <c r="BE61" s="17">
        <f t="shared" si="79"/>
        <v>0.59311053289415971</v>
      </c>
      <c r="BF61" s="17">
        <f t="shared" si="79"/>
        <v>0.5990416382231013</v>
      </c>
      <c r="BG61" s="17">
        <f t="shared" si="79"/>
        <v>0.60503205460533227</v>
      </c>
      <c r="BH61" s="17">
        <f t="shared" si="79"/>
        <v>0.61108237515138575</v>
      </c>
      <c r="BI61" s="105">
        <f t="shared" si="79"/>
        <v>0.62334004861003334</v>
      </c>
      <c r="BJ61" s="17">
        <f t="shared" si="79"/>
        <v>0.53993184538949646</v>
      </c>
      <c r="BK61" s="17">
        <f t="shared" si="79"/>
        <v>0.54487983878223945</v>
      </c>
      <c r="BL61" s="17">
        <f t="shared" si="79"/>
        <v>0.57512968781626261</v>
      </c>
      <c r="BM61" s="17">
        <f t="shared" si="79"/>
        <v>0.57591344199026784</v>
      </c>
      <c r="BN61" s="17">
        <f t="shared" si="79"/>
        <v>0.58124823430928563</v>
      </c>
      <c r="BO61" s="17">
        <f t="shared" si="79"/>
        <v>0.58347854920909292</v>
      </c>
      <c r="BP61" s="17">
        <f t="shared" si="79"/>
        <v>0.59471315550326054</v>
      </c>
      <c r="BQ61" s="17">
        <f t="shared" si="79"/>
        <v>0.60021365564957985</v>
      </c>
      <c r="BR61" s="17">
        <f t="shared" si="79"/>
        <v>0.61078147925546922</v>
      </c>
      <c r="BS61" s="17">
        <f t="shared" si="79"/>
        <v>0.61640925585835393</v>
      </c>
      <c r="BT61" s="17">
        <f t="shared" si="79"/>
        <v>0.62208980843029893</v>
      </c>
      <c r="BU61" s="105">
        <f t="shared" si="79"/>
        <v>0.63469650217518137</v>
      </c>
      <c r="BV61" s="17">
        <f t="shared" si="79"/>
        <v>0.51543069740601644</v>
      </c>
      <c r="BW61" s="17">
        <f t="shared" si="79"/>
        <v>0.5205850043800766</v>
      </c>
      <c r="BX61" s="17">
        <f t="shared" si="79"/>
        <v>0.55174244669915673</v>
      </c>
      <c r="BY61" s="17">
        <f t="shared" si="79"/>
        <v>0.55397154093775258</v>
      </c>
      <c r="BZ61" s="17">
        <f t="shared" si="79"/>
        <v>0.56868610872563241</v>
      </c>
      <c r="CA61" s="17">
        <f t="shared" si="79"/>
        <v>0.57079019291793731</v>
      </c>
      <c r="CB61" s="17">
        <f t="shared" si="79"/>
        <v>0.572773513207669</v>
      </c>
      <c r="CC61" s="17">
        <f t="shared" si="79"/>
        <v>0.58625305943680117</v>
      </c>
      <c r="CD61" s="17">
        <f t="shared" si="79"/>
        <v>0.59585966382576816</v>
      </c>
      <c r="CE61" s="17">
        <f t="shared" si="79"/>
        <v>0.60181826046402598</v>
      </c>
      <c r="CF61" s="17">
        <f t="shared" si="79"/>
        <v>0.61182979243121982</v>
      </c>
      <c r="CG61" s="105">
        <f t="shared" si="79"/>
        <v>0.62175089990564381</v>
      </c>
      <c r="CH61" s="17">
        <f t="shared" si="79"/>
        <v>0.51543069740601644</v>
      </c>
      <c r="CI61" s="17">
        <f t="shared" si="79"/>
        <v>0.5205850043800766</v>
      </c>
      <c r="CJ61" s="17">
        <f t="shared" si="79"/>
        <v>0.55174244669915673</v>
      </c>
      <c r="CK61" s="17">
        <f t="shared" si="79"/>
        <v>0.55397154093775258</v>
      </c>
      <c r="CL61" s="17">
        <f t="shared" ref="CL61:CS61" si="80">IFERROR(CL49/CL33,"")</f>
        <v>0.56868610872563241</v>
      </c>
      <c r="CM61" s="17">
        <f t="shared" si="80"/>
        <v>0.57079019291793731</v>
      </c>
      <c r="CN61" s="17">
        <f t="shared" si="80"/>
        <v>0.572773513207669</v>
      </c>
      <c r="CO61" s="17">
        <f t="shared" si="80"/>
        <v>0.58625305943680117</v>
      </c>
      <c r="CP61" s="17">
        <f t="shared" si="80"/>
        <v>0.59585966382576816</v>
      </c>
      <c r="CQ61" s="17">
        <f t="shared" si="80"/>
        <v>0.60988403541413416</v>
      </c>
      <c r="CR61" s="17">
        <f t="shared" si="80"/>
        <v>0.62406638827984418</v>
      </c>
      <c r="CS61" s="105">
        <f t="shared" si="80"/>
        <v>0.63418591790375667</v>
      </c>
    </row>
    <row r="62" spans="1:97" s="17" customFormat="1" x14ac:dyDescent="0.25">
      <c r="A62" s="17" t="s">
        <v>5</v>
      </c>
      <c r="B62" s="17">
        <f t="shared" si="77"/>
        <v>0.28110599078341014</v>
      </c>
      <c r="C62" s="17">
        <f t="shared" ref="C62:Y62" si="81">IFERROR(C50/C34,"")</f>
        <v>0.34123222748815168</v>
      </c>
      <c r="D62" s="17">
        <f t="shared" si="81"/>
        <v>0.30973451327433627</v>
      </c>
      <c r="E62" s="17">
        <f t="shared" si="81"/>
        <v>0.28620689655172415</v>
      </c>
      <c r="F62" s="17">
        <f t="shared" si="81"/>
        <v>0.33829787234042552</v>
      </c>
      <c r="G62" s="17">
        <f t="shared" si="81"/>
        <v>0.40836653386454186</v>
      </c>
      <c r="H62" s="17">
        <f t="shared" si="81"/>
        <v>0.4859437751004016</v>
      </c>
      <c r="I62" s="17">
        <f t="shared" si="81"/>
        <v>0.35860655737704916</v>
      </c>
      <c r="J62" s="17">
        <f t="shared" si="81"/>
        <v>0.46864111498257838</v>
      </c>
      <c r="K62" s="17">
        <f t="shared" si="81"/>
        <v>0.43534482758620691</v>
      </c>
      <c r="L62" s="17">
        <f t="shared" si="81"/>
        <v>0.46708074534161492</v>
      </c>
      <c r="M62" s="105">
        <f t="shared" si="81"/>
        <v>0.46621621621621623</v>
      </c>
      <c r="N62" s="262">
        <f t="shared" si="81"/>
        <v>0.28780487804878047</v>
      </c>
      <c r="O62" s="262">
        <f t="shared" si="81"/>
        <v>0.32142857142857145</v>
      </c>
      <c r="P62" s="262">
        <f t="shared" si="81"/>
        <v>0.44070278184480233</v>
      </c>
      <c r="Q62" s="262">
        <f t="shared" si="81"/>
        <v>0.44770642201834865</v>
      </c>
      <c r="R62" s="262">
        <f t="shared" si="81"/>
        <v>0.3997326203208556</v>
      </c>
      <c r="S62" s="262">
        <f t="shared" si="81"/>
        <v>0.44307692307692309</v>
      </c>
      <c r="T62" s="262">
        <f t="shared" si="81"/>
        <v>0.38768898488120951</v>
      </c>
      <c r="U62" s="262">
        <f t="shared" si="81"/>
        <v>0.38878326996197721</v>
      </c>
      <c r="V62" s="17">
        <f t="shared" si="81"/>
        <v>0.43725335438042623</v>
      </c>
      <c r="W62" s="17">
        <f t="shared" si="81"/>
        <v>0.36593591905564926</v>
      </c>
      <c r="X62" s="17">
        <f t="shared" si="81"/>
        <v>0.31021341463414637</v>
      </c>
      <c r="Y62" s="105">
        <f t="shared" si="81"/>
        <v>0.51703406813627251</v>
      </c>
      <c r="Z62" s="17">
        <f t="shared" ref="Z62:CK62" si="82">IFERROR(Z50/Z34,"")</f>
        <v>0.3143418467583497</v>
      </c>
      <c r="AA62" s="17">
        <f t="shared" si="82"/>
        <v>0.31100478468899523</v>
      </c>
      <c r="AB62" s="17">
        <f t="shared" si="82"/>
        <v>0.49208992506244797</v>
      </c>
      <c r="AC62" s="17">
        <f t="shared" si="82"/>
        <v>0.48988285410010651</v>
      </c>
      <c r="AD62" s="17">
        <f t="shared" si="82"/>
        <v>0.4593147751605996</v>
      </c>
      <c r="AE62" s="17">
        <f t="shared" si="82"/>
        <v>0.53232382061735584</v>
      </c>
      <c r="AF62" s="17">
        <f t="shared" si="82"/>
        <v>0.44282029234737746</v>
      </c>
      <c r="AG62" s="17">
        <f t="shared" si="82"/>
        <v>0.43019672658990932</v>
      </c>
      <c r="AH62" s="17">
        <f t="shared" si="82"/>
        <v>0.49041079124466247</v>
      </c>
      <c r="AI62" s="17">
        <f t="shared" si="82"/>
        <v>0.50594322940308412</v>
      </c>
      <c r="AJ62" s="17">
        <f t="shared" si="82"/>
        <v>0.52243063869246997</v>
      </c>
      <c r="AK62" s="105">
        <f t="shared" si="82"/>
        <v>0.53982992623886428</v>
      </c>
      <c r="AL62" s="17">
        <f t="shared" si="82"/>
        <v>0.52169432811860861</v>
      </c>
      <c r="AM62" s="17">
        <f t="shared" si="82"/>
        <v>0.52694540782609134</v>
      </c>
      <c r="AN62" s="17">
        <f t="shared" si="82"/>
        <v>0.53476021115893613</v>
      </c>
      <c r="AO62" s="17">
        <f t="shared" si="82"/>
        <v>0.53788491775534919</v>
      </c>
      <c r="AP62" s="17">
        <f t="shared" si="82"/>
        <v>0.53796255163848383</v>
      </c>
      <c r="AQ62" s="17">
        <f t="shared" si="82"/>
        <v>0.54112288374535722</v>
      </c>
      <c r="AR62" s="17">
        <f t="shared" si="82"/>
        <v>0.5449539920925669</v>
      </c>
      <c r="AS62" s="17">
        <f t="shared" si="82"/>
        <v>0.54744650433370023</v>
      </c>
      <c r="AT62" s="17">
        <f t="shared" si="82"/>
        <v>0.54998192368510668</v>
      </c>
      <c r="AU62" s="17">
        <f t="shared" si="82"/>
        <v>0.55310928992333475</v>
      </c>
      <c r="AV62" s="17">
        <f t="shared" si="82"/>
        <v>0.55604122274801038</v>
      </c>
      <c r="AW62" s="105">
        <f t="shared" si="82"/>
        <v>0.5587618699332213</v>
      </c>
      <c r="AX62" s="17">
        <f t="shared" si="82"/>
        <v>0.52702787129650519</v>
      </c>
      <c r="AY62" s="17">
        <f t="shared" si="82"/>
        <v>0.53219230954040242</v>
      </c>
      <c r="AZ62" s="17">
        <f t="shared" si="82"/>
        <v>0.56902116813792414</v>
      </c>
      <c r="BA62" s="17">
        <f t="shared" si="82"/>
        <v>0.56776143544084301</v>
      </c>
      <c r="BB62" s="17">
        <f t="shared" si="82"/>
        <v>0.56699172873139481</v>
      </c>
      <c r="BC62" s="17">
        <f t="shared" si="82"/>
        <v>0.56686466593690887</v>
      </c>
      <c r="BD62" s="17">
        <f t="shared" si="82"/>
        <v>0.57066793611408884</v>
      </c>
      <c r="BE62" s="17">
        <f t="shared" si="82"/>
        <v>0.57324758306050527</v>
      </c>
      <c r="BF62" s="17">
        <f t="shared" si="82"/>
        <v>0.57567423034030107</v>
      </c>
      <c r="BG62" s="17">
        <f t="shared" si="82"/>
        <v>0.57892189162633056</v>
      </c>
      <c r="BH62" s="17">
        <f t="shared" si="82"/>
        <v>0.58194193529718174</v>
      </c>
      <c r="BI62" s="105">
        <f t="shared" si="82"/>
        <v>0.5847570420836562</v>
      </c>
      <c r="BJ62" s="17">
        <f t="shared" si="82"/>
        <v>0.52652053799974541</v>
      </c>
      <c r="BK62" s="17">
        <f t="shared" si="82"/>
        <v>0.53203946161449611</v>
      </c>
      <c r="BL62" s="17">
        <f t="shared" si="82"/>
        <v>0.56858917881504201</v>
      </c>
      <c r="BM62" s="17">
        <f t="shared" si="82"/>
        <v>0.56989123381608275</v>
      </c>
      <c r="BN62" s="17">
        <f t="shared" si="82"/>
        <v>0.56887604941621395</v>
      </c>
      <c r="BO62" s="17">
        <f t="shared" si="82"/>
        <v>0.56858215448927507</v>
      </c>
      <c r="BP62" s="17">
        <f t="shared" si="82"/>
        <v>0.57805165908337253</v>
      </c>
      <c r="BQ62" s="17">
        <f t="shared" si="82"/>
        <v>0.58056142020787027</v>
      </c>
      <c r="BR62" s="17">
        <f t="shared" si="82"/>
        <v>0.58486718585872477</v>
      </c>
      <c r="BS62" s="17">
        <f t="shared" si="82"/>
        <v>0.5880414644126658</v>
      </c>
      <c r="BT62" s="17">
        <f t="shared" si="82"/>
        <v>0.59098023530900423</v>
      </c>
      <c r="BU62" s="105">
        <f t="shared" si="82"/>
        <v>0.59371269530848059</v>
      </c>
      <c r="BV62" s="17">
        <f t="shared" si="82"/>
        <v>0.56739475205411727</v>
      </c>
      <c r="BW62" s="17">
        <f t="shared" si="82"/>
        <v>0.56725709006520364</v>
      </c>
      <c r="BX62" s="17">
        <f t="shared" si="82"/>
        <v>0.56596436960563135</v>
      </c>
      <c r="BY62" s="17">
        <f t="shared" si="82"/>
        <v>0.5658399924465366</v>
      </c>
      <c r="BZ62" s="17">
        <f t="shared" si="82"/>
        <v>0.56577105663289029</v>
      </c>
      <c r="CA62" s="17">
        <f t="shared" si="82"/>
        <v>0.56574166555627037</v>
      </c>
      <c r="CB62" s="17">
        <f t="shared" si="82"/>
        <v>0.56569297635841076</v>
      </c>
      <c r="CC62" s="17">
        <f t="shared" si="82"/>
        <v>0.56560328273980698</v>
      </c>
      <c r="CD62" s="17">
        <f t="shared" si="82"/>
        <v>0.56548567405915595</v>
      </c>
      <c r="CE62" s="17">
        <f t="shared" si="82"/>
        <v>0.56538282203979007</v>
      </c>
      <c r="CF62" s="17">
        <f t="shared" si="82"/>
        <v>0.56529193631883923</v>
      </c>
      <c r="CG62" s="105">
        <f t="shared" si="82"/>
        <v>0.56520863593633552</v>
      </c>
      <c r="CH62" s="17">
        <f t="shared" si="82"/>
        <v>0.56616616990220958</v>
      </c>
      <c r="CI62" s="17">
        <f t="shared" si="82"/>
        <v>0.56608124642641044</v>
      </c>
      <c r="CJ62" s="17">
        <f t="shared" si="82"/>
        <v>0.56497305729841096</v>
      </c>
      <c r="CK62" s="17">
        <f t="shared" si="82"/>
        <v>0.56488240685488778</v>
      </c>
      <c r="CL62" s="17">
        <f t="shared" ref="CL62:CS62" si="83">IFERROR(CL50/CL34,"")</f>
        <v>0.56483628648982476</v>
      </c>
      <c r="CM62" s="17">
        <f t="shared" si="83"/>
        <v>0.56482284567719165</v>
      </c>
      <c r="CN62" s="17">
        <f t="shared" si="83"/>
        <v>0.56479142048558606</v>
      </c>
      <c r="CO62" s="17">
        <f t="shared" si="83"/>
        <v>0.56471840590536249</v>
      </c>
      <c r="CP62" s="17">
        <f t="shared" si="83"/>
        <v>0.56461821634848897</v>
      </c>
      <c r="CQ62" s="17">
        <f t="shared" si="83"/>
        <v>0.57446143469954281</v>
      </c>
      <c r="CR62" s="17">
        <f t="shared" si="83"/>
        <v>0.57574096221791859</v>
      </c>
      <c r="CS62" s="105">
        <f t="shared" si="83"/>
        <v>0.57566890309649899</v>
      </c>
    </row>
    <row r="63" spans="1:97" s="17" customFormat="1" x14ac:dyDescent="0.25">
      <c r="A63" s="17" t="s">
        <v>6</v>
      </c>
      <c r="B63" s="17">
        <f t="shared" si="77"/>
        <v>0.26044226044226043</v>
      </c>
      <c r="C63" s="17">
        <f t="shared" ref="C63:Y63" si="84">IFERROR(C51/C35,"")</f>
        <v>0.24537037037037038</v>
      </c>
      <c r="D63" s="17">
        <f t="shared" si="84"/>
        <v>0.34134615384615385</v>
      </c>
      <c r="E63" s="17">
        <f t="shared" si="84"/>
        <v>0.31180400890868598</v>
      </c>
      <c r="F63" s="17">
        <f t="shared" si="84"/>
        <v>0.28774422735346361</v>
      </c>
      <c r="G63" s="17">
        <f t="shared" si="84"/>
        <v>0.33710407239819007</v>
      </c>
      <c r="H63" s="17">
        <f t="shared" si="84"/>
        <v>0.34782608695652173</v>
      </c>
      <c r="I63" s="17">
        <f t="shared" si="84"/>
        <v>0.26938775510204083</v>
      </c>
      <c r="J63" s="17">
        <f t="shared" si="84"/>
        <v>0.36864406779661019</v>
      </c>
      <c r="K63" s="17">
        <f t="shared" si="84"/>
        <v>0.35802469135802467</v>
      </c>
      <c r="L63" s="17">
        <f t="shared" si="84"/>
        <v>0.26769911504424782</v>
      </c>
      <c r="M63" s="105">
        <f t="shared" si="84"/>
        <v>0.41397153945666237</v>
      </c>
      <c r="N63" s="262">
        <f t="shared" si="84"/>
        <v>0.17627118644067796</v>
      </c>
      <c r="O63" s="262">
        <f t="shared" si="84"/>
        <v>0.27317073170731709</v>
      </c>
      <c r="P63" s="262">
        <f t="shared" si="84"/>
        <v>0.25520833333333331</v>
      </c>
      <c r="Q63" s="262">
        <f t="shared" si="84"/>
        <v>0.25</v>
      </c>
      <c r="R63" s="262">
        <f t="shared" si="84"/>
        <v>0.29779411764705882</v>
      </c>
      <c r="S63" s="262">
        <f t="shared" si="84"/>
        <v>0.31478968792401629</v>
      </c>
      <c r="T63" s="262">
        <f t="shared" si="84"/>
        <v>0.23255813953488372</v>
      </c>
      <c r="U63" s="262">
        <f t="shared" si="84"/>
        <v>0.24945295404814005</v>
      </c>
      <c r="V63" s="17">
        <f t="shared" si="84"/>
        <v>0.29750479846449135</v>
      </c>
      <c r="W63" s="17">
        <f t="shared" si="84"/>
        <v>0.23832145684877276</v>
      </c>
      <c r="X63" s="17">
        <f t="shared" si="84"/>
        <v>0.26593033135089211</v>
      </c>
      <c r="Y63" s="105">
        <f t="shared" si="84"/>
        <v>0.29202168861347794</v>
      </c>
      <c r="Z63" s="17">
        <f t="shared" ref="Z63:CK63" si="85">IFERROR(Z51/Z35,"")</f>
        <v>0.14581939799331103</v>
      </c>
      <c r="AA63" s="17">
        <f t="shared" si="85"/>
        <v>0.23031496062992127</v>
      </c>
      <c r="AB63" s="17">
        <f t="shared" si="85"/>
        <v>0.26346153846153847</v>
      </c>
      <c r="AC63" s="17">
        <f t="shared" si="85"/>
        <v>0.22625215889464595</v>
      </c>
      <c r="AD63" s="17">
        <f t="shared" si="85"/>
        <v>0.22756410256410256</v>
      </c>
      <c r="AE63" s="17">
        <f t="shared" si="85"/>
        <v>0.2209695603156708</v>
      </c>
      <c r="AF63" s="17">
        <f t="shared" si="85"/>
        <v>0.14404267931238884</v>
      </c>
      <c r="AG63" s="17">
        <f t="shared" si="85"/>
        <v>0.21400904333713744</v>
      </c>
      <c r="AH63" s="17">
        <f t="shared" si="85"/>
        <v>0.2212221309997518</v>
      </c>
      <c r="AI63" s="17">
        <f t="shared" si="85"/>
        <v>0.22945910338159375</v>
      </c>
      <c r="AJ63" s="17">
        <f t="shared" si="85"/>
        <v>0.23805337090467446</v>
      </c>
      <c r="AK63" s="105">
        <f t="shared" si="85"/>
        <v>0.24747947033877649</v>
      </c>
      <c r="AL63" s="17">
        <f t="shared" si="85"/>
        <v>0.17682279752647809</v>
      </c>
      <c r="AM63" s="17">
        <f t="shared" si="85"/>
        <v>0.18294213936945089</v>
      </c>
      <c r="AN63" s="17">
        <f t="shared" si="85"/>
        <v>0.35662686383427916</v>
      </c>
      <c r="AO63" s="17">
        <f t="shared" si="85"/>
        <v>0.27363563724442547</v>
      </c>
      <c r="AP63" s="17">
        <f t="shared" si="85"/>
        <v>0.22332516760634935</v>
      </c>
      <c r="AQ63" s="17">
        <f t="shared" si="85"/>
        <v>0.2260919869766875</v>
      </c>
      <c r="AR63" s="17">
        <f t="shared" si="85"/>
        <v>0.22731861483467442</v>
      </c>
      <c r="AS63" s="17">
        <f t="shared" si="85"/>
        <v>0.2369495067443701</v>
      </c>
      <c r="AT63" s="17">
        <f t="shared" si="85"/>
        <v>0.24494020409368614</v>
      </c>
      <c r="AU63" s="17">
        <f t="shared" si="85"/>
        <v>0.25451772099711673</v>
      </c>
      <c r="AV63" s="17">
        <f t="shared" si="85"/>
        <v>0.26355698534951039</v>
      </c>
      <c r="AW63" s="105">
        <f t="shared" si="85"/>
        <v>0.27321430870607505</v>
      </c>
      <c r="AX63" s="17">
        <f t="shared" si="85"/>
        <v>0.26675279377364441</v>
      </c>
      <c r="AY63" s="17">
        <f t="shared" si="85"/>
        <v>0.26848879217416316</v>
      </c>
      <c r="AZ63" s="17">
        <f t="shared" si="85"/>
        <v>0.26883830384319313</v>
      </c>
      <c r="BA63" s="17">
        <f t="shared" si="85"/>
        <v>0.26912648517634402</v>
      </c>
      <c r="BB63" s="17">
        <f t="shared" si="85"/>
        <v>0.26941314535991584</v>
      </c>
      <c r="BC63" s="17">
        <f t="shared" si="85"/>
        <v>0.2697993455274772</v>
      </c>
      <c r="BD63" s="17">
        <f t="shared" si="85"/>
        <v>0.27014651169139581</v>
      </c>
      <c r="BE63" s="17">
        <f t="shared" si="85"/>
        <v>0.27057881382954213</v>
      </c>
      <c r="BF63" s="17">
        <f t="shared" si="85"/>
        <v>0.27095995822804309</v>
      </c>
      <c r="BG63" s="17">
        <f t="shared" si="85"/>
        <v>0.27131282617024821</v>
      </c>
      <c r="BH63" s="17">
        <f t="shared" si="85"/>
        <v>0.27167167133504666</v>
      </c>
      <c r="BI63" s="105">
        <f t="shared" si="85"/>
        <v>0.27203023392156395</v>
      </c>
      <c r="BJ63" s="17">
        <f t="shared" si="85"/>
        <v>0.27235230734185867</v>
      </c>
      <c r="BK63" s="17">
        <f t="shared" si="85"/>
        <v>0.27578253082973569</v>
      </c>
      <c r="BL63" s="17">
        <f t="shared" si="85"/>
        <v>0.27808800531744177</v>
      </c>
      <c r="BM63" s="17">
        <f t="shared" si="85"/>
        <v>0.27273584121727995</v>
      </c>
      <c r="BN63" s="17">
        <f t="shared" si="85"/>
        <v>0.27315731278658828</v>
      </c>
      <c r="BO63" s="17">
        <f t="shared" si="85"/>
        <v>0.27373868514380773</v>
      </c>
      <c r="BP63" s="17">
        <f t="shared" si="85"/>
        <v>0.27654142403223081</v>
      </c>
      <c r="BQ63" s="17">
        <f t="shared" si="85"/>
        <v>0.2771396853533174</v>
      </c>
      <c r="BR63" s="17">
        <f t="shared" si="85"/>
        <v>0.27751096022156663</v>
      </c>
      <c r="BS63" s="17">
        <f t="shared" si="85"/>
        <v>0.27771171330325534</v>
      </c>
      <c r="BT63" s="17">
        <f t="shared" si="85"/>
        <v>0.27791473058938077</v>
      </c>
      <c r="BU63" s="105">
        <f t="shared" si="85"/>
        <v>0.27812888843764483</v>
      </c>
      <c r="BV63" s="17">
        <f t="shared" si="85"/>
        <v>0.27965353260770787</v>
      </c>
      <c r="BW63" s="17">
        <f t="shared" si="85"/>
        <v>0.28602179789224347</v>
      </c>
      <c r="BX63" s="17">
        <f t="shared" si="85"/>
        <v>0.28516058545663248</v>
      </c>
      <c r="BY63" s="17">
        <f t="shared" si="85"/>
        <v>0.27707333534250578</v>
      </c>
      <c r="BZ63" s="17">
        <f t="shared" si="85"/>
        <v>0.27629523270892004</v>
      </c>
      <c r="CA63" s="17">
        <f t="shared" si="85"/>
        <v>0.27586397074300084</v>
      </c>
      <c r="CB63" s="17">
        <f t="shared" si="85"/>
        <v>0.27773354734722761</v>
      </c>
      <c r="CC63" s="17">
        <f t="shared" si="85"/>
        <v>0.28158572462360226</v>
      </c>
      <c r="CD63" s="17">
        <f t="shared" si="85"/>
        <v>0.28104083822592185</v>
      </c>
      <c r="CE63" s="17">
        <f t="shared" si="85"/>
        <v>0.28032636855312426</v>
      </c>
      <c r="CF63" s="17">
        <f t="shared" si="85"/>
        <v>0.28179725085288759</v>
      </c>
      <c r="CG63" s="105">
        <f t="shared" si="85"/>
        <v>0.28125062463795075</v>
      </c>
      <c r="CH63" s="17">
        <f t="shared" si="85"/>
        <v>0.27298352871838494</v>
      </c>
      <c r="CI63" s="17">
        <f t="shared" si="85"/>
        <v>0.27985406176448602</v>
      </c>
      <c r="CJ63" s="17">
        <f t="shared" si="85"/>
        <v>0.28006179704986828</v>
      </c>
      <c r="CK63" s="17">
        <f t="shared" si="85"/>
        <v>0.27334528684856585</v>
      </c>
      <c r="CL63" s="17">
        <f t="shared" ref="CL63:CS63" si="86">IFERROR(CL51/CL35,"")</f>
        <v>0.27335546874819067</v>
      </c>
      <c r="CM63" s="17">
        <f t="shared" si="86"/>
        <v>0.27366078644119546</v>
      </c>
      <c r="CN63" s="17">
        <f t="shared" si="86"/>
        <v>0.27630223723698449</v>
      </c>
      <c r="CO63" s="17">
        <f t="shared" si="86"/>
        <v>0.28097206229960481</v>
      </c>
      <c r="CP63" s="17">
        <f t="shared" si="86"/>
        <v>0.28108028750858394</v>
      </c>
      <c r="CQ63" s="17">
        <f t="shared" si="86"/>
        <v>0.2853450574745765</v>
      </c>
      <c r="CR63" s="17">
        <f t="shared" si="86"/>
        <v>0.28750856696750093</v>
      </c>
      <c r="CS63" s="105">
        <f t="shared" si="86"/>
        <v>0.2875482093868057</v>
      </c>
    </row>
    <row r="64" spans="1:97" s="17" customFormat="1" x14ac:dyDescent="0.25">
      <c r="A64" s="17" t="s">
        <v>7</v>
      </c>
      <c r="B64" s="17">
        <f t="shared" si="77"/>
        <v>0.21869488536155202</v>
      </c>
      <c r="C64" s="17">
        <f t="shared" ref="C64:Y64" si="87">IFERROR(C52/C36,"")</f>
        <v>0.15064935064935064</v>
      </c>
      <c r="D64" s="17">
        <f t="shared" si="87"/>
        <v>0.21917808219178081</v>
      </c>
      <c r="E64" s="17">
        <f t="shared" si="87"/>
        <v>0.17944535073409462</v>
      </c>
      <c r="F64" s="17">
        <f t="shared" si="87"/>
        <v>0.25515947467166977</v>
      </c>
      <c r="G64" s="17">
        <f t="shared" si="87"/>
        <v>0.31846344485749689</v>
      </c>
      <c r="H64" s="17">
        <f t="shared" si="87"/>
        <v>0.28192771084337348</v>
      </c>
      <c r="I64" s="17">
        <f t="shared" si="87"/>
        <v>0.19347037484885127</v>
      </c>
      <c r="J64" s="17">
        <f t="shared" si="87"/>
        <v>0.32296650717703351</v>
      </c>
      <c r="K64" s="17">
        <f t="shared" si="87"/>
        <v>0.24764150943396226</v>
      </c>
      <c r="L64" s="17">
        <f t="shared" si="87"/>
        <v>0.29327453142227122</v>
      </c>
      <c r="M64" s="105">
        <f t="shared" si="87"/>
        <v>0.34606205250596661</v>
      </c>
      <c r="N64" s="262">
        <f t="shared" si="87"/>
        <v>0.13473877176901924</v>
      </c>
      <c r="O64" s="262">
        <f t="shared" si="87"/>
        <v>0.1426269137792103</v>
      </c>
      <c r="P64" s="262">
        <f t="shared" si="87"/>
        <v>0.21216407355021216</v>
      </c>
      <c r="Q64" s="262">
        <f t="shared" si="87"/>
        <v>0.16756756756756758</v>
      </c>
      <c r="R64" s="262">
        <f t="shared" si="87"/>
        <v>0.18472906403940886</v>
      </c>
      <c r="S64" s="262">
        <f t="shared" si="87"/>
        <v>0.22202486678507993</v>
      </c>
      <c r="T64" s="262">
        <f t="shared" si="87"/>
        <v>0.16625716625716624</v>
      </c>
      <c r="U64" s="262">
        <f t="shared" si="87"/>
        <v>0.16140904311251314</v>
      </c>
      <c r="V64" s="17">
        <f t="shared" si="87"/>
        <v>0.1687992125984252</v>
      </c>
      <c r="W64" s="17">
        <f t="shared" si="87"/>
        <v>0.13120950323974082</v>
      </c>
      <c r="X64" s="17">
        <f t="shared" si="87"/>
        <v>0.14830119375573922</v>
      </c>
      <c r="Y64" s="105">
        <f t="shared" si="87"/>
        <v>0.21543829044919319</v>
      </c>
      <c r="Z64" s="17">
        <f t="shared" ref="Z64:CK64" si="88">IFERROR(Z52/Z36,"")</f>
        <v>9.9706744868035185E-2</v>
      </c>
      <c r="AA64" s="17">
        <f t="shared" si="88"/>
        <v>0.15443592552026286</v>
      </c>
      <c r="AB64" s="17">
        <f t="shared" si="88"/>
        <v>0.1453698913605794</v>
      </c>
      <c r="AC64" s="17">
        <f t="shared" si="88"/>
        <v>0.14517265680056377</v>
      </c>
      <c r="AD64" s="17">
        <f t="shared" si="88"/>
        <v>0.1100187265917603</v>
      </c>
      <c r="AE64" s="17">
        <f t="shared" si="88"/>
        <v>0.1108337493759361</v>
      </c>
      <c r="AF64" s="17">
        <f t="shared" si="88"/>
        <v>0.11829268292682926</v>
      </c>
      <c r="AG64" s="17">
        <f t="shared" si="88"/>
        <v>0.10806910188085807</v>
      </c>
      <c r="AH64" s="17">
        <f t="shared" si="88"/>
        <v>0.11147216952688811</v>
      </c>
      <c r="AI64" s="17">
        <f t="shared" si="88"/>
        <v>0.11714098251295009</v>
      </c>
      <c r="AJ64" s="17">
        <f t="shared" si="88"/>
        <v>0.12171063175963057</v>
      </c>
      <c r="AK64" s="105">
        <f t="shared" si="88"/>
        <v>0.12674050824743999</v>
      </c>
      <c r="AL64" s="17">
        <f t="shared" si="88"/>
        <v>0.12873752692141655</v>
      </c>
      <c r="AM64" s="17">
        <f t="shared" si="88"/>
        <v>0.12892169908492132</v>
      </c>
      <c r="AN64" s="17">
        <f t="shared" si="88"/>
        <v>0.12522459634436911</v>
      </c>
      <c r="AO64" s="17">
        <f t="shared" si="88"/>
        <v>0.1316009216460694</v>
      </c>
      <c r="AP64" s="17">
        <f t="shared" si="88"/>
        <v>0.13723988158533623</v>
      </c>
      <c r="AQ64" s="17">
        <f t="shared" si="88"/>
        <v>0.10963136281349527</v>
      </c>
      <c r="AR64" s="17">
        <f t="shared" si="88"/>
        <v>0.10797395189952193</v>
      </c>
      <c r="AS64" s="17">
        <f t="shared" si="88"/>
        <v>0.11127169256448512</v>
      </c>
      <c r="AT64" s="17">
        <f t="shared" si="88"/>
        <v>0.11451738785279492</v>
      </c>
      <c r="AU64" s="17">
        <f t="shared" si="88"/>
        <v>0.1197239421993901</v>
      </c>
      <c r="AV64" s="17">
        <f t="shared" si="88"/>
        <v>0.12507056741491432</v>
      </c>
      <c r="AW64" s="105">
        <f t="shared" si="88"/>
        <v>0.1307522745301708</v>
      </c>
      <c r="AX64" s="17">
        <f t="shared" si="88"/>
        <v>0.13195657387258447</v>
      </c>
      <c r="AY64" s="17">
        <f t="shared" si="88"/>
        <v>0.13214398652114481</v>
      </c>
      <c r="AZ64" s="17">
        <f t="shared" si="88"/>
        <v>0.13350721329880319</v>
      </c>
      <c r="BA64" s="17">
        <f t="shared" si="88"/>
        <v>0.13965542937643713</v>
      </c>
      <c r="BB64" s="17">
        <f t="shared" si="88"/>
        <v>0.14543884022692302</v>
      </c>
      <c r="BC64" s="17">
        <f t="shared" si="88"/>
        <v>0.1155102842779905</v>
      </c>
      <c r="BD64" s="17">
        <f t="shared" si="88"/>
        <v>0.11182232409428647</v>
      </c>
      <c r="BE64" s="17">
        <f t="shared" si="88"/>
        <v>0.11650075163879899</v>
      </c>
      <c r="BF64" s="17">
        <f t="shared" si="88"/>
        <v>0.12149648388414931</v>
      </c>
      <c r="BG64" s="17">
        <f t="shared" si="88"/>
        <v>0.12682153401289001</v>
      </c>
      <c r="BH64" s="17">
        <f t="shared" si="88"/>
        <v>0.13247015186406469</v>
      </c>
      <c r="BI64" s="105">
        <f t="shared" si="88"/>
        <v>0.13847745031496769</v>
      </c>
      <c r="BJ64" s="17">
        <f t="shared" si="88"/>
        <v>0.13482828866222213</v>
      </c>
      <c r="BK64" s="17">
        <f t="shared" si="88"/>
        <v>0.13501641341138418</v>
      </c>
      <c r="BL64" s="17">
        <f t="shared" si="88"/>
        <v>0.1366272036702707</v>
      </c>
      <c r="BM64" s="17">
        <f t="shared" si="88"/>
        <v>0.14367739933291823</v>
      </c>
      <c r="BN64" s="17">
        <f t="shared" si="88"/>
        <v>0.1486039491976735</v>
      </c>
      <c r="BO64" s="17">
        <f t="shared" si="88"/>
        <v>0.11687142802342194</v>
      </c>
      <c r="BP64" s="17">
        <f t="shared" si="88"/>
        <v>0.1139128815502788</v>
      </c>
      <c r="BQ64" s="17">
        <f t="shared" si="88"/>
        <v>0.1189941171625167</v>
      </c>
      <c r="BR64" s="17">
        <f t="shared" si="88"/>
        <v>0.12436879032261722</v>
      </c>
      <c r="BS64" s="17">
        <f t="shared" si="88"/>
        <v>0.12994996704547787</v>
      </c>
      <c r="BT64" s="17">
        <f t="shared" si="88"/>
        <v>0.13578838583660557</v>
      </c>
      <c r="BU64" s="105">
        <f t="shared" si="88"/>
        <v>0.14196831351980305</v>
      </c>
      <c r="BV64" s="17">
        <f t="shared" si="88"/>
        <v>0.1370672384011799</v>
      </c>
      <c r="BW64" s="17">
        <f t="shared" si="88"/>
        <v>0.13685261286513747</v>
      </c>
      <c r="BX64" s="17">
        <f t="shared" si="88"/>
        <v>0.13846127195743224</v>
      </c>
      <c r="BY64" s="17">
        <f t="shared" si="88"/>
        <v>0.14575394350010104</v>
      </c>
      <c r="BZ64" s="17">
        <f t="shared" si="88"/>
        <v>0.14971672802892474</v>
      </c>
      <c r="CA64" s="17">
        <f t="shared" si="88"/>
        <v>0.11644287936082721</v>
      </c>
      <c r="CB64" s="17">
        <f t="shared" si="88"/>
        <v>0.11289104514977706</v>
      </c>
      <c r="CC64" s="17">
        <f t="shared" si="88"/>
        <v>0.11941334723433314</v>
      </c>
      <c r="CD64" s="17">
        <f t="shared" si="88"/>
        <v>0.12463799888803299</v>
      </c>
      <c r="CE64" s="17">
        <f t="shared" si="88"/>
        <v>0.13012221117704567</v>
      </c>
      <c r="CF64" s="17">
        <f t="shared" si="88"/>
        <v>0.1369359866155177</v>
      </c>
      <c r="CG64" s="105">
        <f t="shared" si="88"/>
        <v>0.14315994697927073</v>
      </c>
      <c r="CH64" s="17">
        <f t="shared" si="88"/>
        <v>0.13469488168092711</v>
      </c>
      <c r="CI64" s="17">
        <f t="shared" si="88"/>
        <v>0.13477711972821521</v>
      </c>
      <c r="CJ64" s="17">
        <f t="shared" si="88"/>
        <v>0.13671243400462246</v>
      </c>
      <c r="CK64" s="17">
        <f t="shared" si="88"/>
        <v>0.14463134949113862</v>
      </c>
      <c r="CL64" s="17">
        <f t="shared" ref="CL64:CS64" si="89">IFERROR(CL52/CL36,"")</f>
        <v>0.14920814896321233</v>
      </c>
      <c r="CM64" s="17">
        <f t="shared" si="89"/>
        <v>0.11531480741488678</v>
      </c>
      <c r="CN64" s="17">
        <f t="shared" si="89"/>
        <v>0.11200332845335466</v>
      </c>
      <c r="CO64" s="17">
        <f t="shared" si="89"/>
        <v>0.1190277446117482</v>
      </c>
      <c r="CP64" s="17">
        <f t="shared" si="89"/>
        <v>0.12470741291028525</v>
      </c>
      <c r="CQ64" s="17">
        <f t="shared" si="89"/>
        <v>0.13268712874781896</v>
      </c>
      <c r="CR64" s="17">
        <f t="shared" si="89"/>
        <v>0.14009860593743781</v>
      </c>
      <c r="CS64" s="105">
        <f t="shared" si="89"/>
        <v>0.14687136734277953</v>
      </c>
    </row>
    <row r="65" spans="1:97" s="17" customFormat="1" x14ac:dyDescent="0.25">
      <c r="A65" s="17" t="s">
        <v>8</v>
      </c>
      <c r="B65" s="17">
        <f t="shared" si="77"/>
        <v>0.15976331360946747</v>
      </c>
      <c r="C65" s="17">
        <f t="shared" ref="C65:Y65" si="90">IFERROR(C53/C37,"")</f>
        <v>0.12720156555772993</v>
      </c>
      <c r="D65" s="17">
        <f t="shared" si="90"/>
        <v>0.21088435374149661</v>
      </c>
      <c r="E65" s="17">
        <f t="shared" si="90"/>
        <v>0.21547799696509864</v>
      </c>
      <c r="F65" s="17">
        <f t="shared" si="90"/>
        <v>0.27245508982035926</v>
      </c>
      <c r="G65" s="17">
        <f t="shared" si="90"/>
        <v>0.28830645161290325</v>
      </c>
      <c r="H65" s="17">
        <f t="shared" si="90"/>
        <v>0.27049180327868855</v>
      </c>
      <c r="I65" s="17">
        <f t="shared" si="90"/>
        <v>0.22116903633491311</v>
      </c>
      <c r="J65" s="17">
        <f t="shared" si="90"/>
        <v>0.36568213783403658</v>
      </c>
      <c r="K65" s="17">
        <f t="shared" si="90"/>
        <v>0.24552429667519182</v>
      </c>
      <c r="L65" s="17">
        <f t="shared" si="90"/>
        <v>0.27486187845303867</v>
      </c>
      <c r="M65" s="105">
        <f t="shared" si="90"/>
        <v>0.31700680272108844</v>
      </c>
      <c r="N65" s="262">
        <f t="shared" si="90"/>
        <v>0.13870246085011187</v>
      </c>
      <c r="O65" s="262">
        <f t="shared" si="90"/>
        <v>0.13459399332591768</v>
      </c>
      <c r="P65" s="262">
        <f t="shared" si="90"/>
        <v>0.2257495590828924</v>
      </c>
      <c r="Q65" s="262">
        <f t="shared" si="90"/>
        <v>0.16834400731930466</v>
      </c>
      <c r="R65" s="262">
        <f t="shared" si="90"/>
        <v>0.14027630180658873</v>
      </c>
      <c r="S65" s="262">
        <f t="shared" si="90"/>
        <v>0.20035149384885764</v>
      </c>
      <c r="T65" s="262">
        <f t="shared" si="90"/>
        <v>0.15479452054794521</v>
      </c>
      <c r="U65" s="262">
        <f t="shared" si="90"/>
        <v>0.15946502057613168</v>
      </c>
      <c r="V65" s="17">
        <f t="shared" si="90"/>
        <v>0.14519906323185011</v>
      </c>
      <c r="W65" s="17">
        <f t="shared" si="90"/>
        <v>9.8253275109170299E-2</v>
      </c>
      <c r="X65" s="17">
        <f t="shared" si="90"/>
        <v>7.9470198675496692E-2</v>
      </c>
      <c r="Y65" s="105">
        <f t="shared" si="90"/>
        <v>0.15120113047574188</v>
      </c>
      <c r="Z65" s="17">
        <f t="shared" ref="Z65:CK65" si="91">IFERROR(Z53/Z37,"")</f>
        <v>6.1785865425306813E-2</v>
      </c>
      <c r="AA65" s="17">
        <f t="shared" si="91"/>
        <v>0.1714862138533961</v>
      </c>
      <c r="AB65" s="17">
        <f t="shared" si="91"/>
        <v>0.22073170731707317</v>
      </c>
      <c r="AC65" s="17">
        <f t="shared" si="91"/>
        <v>0.14434643143544507</v>
      </c>
      <c r="AD65" s="17">
        <f t="shared" si="91"/>
        <v>0.11860718171926006</v>
      </c>
      <c r="AE65" s="17">
        <f t="shared" si="91"/>
        <v>0.12209302325581395</v>
      </c>
      <c r="AF65" s="17">
        <f t="shared" si="91"/>
        <v>0.16129032258064516</v>
      </c>
      <c r="AG65" s="17">
        <f t="shared" si="91"/>
        <v>0.12780977758401857</v>
      </c>
      <c r="AH65" s="17">
        <f t="shared" si="91"/>
        <v>0.13290447149628434</v>
      </c>
      <c r="AI65" s="17">
        <f t="shared" si="91"/>
        <v>0.13820033124666048</v>
      </c>
      <c r="AJ65" s="17">
        <f t="shared" si="91"/>
        <v>0.14392817530012669</v>
      </c>
      <c r="AK65" s="105">
        <f t="shared" si="91"/>
        <v>0.15013286683740015</v>
      </c>
      <c r="AL65" s="17">
        <f t="shared" si="91"/>
        <v>0.11036344451532938</v>
      </c>
      <c r="AM65" s="17">
        <f t="shared" si="91"/>
        <v>0.11014205064868729</v>
      </c>
      <c r="AN65" s="17">
        <f t="shared" si="91"/>
        <v>0.19039111330507888</v>
      </c>
      <c r="AO65" s="17">
        <f t="shared" si="91"/>
        <v>0.13429323993773098</v>
      </c>
      <c r="AP65" s="17">
        <f t="shared" si="91"/>
        <v>0.10490922964327984</v>
      </c>
      <c r="AQ65" s="17">
        <f t="shared" si="91"/>
        <v>0.12175249967596689</v>
      </c>
      <c r="AR65" s="17">
        <f t="shared" si="91"/>
        <v>0.12649857934797851</v>
      </c>
      <c r="AS65" s="17">
        <f t="shared" si="91"/>
        <v>0.13141113752398392</v>
      </c>
      <c r="AT65" s="17">
        <f t="shared" si="91"/>
        <v>0.1368663627840036</v>
      </c>
      <c r="AU65" s="17">
        <f t="shared" si="91"/>
        <v>0.14240245888704203</v>
      </c>
      <c r="AV65" s="17">
        <f t="shared" si="91"/>
        <v>0.14835415896653456</v>
      </c>
      <c r="AW65" s="105">
        <f t="shared" si="91"/>
        <v>0.15459601422258989</v>
      </c>
      <c r="AX65" s="17">
        <f t="shared" si="91"/>
        <v>0.13641305633946649</v>
      </c>
      <c r="AY65" s="17">
        <f t="shared" si="91"/>
        <v>0.13772671686201124</v>
      </c>
      <c r="AZ65" s="17">
        <f t="shared" si="91"/>
        <v>0.13906625931845518</v>
      </c>
      <c r="BA65" s="17">
        <f t="shared" si="91"/>
        <v>0.14036412337639079</v>
      </c>
      <c r="BB65" s="17">
        <f t="shared" si="91"/>
        <v>0.14176485449830831</v>
      </c>
      <c r="BC65" s="17">
        <f t="shared" si="91"/>
        <v>0.14318200280232171</v>
      </c>
      <c r="BD65" s="17">
        <f t="shared" si="91"/>
        <v>0.1446194349520992</v>
      </c>
      <c r="BE65" s="17">
        <f t="shared" si="91"/>
        <v>0.14597928420983197</v>
      </c>
      <c r="BF65" s="17">
        <f t="shared" si="91"/>
        <v>0.14735747433860896</v>
      </c>
      <c r="BG65" s="17">
        <f t="shared" si="91"/>
        <v>0.14875506406275901</v>
      </c>
      <c r="BH65" s="17">
        <f t="shared" si="91"/>
        <v>0.15017669352072846</v>
      </c>
      <c r="BI65" s="105">
        <f t="shared" si="91"/>
        <v>0.1516137201160527</v>
      </c>
      <c r="BJ65" s="17">
        <f t="shared" si="91"/>
        <v>0.13869489541423902</v>
      </c>
      <c r="BK65" s="17">
        <f t="shared" si="91"/>
        <v>0.13998380214729073</v>
      </c>
      <c r="BL65" s="17">
        <f t="shared" si="91"/>
        <v>0.14128597971702678</v>
      </c>
      <c r="BM65" s="17">
        <f t="shared" si="91"/>
        <v>0.14260091064533009</v>
      </c>
      <c r="BN65" s="17">
        <f t="shared" si="91"/>
        <v>0.14410133804325709</v>
      </c>
      <c r="BO65" s="17">
        <f t="shared" si="91"/>
        <v>0.14577020908026381</v>
      </c>
      <c r="BP65" s="17">
        <f t="shared" si="91"/>
        <v>0.14817670798923713</v>
      </c>
      <c r="BQ65" s="17">
        <f t="shared" si="91"/>
        <v>0.14931850865329321</v>
      </c>
      <c r="BR65" s="17">
        <f t="shared" si="91"/>
        <v>0.15054023958093515</v>
      </c>
      <c r="BS65" s="17">
        <f t="shared" si="91"/>
        <v>0.15201625351873982</v>
      </c>
      <c r="BT65" s="17">
        <f t="shared" si="91"/>
        <v>0.15351860827966349</v>
      </c>
      <c r="BU65" s="105">
        <f t="shared" si="91"/>
        <v>0.15502116274780484</v>
      </c>
      <c r="BV65" s="17">
        <f t="shared" si="91"/>
        <v>0.13902455403798586</v>
      </c>
      <c r="BW65" s="17">
        <f t="shared" si="91"/>
        <v>0.1391334674395846</v>
      </c>
      <c r="BX65" s="17">
        <f t="shared" si="91"/>
        <v>0.13922756773218559</v>
      </c>
      <c r="BY65" s="17">
        <f t="shared" si="91"/>
        <v>0.13932246197957684</v>
      </c>
      <c r="BZ65" s="17">
        <f t="shared" si="91"/>
        <v>0.13977755140559964</v>
      </c>
      <c r="CA65" s="17">
        <f t="shared" si="91"/>
        <v>0.14039262618143061</v>
      </c>
      <c r="CB65" s="17">
        <f t="shared" si="91"/>
        <v>0.14027129111129211</v>
      </c>
      <c r="CC65" s="17">
        <f t="shared" si="91"/>
        <v>0.13975987036759252</v>
      </c>
      <c r="CD65" s="17">
        <f t="shared" si="91"/>
        <v>0.13950697511677648</v>
      </c>
      <c r="CE65" s="17">
        <f t="shared" si="91"/>
        <v>0.13960830714953418</v>
      </c>
      <c r="CF65" s="17">
        <f t="shared" si="91"/>
        <v>0.13974951203380445</v>
      </c>
      <c r="CG65" s="105">
        <f t="shared" si="91"/>
        <v>0.13987524321516648</v>
      </c>
      <c r="CH65" s="17">
        <f t="shared" si="91"/>
        <v>0.13994269453489711</v>
      </c>
      <c r="CI65" s="17">
        <f t="shared" si="91"/>
        <v>0.13997236488748299</v>
      </c>
      <c r="CJ65" s="17">
        <f t="shared" si="91"/>
        <v>0.13999651434919791</v>
      </c>
      <c r="CK65" s="17">
        <f t="shared" si="91"/>
        <v>0.14003669209856401</v>
      </c>
      <c r="CL65" s="17">
        <f t="shared" ref="CL65:CS65" si="92">IFERROR(CL53/CL37,"")</f>
        <v>0.14051736463469899</v>
      </c>
      <c r="CM65" s="17">
        <f t="shared" si="92"/>
        <v>0.14121444196788399</v>
      </c>
      <c r="CN65" s="17">
        <f t="shared" si="92"/>
        <v>0.14116374291601375</v>
      </c>
      <c r="CO65" s="17">
        <f t="shared" si="92"/>
        <v>0.14058903605663758</v>
      </c>
      <c r="CP65" s="17">
        <f t="shared" si="92"/>
        <v>0.14029223509557437</v>
      </c>
      <c r="CQ65" s="17">
        <f t="shared" si="92"/>
        <v>0.14277582046300022</v>
      </c>
      <c r="CR65" s="17">
        <f t="shared" si="92"/>
        <v>0.14292229143602073</v>
      </c>
      <c r="CS65" s="105">
        <f t="shared" si="92"/>
        <v>0.14304678247813007</v>
      </c>
    </row>
    <row r="66" spans="1:97" s="17" customFormat="1" x14ac:dyDescent="0.25">
      <c r="A66" s="17" t="s">
        <v>1</v>
      </c>
      <c r="B66" s="17">
        <f t="shared" si="77"/>
        <v>0.17166212534059946</v>
      </c>
      <c r="C66" s="17">
        <f t="shared" ref="C66:Y66" si="93">IFERROR(C54/C38,"")</f>
        <v>0.13501144164759726</v>
      </c>
      <c r="D66" s="17">
        <f t="shared" si="93"/>
        <v>0.13358778625954199</v>
      </c>
      <c r="E66" s="17">
        <f t="shared" si="93"/>
        <v>0.18791946308724833</v>
      </c>
      <c r="F66" s="17">
        <f t="shared" si="93"/>
        <v>0.25912408759124089</v>
      </c>
      <c r="G66" s="17">
        <f t="shared" si="93"/>
        <v>0.27422303473491771</v>
      </c>
      <c r="H66" s="17">
        <f t="shared" si="93"/>
        <v>0.27969348659003829</v>
      </c>
      <c r="I66" s="17">
        <f t="shared" si="93"/>
        <v>0.22661870503597123</v>
      </c>
      <c r="J66" s="17">
        <f t="shared" si="93"/>
        <v>0.41682974559686886</v>
      </c>
      <c r="K66" s="17">
        <f t="shared" si="93"/>
        <v>0.30629139072847683</v>
      </c>
      <c r="L66" s="17">
        <f t="shared" si="93"/>
        <v>0.31504922644163152</v>
      </c>
      <c r="M66" s="105">
        <f t="shared" si="93"/>
        <v>0.35146443514644349</v>
      </c>
      <c r="N66" s="262">
        <f t="shared" si="93"/>
        <v>0.12421580928481807</v>
      </c>
      <c r="O66" s="262">
        <f t="shared" si="93"/>
        <v>0.12585812356979406</v>
      </c>
      <c r="P66" s="262">
        <f t="shared" si="93"/>
        <v>0.20021186440677965</v>
      </c>
      <c r="Q66" s="262">
        <f t="shared" si="93"/>
        <v>0.17005545286506468</v>
      </c>
      <c r="R66" s="262">
        <f t="shared" si="93"/>
        <v>0.18075801749271136</v>
      </c>
      <c r="S66" s="262">
        <f t="shared" si="93"/>
        <v>0.19633943427620631</v>
      </c>
      <c r="T66" s="262">
        <f t="shared" si="93"/>
        <v>0.13767518549051938</v>
      </c>
      <c r="U66" s="262">
        <f t="shared" si="93"/>
        <v>0.12534309240622141</v>
      </c>
      <c r="V66" s="17">
        <f t="shared" si="93"/>
        <v>0.14270941054808686</v>
      </c>
      <c r="W66" s="17">
        <f t="shared" si="93"/>
        <v>0.10916179337231968</v>
      </c>
      <c r="X66" s="17">
        <f t="shared" si="93"/>
        <v>0.12610229276895943</v>
      </c>
      <c r="Y66" s="105">
        <f t="shared" si="93"/>
        <v>0.20580912863070538</v>
      </c>
      <c r="Z66" s="17">
        <f t="shared" ref="Z66:CK66" si="94">IFERROR(Z54/Z38,"")</f>
        <v>4.2890716803760283E-2</v>
      </c>
      <c r="AA66" s="17">
        <f t="shared" si="94"/>
        <v>0.1096311475409836</v>
      </c>
      <c r="AB66" s="17">
        <f t="shared" si="94"/>
        <v>0.15313653136531366</v>
      </c>
      <c r="AC66" s="17">
        <f t="shared" si="94"/>
        <v>0.14464099895941726</v>
      </c>
      <c r="AD66" s="17">
        <f t="shared" si="94"/>
        <v>0.10516934046345811</v>
      </c>
      <c r="AE66" s="17">
        <f t="shared" si="94"/>
        <v>9.7014925373134331E-2</v>
      </c>
      <c r="AF66" s="17">
        <f t="shared" si="94"/>
        <v>7.7298616761594788E-2</v>
      </c>
      <c r="AG66" s="17">
        <f t="shared" si="94"/>
        <v>8.996819509207532E-2</v>
      </c>
      <c r="AH66" s="17">
        <f t="shared" si="94"/>
        <v>9.5397459727806624E-2</v>
      </c>
      <c r="AI66" s="17">
        <f t="shared" si="94"/>
        <v>9.9729142746829758E-2</v>
      </c>
      <c r="AJ66" s="17">
        <f t="shared" si="94"/>
        <v>0.1045216276923349</v>
      </c>
      <c r="AK66" s="105">
        <f t="shared" si="94"/>
        <v>0.10987976967649325</v>
      </c>
      <c r="AL66" s="17">
        <f t="shared" si="94"/>
        <v>0.11987292344959626</v>
      </c>
      <c r="AM66" s="17">
        <f t="shared" si="94"/>
        <v>0.11977734245339687</v>
      </c>
      <c r="AN66" s="17">
        <f t="shared" si="94"/>
        <v>0.17095163662464652</v>
      </c>
      <c r="AO66" s="17">
        <f t="shared" si="94"/>
        <v>0.14230802112875224</v>
      </c>
      <c r="AP66" s="17">
        <f t="shared" si="94"/>
        <v>0.10463908804637882</v>
      </c>
      <c r="AQ66" s="17">
        <f t="shared" si="94"/>
        <v>9.4727048982003514E-2</v>
      </c>
      <c r="AR66" s="17">
        <f t="shared" si="94"/>
        <v>9.0047629757552955E-2</v>
      </c>
      <c r="AS66" s="17">
        <f t="shared" si="94"/>
        <v>9.3407163659749756E-2</v>
      </c>
      <c r="AT66" s="17">
        <f t="shared" si="94"/>
        <v>9.7408323086755913E-2</v>
      </c>
      <c r="AU66" s="17">
        <f t="shared" si="94"/>
        <v>0.10108441278959612</v>
      </c>
      <c r="AV66" s="17">
        <f t="shared" si="94"/>
        <v>0.10530389837192779</v>
      </c>
      <c r="AW66" s="105">
        <f t="shared" si="94"/>
        <v>0.11043489649214655</v>
      </c>
      <c r="AX66" s="17">
        <f t="shared" si="94"/>
        <v>0.12031942878640647</v>
      </c>
      <c r="AY66" s="17">
        <f t="shared" si="94"/>
        <v>0.1200108288583344</v>
      </c>
      <c r="AZ66" s="17">
        <f t="shared" si="94"/>
        <v>0.18236846123169467</v>
      </c>
      <c r="BA66" s="17">
        <f t="shared" si="94"/>
        <v>0.15039144295865145</v>
      </c>
      <c r="BB66" s="17">
        <f t="shared" si="94"/>
        <v>0.10818562092378785</v>
      </c>
      <c r="BC66" s="17">
        <f t="shared" si="94"/>
        <v>9.7872722063432796E-2</v>
      </c>
      <c r="BD66" s="17">
        <f t="shared" si="94"/>
        <v>9.2590483056235046E-2</v>
      </c>
      <c r="BE66" s="17">
        <f t="shared" si="94"/>
        <v>9.6405197156386888E-2</v>
      </c>
      <c r="BF66" s="17">
        <f t="shared" si="94"/>
        <v>0.10047453389117773</v>
      </c>
      <c r="BG66" s="17">
        <f t="shared" si="94"/>
        <v>0.10466170794913578</v>
      </c>
      <c r="BH66" s="17">
        <f t="shared" si="94"/>
        <v>0.10911233923073899</v>
      </c>
      <c r="BI66" s="105">
        <f t="shared" si="94"/>
        <v>0.1138409983277332</v>
      </c>
      <c r="BJ66" s="17">
        <f t="shared" si="94"/>
        <v>0.12054318919466717</v>
      </c>
      <c r="BK66" s="17">
        <f t="shared" si="94"/>
        <v>0.12057638682175172</v>
      </c>
      <c r="BL66" s="17">
        <f t="shared" si="94"/>
        <v>0.18524430776983675</v>
      </c>
      <c r="BM66" s="17">
        <f t="shared" si="94"/>
        <v>0.15230645755955746</v>
      </c>
      <c r="BN66" s="17">
        <f t="shared" si="94"/>
        <v>0.10897980255860856</v>
      </c>
      <c r="BO66" s="17">
        <f t="shared" si="94"/>
        <v>9.9088444187605013E-2</v>
      </c>
      <c r="BP66" s="17">
        <f t="shared" si="94"/>
        <v>9.4100183500280474E-2</v>
      </c>
      <c r="BQ66" s="17">
        <f t="shared" si="94"/>
        <v>9.8118650371166086E-2</v>
      </c>
      <c r="BR66" s="17">
        <f t="shared" si="94"/>
        <v>0.1025240550806563</v>
      </c>
      <c r="BS66" s="17">
        <f t="shared" si="94"/>
        <v>0.10651554265451149</v>
      </c>
      <c r="BT66" s="17">
        <f t="shared" si="94"/>
        <v>0.11083025466151471</v>
      </c>
      <c r="BU66" s="105">
        <f t="shared" si="94"/>
        <v>0.11549776383304808</v>
      </c>
      <c r="BV66" s="17">
        <f t="shared" si="94"/>
        <v>0.12138714507902948</v>
      </c>
      <c r="BW66" s="17">
        <f t="shared" si="94"/>
        <v>0.12134089694352593</v>
      </c>
      <c r="BX66" s="17">
        <f t="shared" si="94"/>
        <v>0.18747558923920746</v>
      </c>
      <c r="BY66" s="17">
        <f t="shared" si="94"/>
        <v>0.15378871596485694</v>
      </c>
      <c r="BZ66" s="17">
        <f t="shared" si="94"/>
        <v>0.10953506263022321</v>
      </c>
      <c r="CA66" s="17">
        <f t="shared" si="94"/>
        <v>9.9475728900833144E-2</v>
      </c>
      <c r="CB66" s="17">
        <f t="shared" si="94"/>
        <v>9.4367885180894368E-2</v>
      </c>
      <c r="CC66" s="17">
        <f t="shared" si="94"/>
        <v>9.9916377290762359E-2</v>
      </c>
      <c r="CD66" s="17">
        <f t="shared" si="94"/>
        <v>0.10445783179980535</v>
      </c>
      <c r="CE66" s="17">
        <f t="shared" si="94"/>
        <v>0.10857826945926047</v>
      </c>
      <c r="CF66" s="17">
        <f t="shared" si="94"/>
        <v>0.11376725520356146</v>
      </c>
      <c r="CG66" s="105">
        <f t="shared" si="94"/>
        <v>0.11853245749596478</v>
      </c>
      <c r="CH66" s="17">
        <f t="shared" si="94"/>
        <v>0.1218023469242392</v>
      </c>
      <c r="CI66" s="17">
        <f t="shared" si="94"/>
        <v>0.12148996194278949</v>
      </c>
      <c r="CJ66" s="17">
        <f t="shared" si="94"/>
        <v>0.18896878577008286</v>
      </c>
      <c r="CK66" s="17">
        <f t="shared" si="94"/>
        <v>0.15438607729944828</v>
      </c>
      <c r="CL66" s="17">
        <f t="shared" ref="CL66:CS66" si="95">IFERROR(CL54/CL38,"")</f>
        <v>0.10897874447298378</v>
      </c>
      <c r="CM66" s="17">
        <f t="shared" si="95"/>
        <v>9.8567259430895185E-2</v>
      </c>
      <c r="CN66" s="17">
        <f t="shared" si="95"/>
        <v>9.3250511870882097E-2</v>
      </c>
      <c r="CO66" s="17">
        <f t="shared" si="95"/>
        <v>9.8876667619942543E-2</v>
      </c>
      <c r="CP66" s="17">
        <f t="shared" si="95"/>
        <v>0.10350056657594686</v>
      </c>
      <c r="CQ66" s="17">
        <f t="shared" si="95"/>
        <v>0.10936056372408653</v>
      </c>
      <c r="CR66" s="17">
        <f t="shared" si="95"/>
        <v>0.11487043834520827</v>
      </c>
      <c r="CS66" s="105">
        <f t="shared" si="95"/>
        <v>0.11994253558983284</v>
      </c>
    </row>
    <row r="67" spans="1:97" s="17" customFormat="1" x14ac:dyDescent="0.25">
      <c r="A67" s="17" t="s">
        <v>2</v>
      </c>
      <c r="B67" s="17">
        <f t="shared" si="77"/>
        <v>0.1419753086419753</v>
      </c>
      <c r="C67" s="17">
        <f t="shared" ref="C67:Y67" si="96">IFERROR(C55/C39,"")</f>
        <v>0.10119047619047619</v>
      </c>
      <c r="D67" s="17">
        <f t="shared" si="96"/>
        <v>0.11976047904191617</v>
      </c>
      <c r="E67" s="17">
        <f t="shared" si="96"/>
        <v>0.12650602409638553</v>
      </c>
      <c r="F67" s="17">
        <f t="shared" si="96"/>
        <v>0.21243523316062177</v>
      </c>
      <c r="G67" s="17">
        <f t="shared" si="96"/>
        <v>0.16949152542372881</v>
      </c>
      <c r="H67" s="17">
        <f t="shared" si="96"/>
        <v>0.19130434782608696</v>
      </c>
      <c r="I67" s="17">
        <f t="shared" si="96"/>
        <v>0.21224489795918366</v>
      </c>
      <c r="J67" s="17">
        <f t="shared" si="96"/>
        <v>0.40357142857142858</v>
      </c>
      <c r="K67" s="17">
        <f t="shared" si="96"/>
        <v>0.25</v>
      </c>
      <c r="L67" s="17">
        <f t="shared" si="96"/>
        <v>0.38109756097560976</v>
      </c>
      <c r="M67" s="105">
        <f t="shared" si="96"/>
        <v>0.36269430051813473</v>
      </c>
      <c r="N67" s="262">
        <f t="shared" si="96"/>
        <v>0.12337662337662338</v>
      </c>
      <c r="O67" s="262">
        <f t="shared" si="96"/>
        <v>9.7014925373134331E-2</v>
      </c>
      <c r="P67" s="262">
        <f t="shared" si="96"/>
        <v>0.19343065693430658</v>
      </c>
      <c r="Q67" s="262">
        <f t="shared" si="96"/>
        <v>0.13665594855305466</v>
      </c>
      <c r="R67" s="262">
        <f t="shared" si="96"/>
        <v>0.14650537634408603</v>
      </c>
      <c r="S67" s="262">
        <f t="shared" si="96"/>
        <v>0.22493573264781491</v>
      </c>
      <c r="T67" s="262">
        <f t="shared" si="96"/>
        <v>0.1425233644859813</v>
      </c>
      <c r="U67" s="262">
        <f t="shared" si="96"/>
        <v>0.14558979808714134</v>
      </c>
      <c r="V67" s="17">
        <f t="shared" si="96"/>
        <v>0.14858260019550343</v>
      </c>
      <c r="W67" s="17">
        <f t="shared" si="96"/>
        <v>0.13321799307958476</v>
      </c>
      <c r="X67" s="17">
        <f t="shared" si="96"/>
        <v>0.12949039264828738</v>
      </c>
      <c r="Y67" s="105">
        <f t="shared" si="96"/>
        <v>0.18847006651884701</v>
      </c>
      <c r="Z67" s="17">
        <f t="shared" ref="Z67:CK68" si="97">IFERROR(Z55/Z39,"")</f>
        <v>6.6709021601016522E-2</v>
      </c>
      <c r="AA67" s="17">
        <f t="shared" si="97"/>
        <v>0.1248642779587405</v>
      </c>
      <c r="AB67" s="17">
        <f t="shared" si="97"/>
        <v>0.15358361774744028</v>
      </c>
      <c r="AC67" s="17">
        <f t="shared" si="97"/>
        <v>0.17583892617449665</v>
      </c>
      <c r="AD67" s="17">
        <f t="shared" si="97"/>
        <v>0.14814814814814814</v>
      </c>
      <c r="AE67" s="17">
        <f t="shared" si="97"/>
        <v>0.12752525252525251</v>
      </c>
      <c r="AF67" s="17">
        <f t="shared" si="97"/>
        <v>0.10537870472008781</v>
      </c>
      <c r="AG67" s="17">
        <f t="shared" si="97"/>
        <v>0.14017232594408163</v>
      </c>
      <c r="AH67" s="17">
        <f t="shared" si="97"/>
        <v>0.1331297428471111</v>
      </c>
      <c r="AI67" s="17">
        <f t="shared" si="97"/>
        <v>0.12929694610737436</v>
      </c>
      <c r="AJ67" s="17">
        <f t="shared" si="97"/>
        <v>0.12986152765574011</v>
      </c>
      <c r="AK67" s="105">
        <f t="shared" si="97"/>
        <v>0.13436135466043916</v>
      </c>
      <c r="AL67" s="17">
        <f t="shared" si="97"/>
        <v>0.11562258491727651</v>
      </c>
      <c r="AM67" s="17">
        <f t="shared" si="97"/>
        <v>0.11670135646756552</v>
      </c>
      <c r="AN67" s="17">
        <f t="shared" si="97"/>
        <v>0.1559427551799803</v>
      </c>
      <c r="AO67" s="17">
        <f t="shared" si="97"/>
        <v>0.17263173132621998</v>
      </c>
      <c r="AP67" s="17">
        <f t="shared" si="97"/>
        <v>0.15113022686787425</v>
      </c>
      <c r="AQ67" s="17">
        <f t="shared" si="97"/>
        <v>0.13307617253151185</v>
      </c>
      <c r="AR67" s="17">
        <f t="shared" si="97"/>
        <v>0.1193991280118252</v>
      </c>
      <c r="AS67" s="17">
        <f t="shared" si="97"/>
        <v>0.14582289342808513</v>
      </c>
      <c r="AT67" s="17">
        <f t="shared" si="97"/>
        <v>0.13841607275159179</v>
      </c>
      <c r="AU67" s="17">
        <f t="shared" si="97"/>
        <v>0.13505368930098913</v>
      </c>
      <c r="AV67" s="17">
        <f t="shared" si="97"/>
        <v>0.13539347419036413</v>
      </c>
      <c r="AW67" s="105">
        <f t="shared" si="97"/>
        <v>0.13928837533712207</v>
      </c>
      <c r="AX67" s="17">
        <f t="shared" si="97"/>
        <v>0.11933501140429177</v>
      </c>
      <c r="AY67" s="17">
        <f t="shared" si="97"/>
        <v>0.11961037103433783</v>
      </c>
      <c r="AZ67" s="17">
        <f t="shared" si="97"/>
        <v>0.16679655820531578</v>
      </c>
      <c r="BA67" s="17">
        <f t="shared" si="97"/>
        <v>0.18502884575998288</v>
      </c>
      <c r="BB67" s="17">
        <f t="shared" si="97"/>
        <v>0.15962118975659573</v>
      </c>
      <c r="BC67" s="17">
        <f t="shared" si="97"/>
        <v>0.13974261559701603</v>
      </c>
      <c r="BD67" s="17">
        <f t="shared" si="97"/>
        <v>0.12381658344417482</v>
      </c>
      <c r="BE67" s="17">
        <f t="shared" si="97"/>
        <v>0.15326581347900767</v>
      </c>
      <c r="BF67" s="17">
        <f t="shared" si="97"/>
        <v>0.14517954515865872</v>
      </c>
      <c r="BG67" s="17">
        <f t="shared" si="97"/>
        <v>0.1415528599247968</v>
      </c>
      <c r="BH67" s="17">
        <f t="shared" si="97"/>
        <v>0.14208218775123524</v>
      </c>
      <c r="BI67" s="105">
        <f t="shared" si="97"/>
        <v>0.14658887060126982</v>
      </c>
      <c r="BJ67" s="17">
        <f t="shared" si="97"/>
        <v>0.12010128283460404</v>
      </c>
      <c r="BK67" s="17">
        <f t="shared" si="97"/>
        <v>0.120320693672296</v>
      </c>
      <c r="BL67" s="17">
        <f t="shared" si="97"/>
        <v>0.16956003105521397</v>
      </c>
      <c r="BM67" s="17">
        <f t="shared" si="97"/>
        <v>0.18844445848839189</v>
      </c>
      <c r="BN67" s="17">
        <f t="shared" si="97"/>
        <v>0.16171785427619847</v>
      </c>
      <c r="BO67" s="17">
        <f t="shared" si="97"/>
        <v>0.14113838079800567</v>
      </c>
      <c r="BP67" s="17">
        <f t="shared" si="97"/>
        <v>0.12545452659969616</v>
      </c>
      <c r="BQ67" s="17">
        <f t="shared" si="97"/>
        <v>0.15652402771848975</v>
      </c>
      <c r="BR67" s="17">
        <f t="shared" si="97"/>
        <v>0.1482952549171257</v>
      </c>
      <c r="BS67" s="17">
        <f t="shared" si="97"/>
        <v>0.14449987470418582</v>
      </c>
      <c r="BT67" s="17">
        <f t="shared" si="97"/>
        <v>0.14506876429383964</v>
      </c>
      <c r="BU67" s="105">
        <f t="shared" si="97"/>
        <v>0.15008458526378121</v>
      </c>
      <c r="BV67" s="17">
        <f t="shared" si="97"/>
        <v>0.12179681815186674</v>
      </c>
      <c r="BW67" s="17">
        <f t="shared" si="97"/>
        <v>0.1222073407418633</v>
      </c>
      <c r="BX67" s="17">
        <f t="shared" si="97"/>
        <v>0.17223556622824016</v>
      </c>
      <c r="BY67" s="17">
        <f t="shared" si="97"/>
        <v>0.19142164130497183</v>
      </c>
      <c r="BZ67" s="17">
        <f t="shared" si="97"/>
        <v>0.16390596562255474</v>
      </c>
      <c r="CA67" s="17">
        <f t="shared" si="97"/>
        <v>0.14270084215887971</v>
      </c>
      <c r="CB67" s="17">
        <f t="shared" si="97"/>
        <v>0.12651830092770122</v>
      </c>
      <c r="CC67" s="17">
        <f t="shared" si="97"/>
        <v>0.16082830718057003</v>
      </c>
      <c r="CD67" s="17">
        <f t="shared" si="97"/>
        <v>0.15211097555238323</v>
      </c>
      <c r="CE67" s="17">
        <f t="shared" si="97"/>
        <v>0.14819268262150714</v>
      </c>
      <c r="CF67" s="17">
        <f t="shared" si="97"/>
        <v>0.14995515040184951</v>
      </c>
      <c r="CG67" s="105">
        <f t="shared" si="97"/>
        <v>0.1552487371592145</v>
      </c>
      <c r="CH67" s="17">
        <f t="shared" si="97"/>
        <v>0.12283828270438837</v>
      </c>
      <c r="CI67" s="17">
        <f t="shared" si="97"/>
        <v>0.12323502245815562</v>
      </c>
      <c r="CJ67" s="17">
        <f t="shared" si="97"/>
        <v>0.17430426542949501</v>
      </c>
      <c r="CK67" s="17">
        <f t="shared" si="97"/>
        <v>0.19380429257678225</v>
      </c>
      <c r="CL67" s="17">
        <f t="shared" ref="CL67:CS68" si="98">IFERROR(CL55/CL39,"")</f>
        <v>0.16556156249730153</v>
      </c>
      <c r="CM67" s="17">
        <f t="shared" si="98"/>
        <v>0.14373543772269698</v>
      </c>
      <c r="CN67" s="17">
        <f t="shared" si="98"/>
        <v>0.12701154657965089</v>
      </c>
      <c r="CO67" s="17">
        <f t="shared" si="98"/>
        <v>0.16190904522856439</v>
      </c>
      <c r="CP67" s="17">
        <f t="shared" si="98"/>
        <v>0.15284441502215729</v>
      </c>
      <c r="CQ67" s="17">
        <f t="shared" si="98"/>
        <v>0.15105571610201582</v>
      </c>
      <c r="CR67" s="17">
        <f t="shared" si="98"/>
        <v>0.15278090364135763</v>
      </c>
      <c r="CS67" s="105">
        <f t="shared" si="98"/>
        <v>0.15821487807489276</v>
      </c>
    </row>
    <row r="68" spans="1:97" s="17" customFormat="1" x14ac:dyDescent="0.25">
      <c r="A68" s="17" t="s">
        <v>150</v>
      </c>
      <c r="M68" s="105"/>
      <c r="N68" s="262"/>
      <c r="O68" s="262"/>
      <c r="P68" s="262"/>
      <c r="Q68" s="262"/>
      <c r="R68" s="262"/>
      <c r="S68" s="262"/>
      <c r="T68" s="262"/>
      <c r="U68" s="262"/>
      <c r="Y68" s="105"/>
      <c r="Z68" s="17" t="str">
        <f t="shared" si="97"/>
        <v/>
      </c>
      <c r="AA68" s="17">
        <f t="shared" si="97"/>
        <v>4.1631265930331354E-2</v>
      </c>
      <c r="AB68" s="17">
        <f t="shared" si="97"/>
        <v>2.910762160091919E-2</v>
      </c>
      <c r="AC68" s="17">
        <f t="shared" si="97"/>
        <v>4.2906178489702518E-2</v>
      </c>
      <c r="AD68" s="17">
        <f t="shared" si="97"/>
        <v>1.6580054441969808E-2</v>
      </c>
      <c r="AE68" s="17">
        <f t="shared" si="97"/>
        <v>1.1755001031140442E-2</v>
      </c>
      <c r="AF68" s="17">
        <f t="shared" si="97"/>
        <v>8.8828151691151356E-3</v>
      </c>
      <c r="AG68" s="17">
        <f t="shared" si="97"/>
        <v>1.787280701754386E-2</v>
      </c>
      <c r="AH68" s="17">
        <f t="shared" si="97"/>
        <v>1.3339204309987567E-2</v>
      </c>
      <c r="AI68" s="17">
        <f t="shared" si="97"/>
        <v>1.2687291552590969E-2</v>
      </c>
      <c r="AJ68" s="17">
        <f t="shared" si="97"/>
        <v>1.2910399881553134E-2</v>
      </c>
      <c r="AK68" s="17">
        <f t="shared" si="97"/>
        <v>1.4121127411491715E-2</v>
      </c>
      <c r="AL68" s="17">
        <f t="shared" si="97"/>
        <v>1.4970224492997812E-2</v>
      </c>
      <c r="AM68" s="17">
        <f t="shared" si="97"/>
        <v>1.5029089105493817E-2</v>
      </c>
      <c r="AN68" s="17">
        <f t="shared" si="97"/>
        <v>1.5215152950358583E-2</v>
      </c>
      <c r="AO68" s="17">
        <f t="shared" si="97"/>
        <v>1.5446503135797566E-2</v>
      </c>
      <c r="AP68" s="17">
        <f t="shared" si="97"/>
        <v>1.5545990607479077E-2</v>
      </c>
      <c r="AQ68" s="17">
        <f t="shared" si="97"/>
        <v>1.5693369890121669E-2</v>
      </c>
      <c r="AR68" s="17">
        <f t="shared" si="97"/>
        <v>1.5864007549155824E-2</v>
      </c>
      <c r="AS68" s="17">
        <f t="shared" si="97"/>
        <v>1.603050910354448E-2</v>
      </c>
      <c r="AT68" s="17">
        <f t="shared" si="97"/>
        <v>1.6179946828566799E-2</v>
      </c>
      <c r="AU68" s="17">
        <f t="shared" si="97"/>
        <v>1.6342434924320762E-2</v>
      </c>
      <c r="AV68" s="17">
        <f t="shared" si="97"/>
        <v>1.650885443840152E-2</v>
      </c>
      <c r="AW68" s="17">
        <f t="shared" si="97"/>
        <v>1.6674120895716911E-2</v>
      </c>
      <c r="AX68" s="17">
        <f t="shared" si="97"/>
        <v>1.1547417020404871E-2</v>
      </c>
      <c r="AY68" s="17">
        <f t="shared" si="97"/>
        <v>1.1663677955011617E-2</v>
      </c>
      <c r="AZ68" s="17">
        <f t="shared" si="97"/>
        <v>1.1780615241331987E-2</v>
      </c>
      <c r="BA68" s="17">
        <f t="shared" si="97"/>
        <v>1.1898261050498397E-2</v>
      </c>
      <c r="BB68" s="17">
        <f>IFERROR(BB56/BB40,"")</f>
        <v>1.2017009181108804E-2</v>
      </c>
      <c r="BC68" s="17">
        <f t="shared" si="97"/>
        <v>1.2137361269508679E-2</v>
      </c>
      <c r="BD68" s="17">
        <f t="shared" si="97"/>
        <v>1.2258757915009326E-2</v>
      </c>
      <c r="BE68" s="17">
        <f t="shared" si="97"/>
        <v>1.2381295614953717E-2</v>
      </c>
      <c r="BF68" s="17">
        <f t="shared" si="97"/>
        <v>1.2505087728355967E-2</v>
      </c>
      <c r="BG68" s="17">
        <f t="shared" si="97"/>
        <v>1.2630173902170274E-2</v>
      </c>
      <c r="BH68" s="17">
        <f t="shared" si="97"/>
        <v>1.2756472382507104E-2</v>
      </c>
      <c r="BI68" s="17">
        <f t="shared" si="97"/>
        <v>1.2884026940350896E-2</v>
      </c>
      <c r="BJ68" s="17">
        <f t="shared" si="97"/>
        <v>1.2327090009300887E-2</v>
      </c>
      <c r="BK68" s="17">
        <f t="shared" si="97"/>
        <v>1.2450363916181756E-2</v>
      </c>
      <c r="BL68" s="17">
        <f t="shared" si="97"/>
        <v>1.2574867036386614E-2</v>
      </c>
      <c r="BM68" s="17">
        <f t="shared" si="97"/>
        <v>1.27006146899049E-2</v>
      </c>
      <c r="BN68" s="17">
        <f t="shared" si="97"/>
        <v>1.282762109728423E-2</v>
      </c>
      <c r="BO68" s="17">
        <f t="shared" si="97"/>
        <v>1.2955897763255786E-2</v>
      </c>
      <c r="BP68" s="17">
        <f t="shared" si="97"/>
        <v>1.3085456525283095E-2</v>
      </c>
      <c r="BQ68" s="17">
        <f t="shared" si="97"/>
        <v>1.3216310954691531E-2</v>
      </c>
      <c r="BR68" s="17">
        <f t="shared" si="97"/>
        <v>1.3348474159913625E-2</v>
      </c>
      <c r="BS68" s="17">
        <f t="shared" si="97"/>
        <v>1.3481958953860821E-2</v>
      </c>
      <c r="BT68" s="17">
        <f t="shared" si="97"/>
        <v>1.3616778489936802E-2</v>
      </c>
      <c r="BU68" s="17">
        <f t="shared" si="97"/>
        <v>1.3752946263990422E-2</v>
      </c>
      <c r="BV68" s="17">
        <f t="shared" si="97"/>
        <v>1.3158480375112136E-2</v>
      </c>
      <c r="BW68" s="17">
        <f t="shared" si="97"/>
        <v>1.3290065181361287E-2</v>
      </c>
      <c r="BX68" s="17">
        <f t="shared" si="97"/>
        <v>1.3422965823298908E-2</v>
      </c>
      <c r="BY68" s="17">
        <f t="shared" si="97"/>
        <v>1.3557195482370631E-2</v>
      </c>
      <c r="BZ68" s="17">
        <f t="shared" si="97"/>
        <v>1.3692767440952812E-2</v>
      </c>
      <c r="CA68" s="17">
        <f t="shared" si="97"/>
        <v>1.3829695114631309E-2</v>
      </c>
      <c r="CB68" s="17">
        <f t="shared" si="97"/>
        <v>1.3967992064198329E-2</v>
      </c>
      <c r="CC68" s="17">
        <f t="shared" si="97"/>
        <v>1.4107671985441401E-2</v>
      </c>
      <c r="CD68" s="17">
        <f t="shared" si="97"/>
        <v>1.4248748705834306E-2</v>
      </c>
      <c r="CE68" s="17">
        <f t="shared" si="97"/>
        <v>1.4391236192584943E-2</v>
      </c>
      <c r="CF68" s="17">
        <f t="shared" si="97"/>
        <v>1.4535148554314399E-2</v>
      </c>
      <c r="CG68" s="17">
        <f t="shared" si="97"/>
        <v>1.4680500040024556E-2</v>
      </c>
      <c r="CH68" s="17">
        <f t="shared" si="97"/>
        <v>1.3906872246130488E-2</v>
      </c>
      <c r="CI68" s="17">
        <f t="shared" si="97"/>
        <v>1.4045940968521747E-2</v>
      </c>
      <c r="CJ68" s="17">
        <f t="shared" si="97"/>
        <v>1.4186400378194361E-2</v>
      </c>
      <c r="CK68" s="17">
        <f t="shared" si="97"/>
        <v>1.4328264382008796E-2</v>
      </c>
      <c r="CL68" s="17">
        <f t="shared" si="98"/>
        <v>1.4471547025828743E-2</v>
      </c>
      <c r="CM68" s="17">
        <f t="shared" si="98"/>
        <v>1.4616262496073812E-2</v>
      </c>
      <c r="CN68" s="17">
        <f t="shared" si="98"/>
        <v>1.4762425121036269E-2</v>
      </c>
      <c r="CO68" s="17">
        <f t="shared" si="98"/>
        <v>1.4910049372252109E-2</v>
      </c>
      <c r="CP68" s="17">
        <f t="shared" si="98"/>
        <v>1.5059149865973013E-2</v>
      </c>
      <c r="CQ68" s="17">
        <f t="shared" si="98"/>
        <v>1.5209741364630732E-2</v>
      </c>
      <c r="CR68" s="17">
        <f t="shared" si="98"/>
        <v>1.5361838778277976E-2</v>
      </c>
      <c r="CS68" s="17">
        <f t="shared" si="98"/>
        <v>1.5515457166061489E-2</v>
      </c>
    </row>
    <row r="69" spans="1:97" s="18" customFormat="1" x14ac:dyDescent="0.25">
      <c r="A69" s="18" t="s">
        <v>3</v>
      </c>
      <c r="B69" s="18">
        <f t="shared" ref="B69" si="99">IFERROR(B57/B41,"")</f>
        <v>0.22315705128205129</v>
      </c>
      <c r="C69" s="18">
        <f t="shared" ref="C69:Y69" si="100">IFERROR(C57/C41,"")</f>
        <v>0.17981438515081208</v>
      </c>
      <c r="D69" s="18">
        <f t="shared" si="100"/>
        <v>0.22887700534759359</v>
      </c>
      <c r="E69" s="18">
        <f t="shared" si="100"/>
        <v>0.23747207149696775</v>
      </c>
      <c r="F69" s="18">
        <f t="shared" si="100"/>
        <v>0.28923177938279709</v>
      </c>
      <c r="G69" s="18">
        <f t="shared" si="100"/>
        <v>0.3218316672041277</v>
      </c>
      <c r="H69" s="18">
        <f t="shared" si="100"/>
        <v>0.32555164694595456</v>
      </c>
      <c r="I69" s="18">
        <f t="shared" si="100"/>
        <v>0.25098039215686274</v>
      </c>
      <c r="J69" s="18">
        <f t="shared" si="100"/>
        <v>0.3941057497832996</v>
      </c>
      <c r="K69" s="18">
        <f t="shared" si="100"/>
        <v>0.30958904109589042</v>
      </c>
      <c r="L69" s="18">
        <f t="shared" si="100"/>
        <v>0.34125</v>
      </c>
      <c r="M69" s="174">
        <f t="shared" si="100"/>
        <v>0.38085984940490647</v>
      </c>
      <c r="N69" s="271">
        <f t="shared" si="100"/>
        <v>0.15279114533205004</v>
      </c>
      <c r="O69" s="271">
        <f t="shared" si="100"/>
        <v>0.15244652077698551</v>
      </c>
      <c r="P69" s="271">
        <f t="shared" si="100"/>
        <v>0.2579750346740638</v>
      </c>
      <c r="Q69" s="271">
        <f t="shared" si="100"/>
        <v>0.21731409544950056</v>
      </c>
      <c r="R69" s="271">
        <f t="shared" si="100"/>
        <v>0.22068965517241379</v>
      </c>
      <c r="S69" s="271">
        <f t="shared" si="100"/>
        <v>0.28303832273586527</v>
      </c>
      <c r="T69" s="271">
        <f t="shared" si="100"/>
        <v>0.20678768745067089</v>
      </c>
      <c r="U69" s="271">
        <f t="shared" si="100"/>
        <v>0.20373027259684362</v>
      </c>
      <c r="V69" s="18">
        <f t="shared" si="100"/>
        <v>0.22501946535167403</v>
      </c>
      <c r="W69" s="18">
        <f t="shared" si="100"/>
        <v>0.17435775451950522</v>
      </c>
      <c r="X69" s="18">
        <f t="shared" si="100"/>
        <v>0.17003646005966191</v>
      </c>
      <c r="Y69" s="174">
        <f t="shared" si="100"/>
        <v>0.25596749619095988</v>
      </c>
      <c r="Z69" s="18">
        <f t="shared" ref="Z69:BA69" si="101">IFERROR(Z57/Z41,"")</f>
        <v>0.10034398034398034</v>
      </c>
      <c r="AA69" s="18">
        <f t="shared" si="101"/>
        <v>0.15138110685146958</v>
      </c>
      <c r="AB69" s="18">
        <f t="shared" si="101"/>
        <v>0.18906086791377838</v>
      </c>
      <c r="AC69" s="18">
        <f t="shared" si="101"/>
        <v>0.17369468397612053</v>
      </c>
      <c r="AD69" s="18">
        <f t="shared" si="101"/>
        <v>0.13431398301374661</v>
      </c>
      <c r="AE69" s="18">
        <f t="shared" si="101"/>
        <v>0.15119713930348258</v>
      </c>
      <c r="AF69" s="18">
        <f t="shared" si="101"/>
        <v>0.10811401910038639</v>
      </c>
      <c r="AG69" s="18">
        <f t="shared" si="101"/>
        <v>0.13084688540752795</v>
      </c>
      <c r="AH69" s="18">
        <f t="shared" si="101"/>
        <v>0.13786809768389527</v>
      </c>
      <c r="AI69" s="18">
        <f t="shared" si="101"/>
        <v>0.1452738287483627</v>
      </c>
      <c r="AJ69" s="18">
        <f t="shared" si="101"/>
        <v>0.15116459996630852</v>
      </c>
      <c r="AK69" s="174">
        <f t="shared" si="101"/>
        <v>0.16287860998704276</v>
      </c>
      <c r="AL69" s="18">
        <f t="shared" si="101"/>
        <v>0.13183576881426728</v>
      </c>
      <c r="AM69" s="18">
        <f t="shared" si="101"/>
        <v>0.13762146759205035</v>
      </c>
      <c r="AN69" s="18">
        <f t="shared" si="101"/>
        <v>0.17580175296334888</v>
      </c>
      <c r="AO69" s="18">
        <f t="shared" si="101"/>
        <v>0.16416476101830216</v>
      </c>
      <c r="AP69" s="18">
        <f t="shared" si="101"/>
        <v>0.15126134077187017</v>
      </c>
      <c r="AQ69" s="18">
        <f t="shared" si="101"/>
        <v>0.15533326497252356</v>
      </c>
      <c r="AR69" s="18">
        <f t="shared" si="101"/>
        <v>0.15499018068454667</v>
      </c>
      <c r="AS69" s="18">
        <f t="shared" si="101"/>
        <v>0.15939519372834915</v>
      </c>
      <c r="AT69" s="18">
        <f t="shared" si="101"/>
        <v>0.16163298464626255</v>
      </c>
      <c r="AU69" s="18">
        <f t="shared" si="101"/>
        <v>0.16553636306322875</v>
      </c>
      <c r="AV69" s="18">
        <f t="shared" si="101"/>
        <v>0.16988794772490126</v>
      </c>
      <c r="AW69" s="174">
        <f t="shared" si="101"/>
        <v>0.17494857886899554</v>
      </c>
      <c r="AX69" s="18">
        <f t="shared" si="101"/>
        <v>0.16091968791753286</v>
      </c>
      <c r="AY69" s="18">
        <f t="shared" si="101"/>
        <v>0.16055324158506235</v>
      </c>
      <c r="AZ69" s="18">
        <f t="shared" si="101"/>
        <v>0.17853343346917985</v>
      </c>
      <c r="BA69" s="18">
        <f t="shared" si="101"/>
        <v>0.17844233991011269</v>
      </c>
      <c r="BB69" s="18">
        <f>IFERROR(BB57/BB41,"")</f>
        <v>0.17214948903006413</v>
      </c>
      <c r="BC69" s="18">
        <f t="shared" ref="BC69:CK69" si="102">IFERROR(BC57/BC41,"")</f>
        <v>0.1643609159054196</v>
      </c>
      <c r="BD69" s="18">
        <f t="shared" si="102"/>
        <v>0.16252771215345088</v>
      </c>
      <c r="BE69" s="18">
        <f t="shared" si="102"/>
        <v>0.167919520560599</v>
      </c>
      <c r="BF69" s="18">
        <f t="shared" si="102"/>
        <v>0.16951716902681649</v>
      </c>
      <c r="BG69" s="18">
        <f t="shared" si="102"/>
        <v>0.17175495622333189</v>
      </c>
      <c r="BH69" s="18">
        <f t="shared" si="102"/>
        <v>0.17449715842082625</v>
      </c>
      <c r="BI69" s="174">
        <f t="shared" si="102"/>
        <v>0.17814076369626367</v>
      </c>
      <c r="BJ69" s="18">
        <f t="shared" si="102"/>
        <v>0.15091604374549941</v>
      </c>
      <c r="BK69" s="18">
        <f t="shared" si="102"/>
        <v>0.14599620118095058</v>
      </c>
      <c r="BL69" s="18">
        <f t="shared" si="102"/>
        <v>0.19317420846501834</v>
      </c>
      <c r="BM69" s="18">
        <f t="shared" si="102"/>
        <v>0.19966951816490214</v>
      </c>
      <c r="BN69" s="18">
        <f t="shared" si="102"/>
        <v>0.18973778186689391</v>
      </c>
      <c r="BO69" s="18">
        <f t="shared" si="102"/>
        <v>0.17816700276447753</v>
      </c>
      <c r="BP69" s="18">
        <f t="shared" si="102"/>
        <v>0.17667880991248913</v>
      </c>
      <c r="BQ69" s="18">
        <f t="shared" si="102"/>
        <v>0.18282344729661906</v>
      </c>
      <c r="BR69" s="18">
        <f t="shared" si="102"/>
        <v>0.18530113158184264</v>
      </c>
      <c r="BS69" s="18">
        <f t="shared" si="102"/>
        <v>0.1876337335500752</v>
      </c>
      <c r="BT69" s="18">
        <f t="shared" si="102"/>
        <v>0.19045220289342357</v>
      </c>
      <c r="BU69" s="174">
        <f t="shared" si="102"/>
        <v>0.19405590304358747</v>
      </c>
      <c r="BV69" s="18">
        <f t="shared" si="102"/>
        <v>0.15728127970356781</v>
      </c>
      <c r="BW69" s="18">
        <f t="shared" si="102"/>
        <v>0.14985380618499317</v>
      </c>
      <c r="BX69" s="18">
        <f t="shared" si="102"/>
        <v>0.19579076555936625</v>
      </c>
      <c r="BY69" s="18">
        <f t="shared" si="102"/>
        <v>0.20216871564751285</v>
      </c>
      <c r="BZ69" s="18">
        <f t="shared" si="102"/>
        <v>0.19161681888386531</v>
      </c>
      <c r="CA69" s="18">
        <f t="shared" si="102"/>
        <v>0.17939106919969125</v>
      </c>
      <c r="CB69" s="18">
        <f t="shared" si="102"/>
        <v>0.17566380853295538</v>
      </c>
      <c r="CC69" s="18">
        <f t="shared" si="102"/>
        <v>0.18292396680961576</v>
      </c>
      <c r="CD69" s="18">
        <f t="shared" si="102"/>
        <v>0.18431033985283934</v>
      </c>
      <c r="CE69" s="18">
        <f t="shared" si="102"/>
        <v>0.18626195580099647</v>
      </c>
      <c r="CF69" s="18">
        <f t="shared" si="102"/>
        <v>0.18944449325734547</v>
      </c>
      <c r="CG69" s="174">
        <f t="shared" si="102"/>
        <v>0.19257101160755286</v>
      </c>
      <c r="CH69" s="18">
        <f t="shared" si="102"/>
        <v>0.1594839518987877</v>
      </c>
      <c r="CI69" s="18">
        <f t="shared" si="102"/>
        <v>0.15227271884950477</v>
      </c>
      <c r="CJ69" s="18">
        <f t="shared" si="102"/>
        <v>0.20069826458287135</v>
      </c>
      <c r="CK69" s="18">
        <f t="shared" si="102"/>
        <v>0.20719921103963249</v>
      </c>
      <c r="CL69" s="18">
        <f t="shared" ref="CL69:CS69" si="103">IFERROR(CL57/CL41,"")</f>
        <v>0.19552849381438306</v>
      </c>
      <c r="CM69" s="18">
        <f t="shared" si="103"/>
        <v>0.18229801946452348</v>
      </c>
      <c r="CN69" s="18">
        <f t="shared" si="103"/>
        <v>0.1783336857108139</v>
      </c>
      <c r="CO69" s="18">
        <f t="shared" si="103"/>
        <v>0.18585723196369699</v>
      </c>
      <c r="CP69" s="18">
        <f t="shared" si="103"/>
        <v>0.18727857287715516</v>
      </c>
      <c r="CQ69" s="18">
        <f t="shared" si="103"/>
        <v>0.19239733867863823</v>
      </c>
      <c r="CR69" s="18">
        <f t="shared" si="103"/>
        <v>0.1960792861822144</v>
      </c>
      <c r="CS69" s="174">
        <f t="shared" si="103"/>
        <v>0.19948247403735114</v>
      </c>
    </row>
    <row r="71" spans="1:97" s="4" customFormat="1" x14ac:dyDescent="0.25">
      <c r="A71"/>
      <c r="B71">
        <v>1</v>
      </c>
      <c r="C71" s="12">
        <v>2</v>
      </c>
      <c r="D71" s="12">
        <v>3</v>
      </c>
      <c r="E71" s="12">
        <v>4</v>
      </c>
      <c r="F71" s="12">
        <v>5</v>
      </c>
      <c r="G71" s="12">
        <v>6</v>
      </c>
      <c r="H71" s="12">
        <v>7</v>
      </c>
      <c r="I71" s="12">
        <v>8</v>
      </c>
      <c r="J71" s="12">
        <v>9</v>
      </c>
      <c r="K71" s="12">
        <v>10</v>
      </c>
      <c r="L71" s="12">
        <v>11</v>
      </c>
      <c r="M71" s="109">
        <v>12</v>
      </c>
      <c r="N71" s="258">
        <v>13</v>
      </c>
      <c r="O71" s="258">
        <v>14</v>
      </c>
      <c r="P71" s="258">
        <v>15</v>
      </c>
      <c r="Q71" s="258">
        <v>16</v>
      </c>
      <c r="R71" s="258">
        <v>17</v>
      </c>
      <c r="S71" s="258">
        <v>18</v>
      </c>
      <c r="T71" s="258">
        <v>19</v>
      </c>
      <c r="U71" s="258">
        <v>20</v>
      </c>
      <c r="V71" s="12">
        <v>21</v>
      </c>
      <c r="W71" s="12">
        <v>22</v>
      </c>
      <c r="X71" s="12">
        <v>23</v>
      </c>
      <c r="Y71" s="109">
        <v>24</v>
      </c>
      <c r="Z71" s="12">
        <v>25</v>
      </c>
      <c r="AA71" s="12">
        <v>26</v>
      </c>
      <c r="AB71" s="12">
        <v>27</v>
      </c>
      <c r="AC71" s="12">
        <v>28</v>
      </c>
      <c r="AD71" s="12">
        <v>29</v>
      </c>
      <c r="AE71" s="12">
        <v>30</v>
      </c>
      <c r="AF71" s="12">
        <v>31</v>
      </c>
      <c r="AG71" s="12">
        <v>32</v>
      </c>
      <c r="AH71" s="12">
        <v>33</v>
      </c>
      <c r="AI71" s="12">
        <v>34</v>
      </c>
      <c r="AJ71" s="12">
        <v>35</v>
      </c>
      <c r="AK71" s="109">
        <v>36</v>
      </c>
      <c r="AL71" s="12">
        <v>37</v>
      </c>
      <c r="AM71" s="12">
        <v>38</v>
      </c>
      <c r="AN71" s="12">
        <v>39</v>
      </c>
      <c r="AO71" s="12">
        <v>40</v>
      </c>
      <c r="AP71" s="12">
        <v>41</v>
      </c>
      <c r="AQ71" s="12">
        <v>42</v>
      </c>
      <c r="AR71" s="12">
        <v>43</v>
      </c>
      <c r="AS71" s="12">
        <v>44</v>
      </c>
      <c r="AT71" s="12">
        <v>45</v>
      </c>
      <c r="AU71" s="12">
        <v>46</v>
      </c>
      <c r="AV71" s="12">
        <v>47</v>
      </c>
      <c r="AW71" s="109">
        <v>48</v>
      </c>
      <c r="AX71" s="12">
        <v>49</v>
      </c>
      <c r="AY71" s="12">
        <v>50</v>
      </c>
      <c r="AZ71" s="12">
        <v>51</v>
      </c>
      <c r="BA71" s="12">
        <v>52</v>
      </c>
      <c r="BB71" s="12">
        <v>53</v>
      </c>
      <c r="BC71" s="12">
        <v>54</v>
      </c>
      <c r="BD71" s="12">
        <v>55</v>
      </c>
      <c r="BE71" s="12">
        <v>56</v>
      </c>
      <c r="BF71" s="12">
        <v>57</v>
      </c>
      <c r="BG71" s="12">
        <v>58</v>
      </c>
      <c r="BH71" s="12">
        <v>59</v>
      </c>
      <c r="BI71" s="109">
        <v>60</v>
      </c>
      <c r="BJ71" s="12">
        <v>61</v>
      </c>
      <c r="BK71" s="12">
        <v>62</v>
      </c>
      <c r="BL71" s="12">
        <v>63</v>
      </c>
      <c r="BM71" s="12">
        <v>64</v>
      </c>
      <c r="BN71" s="12">
        <v>65</v>
      </c>
      <c r="BO71" s="12">
        <v>66</v>
      </c>
      <c r="BP71" s="12">
        <v>67</v>
      </c>
      <c r="BQ71" s="12">
        <v>68</v>
      </c>
      <c r="BR71" s="12">
        <v>69</v>
      </c>
      <c r="BS71" s="12">
        <v>70</v>
      </c>
      <c r="BT71" s="12">
        <v>71</v>
      </c>
      <c r="BU71" s="109">
        <v>72</v>
      </c>
      <c r="BV71" s="12">
        <v>73</v>
      </c>
      <c r="BW71" s="12">
        <v>74</v>
      </c>
      <c r="BX71" s="12">
        <v>75</v>
      </c>
      <c r="BY71" s="12">
        <v>76</v>
      </c>
      <c r="BZ71" s="12">
        <v>77</v>
      </c>
      <c r="CA71" s="12">
        <v>78</v>
      </c>
      <c r="CB71" s="12">
        <v>79</v>
      </c>
      <c r="CC71" s="12">
        <v>80</v>
      </c>
      <c r="CD71" s="12">
        <v>81</v>
      </c>
      <c r="CE71" s="12">
        <v>82</v>
      </c>
      <c r="CF71" s="12">
        <v>83</v>
      </c>
      <c r="CG71" s="109">
        <v>84</v>
      </c>
      <c r="CH71" s="12">
        <v>85</v>
      </c>
      <c r="CI71" s="12">
        <v>86</v>
      </c>
      <c r="CJ71" s="12">
        <v>87</v>
      </c>
      <c r="CK71" s="12">
        <v>88</v>
      </c>
      <c r="CL71" s="12">
        <v>89</v>
      </c>
      <c r="CM71" s="12">
        <v>90</v>
      </c>
      <c r="CN71" s="12">
        <v>91</v>
      </c>
      <c r="CO71" s="12">
        <v>92</v>
      </c>
      <c r="CP71" s="12">
        <v>93</v>
      </c>
      <c r="CQ71" s="12">
        <v>94</v>
      </c>
      <c r="CR71" s="12">
        <v>95</v>
      </c>
      <c r="CS71" s="109">
        <v>96</v>
      </c>
    </row>
    <row r="72" spans="1:97" s="2" customFormat="1" x14ac:dyDescent="0.25">
      <c r="A72" s="2" t="s">
        <v>12</v>
      </c>
      <c r="B72" s="3">
        <f t="shared" ref="B72:BM72" si="104">B32</f>
        <v>42005</v>
      </c>
      <c r="C72" s="3">
        <f t="shared" si="104"/>
        <v>42036</v>
      </c>
      <c r="D72" s="3">
        <f t="shared" si="104"/>
        <v>42064</v>
      </c>
      <c r="E72" s="3">
        <f t="shared" si="104"/>
        <v>42095</v>
      </c>
      <c r="F72" s="3">
        <f t="shared" si="104"/>
        <v>42125</v>
      </c>
      <c r="G72" s="3">
        <f t="shared" si="104"/>
        <v>42156</v>
      </c>
      <c r="H72" s="3">
        <f t="shared" si="104"/>
        <v>42186</v>
      </c>
      <c r="I72" s="3">
        <f t="shared" si="104"/>
        <v>42217</v>
      </c>
      <c r="J72" s="3">
        <f t="shared" si="104"/>
        <v>42248</v>
      </c>
      <c r="K72" s="3">
        <f t="shared" si="104"/>
        <v>42278</v>
      </c>
      <c r="L72" s="3">
        <f t="shared" si="104"/>
        <v>42309</v>
      </c>
      <c r="M72" s="93">
        <f t="shared" si="104"/>
        <v>42339</v>
      </c>
      <c r="N72" s="266">
        <f t="shared" si="104"/>
        <v>42370</v>
      </c>
      <c r="O72" s="266">
        <f t="shared" si="104"/>
        <v>42401</v>
      </c>
      <c r="P72" s="266">
        <f t="shared" si="104"/>
        <v>42430</v>
      </c>
      <c r="Q72" s="266">
        <f t="shared" si="104"/>
        <v>42461</v>
      </c>
      <c r="R72" s="266">
        <f t="shared" si="104"/>
        <v>42491</v>
      </c>
      <c r="S72" s="266">
        <f t="shared" si="104"/>
        <v>42522</v>
      </c>
      <c r="T72" s="266">
        <f t="shared" si="104"/>
        <v>42552</v>
      </c>
      <c r="U72" s="266">
        <f t="shared" si="104"/>
        <v>42583</v>
      </c>
      <c r="V72" s="3">
        <f t="shared" si="104"/>
        <v>42614</v>
      </c>
      <c r="W72" s="3">
        <f t="shared" si="104"/>
        <v>42644</v>
      </c>
      <c r="X72" s="3">
        <f t="shared" si="104"/>
        <v>42675</v>
      </c>
      <c r="Y72" s="93">
        <f t="shared" si="104"/>
        <v>42705</v>
      </c>
      <c r="Z72" s="3">
        <f t="shared" si="104"/>
        <v>42752</v>
      </c>
      <c r="AA72" s="3">
        <f t="shared" si="104"/>
        <v>42783</v>
      </c>
      <c r="AB72" s="3">
        <f t="shared" si="104"/>
        <v>42811</v>
      </c>
      <c r="AC72" s="3">
        <f t="shared" si="104"/>
        <v>42842</v>
      </c>
      <c r="AD72" s="3">
        <f t="shared" si="104"/>
        <v>42872</v>
      </c>
      <c r="AE72" s="3">
        <f t="shared" si="104"/>
        <v>42903</v>
      </c>
      <c r="AF72" s="3">
        <f t="shared" si="104"/>
        <v>42933</v>
      </c>
      <c r="AG72" s="3">
        <f t="shared" si="104"/>
        <v>42964</v>
      </c>
      <c r="AH72" s="3">
        <f t="shared" si="104"/>
        <v>42995</v>
      </c>
      <c r="AI72" s="3">
        <f t="shared" si="104"/>
        <v>43025</v>
      </c>
      <c r="AJ72" s="3">
        <f t="shared" si="104"/>
        <v>43056</v>
      </c>
      <c r="AK72" s="93">
        <f t="shared" si="104"/>
        <v>43086</v>
      </c>
      <c r="AL72" s="3">
        <f t="shared" si="104"/>
        <v>43118</v>
      </c>
      <c r="AM72" s="3">
        <f t="shared" si="104"/>
        <v>43149</v>
      </c>
      <c r="AN72" s="3">
        <f t="shared" si="104"/>
        <v>43177</v>
      </c>
      <c r="AO72" s="3">
        <f t="shared" si="104"/>
        <v>43208</v>
      </c>
      <c r="AP72" s="3">
        <f t="shared" si="104"/>
        <v>43238</v>
      </c>
      <c r="AQ72" s="3">
        <f t="shared" si="104"/>
        <v>43269</v>
      </c>
      <c r="AR72" s="3">
        <f t="shared" si="104"/>
        <v>43299</v>
      </c>
      <c r="AS72" s="3">
        <f t="shared" si="104"/>
        <v>43330</v>
      </c>
      <c r="AT72" s="3">
        <f t="shared" si="104"/>
        <v>43361</v>
      </c>
      <c r="AU72" s="3">
        <f t="shared" si="104"/>
        <v>43391</v>
      </c>
      <c r="AV72" s="3">
        <f t="shared" si="104"/>
        <v>43422</v>
      </c>
      <c r="AW72" s="93">
        <f t="shared" si="104"/>
        <v>43452</v>
      </c>
      <c r="AX72" s="3">
        <f t="shared" si="104"/>
        <v>43483</v>
      </c>
      <c r="AY72" s="3">
        <f t="shared" si="104"/>
        <v>43514</v>
      </c>
      <c r="AZ72" s="3">
        <f t="shared" si="104"/>
        <v>43542</v>
      </c>
      <c r="BA72" s="3">
        <f t="shared" si="104"/>
        <v>43573</v>
      </c>
      <c r="BB72" s="3">
        <f t="shared" si="104"/>
        <v>43603</v>
      </c>
      <c r="BC72" s="3">
        <f t="shared" si="104"/>
        <v>43634</v>
      </c>
      <c r="BD72" s="3">
        <f t="shared" si="104"/>
        <v>43664</v>
      </c>
      <c r="BE72" s="3">
        <f t="shared" si="104"/>
        <v>43695</v>
      </c>
      <c r="BF72" s="3">
        <f t="shared" si="104"/>
        <v>43726</v>
      </c>
      <c r="BG72" s="3">
        <f t="shared" si="104"/>
        <v>43756</v>
      </c>
      <c r="BH72" s="3">
        <f t="shared" si="104"/>
        <v>43787</v>
      </c>
      <c r="BI72" s="93">
        <f t="shared" si="104"/>
        <v>43817</v>
      </c>
      <c r="BJ72" s="3">
        <f t="shared" si="104"/>
        <v>43848</v>
      </c>
      <c r="BK72" s="3">
        <f t="shared" si="104"/>
        <v>43879</v>
      </c>
      <c r="BL72" s="3">
        <f t="shared" si="104"/>
        <v>43908</v>
      </c>
      <c r="BM72" s="3">
        <f t="shared" si="104"/>
        <v>43939</v>
      </c>
      <c r="BN72" s="3">
        <f t="shared" ref="BN72:CS72" si="105">BN32</f>
        <v>43969</v>
      </c>
      <c r="BO72" s="3">
        <f t="shared" si="105"/>
        <v>44000</v>
      </c>
      <c r="BP72" s="3">
        <f t="shared" si="105"/>
        <v>44030</v>
      </c>
      <c r="BQ72" s="3">
        <f t="shared" si="105"/>
        <v>44061</v>
      </c>
      <c r="BR72" s="3">
        <f t="shared" si="105"/>
        <v>44092</v>
      </c>
      <c r="BS72" s="3">
        <f t="shared" si="105"/>
        <v>44122</v>
      </c>
      <c r="BT72" s="3">
        <f t="shared" si="105"/>
        <v>44153</v>
      </c>
      <c r="BU72" s="93">
        <f t="shared" si="105"/>
        <v>44183</v>
      </c>
      <c r="BV72" s="3">
        <f t="shared" si="105"/>
        <v>44214</v>
      </c>
      <c r="BW72" s="3">
        <f t="shared" si="105"/>
        <v>44245</v>
      </c>
      <c r="BX72" s="3">
        <f t="shared" si="105"/>
        <v>44273</v>
      </c>
      <c r="BY72" s="3">
        <f t="shared" si="105"/>
        <v>44304</v>
      </c>
      <c r="BZ72" s="3">
        <f t="shared" si="105"/>
        <v>44334</v>
      </c>
      <c r="CA72" s="3">
        <f t="shared" si="105"/>
        <v>44365</v>
      </c>
      <c r="CB72" s="3">
        <f t="shared" si="105"/>
        <v>44395</v>
      </c>
      <c r="CC72" s="3">
        <f t="shared" si="105"/>
        <v>44426</v>
      </c>
      <c r="CD72" s="3">
        <f t="shared" si="105"/>
        <v>44457</v>
      </c>
      <c r="CE72" s="3">
        <f t="shared" si="105"/>
        <v>44487</v>
      </c>
      <c r="CF72" s="3">
        <f t="shared" si="105"/>
        <v>44518</v>
      </c>
      <c r="CG72" s="93">
        <f t="shared" si="105"/>
        <v>44548</v>
      </c>
      <c r="CH72" s="3">
        <f t="shared" si="105"/>
        <v>44579</v>
      </c>
      <c r="CI72" s="3">
        <f t="shared" si="105"/>
        <v>44610</v>
      </c>
      <c r="CJ72" s="3">
        <f t="shared" si="105"/>
        <v>44638</v>
      </c>
      <c r="CK72" s="3">
        <f t="shared" si="105"/>
        <v>44669</v>
      </c>
      <c r="CL72" s="3">
        <f t="shared" si="105"/>
        <v>44699</v>
      </c>
      <c r="CM72" s="3">
        <f t="shared" si="105"/>
        <v>44730</v>
      </c>
      <c r="CN72" s="3">
        <f t="shared" si="105"/>
        <v>44760</v>
      </c>
      <c r="CO72" s="3">
        <f t="shared" si="105"/>
        <v>44791</v>
      </c>
      <c r="CP72" s="3">
        <f t="shared" si="105"/>
        <v>44822</v>
      </c>
      <c r="CQ72" s="3">
        <f t="shared" si="105"/>
        <v>44852</v>
      </c>
      <c r="CR72" s="3">
        <f t="shared" si="105"/>
        <v>44883</v>
      </c>
      <c r="CS72" s="93">
        <f t="shared" si="105"/>
        <v>44913</v>
      </c>
    </row>
    <row r="73" spans="1:97" s="15" customFormat="1" x14ac:dyDescent="0.25">
      <c r="A73" s="15" t="s">
        <v>4</v>
      </c>
      <c r="B73" s="15">
        <f>'Agency North'!C77+'Agency South'!C77</f>
        <v>82</v>
      </c>
      <c r="C73" s="15">
        <f>'Agency North'!D77+'Agency South'!D77</f>
        <v>66</v>
      </c>
      <c r="D73" s="15">
        <f>'Agency North'!E77+'Agency South'!E77</f>
        <v>156</v>
      </c>
      <c r="E73" s="15">
        <f>'Agency North'!F77+'Agency South'!F77</f>
        <v>169</v>
      </c>
      <c r="F73" s="15">
        <f>'Agency North'!G77+'Agency South'!G77</f>
        <v>118.5</v>
      </c>
      <c r="G73" s="15">
        <f>'Agency North'!H77+'Agency South'!H77</f>
        <v>147.5</v>
      </c>
      <c r="H73" s="15">
        <f>'Agency North'!I77+'Agency South'!I77</f>
        <v>172</v>
      </c>
      <c r="I73" s="15">
        <f>'Agency North'!J77+'Agency South'!J77</f>
        <v>93.5</v>
      </c>
      <c r="J73" s="15">
        <f>'Agency North'!K77+'Agency South'!K77</f>
        <v>193.5</v>
      </c>
      <c r="K73" s="15">
        <f>'Agency North'!L77+'Agency South'!L77</f>
        <v>175.5</v>
      </c>
      <c r="L73" s="15">
        <f>'Agency North'!M77+'Agency South'!M77</f>
        <v>178</v>
      </c>
      <c r="M73" s="94">
        <f>'Agency North'!N77+'Agency South'!N77</f>
        <v>292.5</v>
      </c>
      <c r="N73" s="261">
        <f>'Agency North'!O77+'Agency South'!O77</f>
        <v>64</v>
      </c>
      <c r="O73" s="261">
        <f>'Agency North'!P77+'Agency South'!P77</f>
        <v>67</v>
      </c>
      <c r="P73" s="261">
        <f>'Agency North'!Q77+'Agency South'!Q77</f>
        <v>164</v>
      </c>
      <c r="Q73" s="261">
        <f>'Agency North'!R77+'Agency South'!R77</f>
        <v>177</v>
      </c>
      <c r="R73" s="261">
        <f>'Agency North'!S77+'Agency South'!S77</f>
        <v>112</v>
      </c>
      <c r="S73" s="261">
        <f>'Agency North'!T77+'Agency South'!T77</f>
        <v>134</v>
      </c>
      <c r="T73" s="261">
        <f>'Agency North'!U77+'Agency South'!U77</f>
        <v>110</v>
      </c>
      <c r="U73" s="261">
        <f>'Agency North'!V77+'Agency South'!V77</f>
        <v>103.5</v>
      </c>
      <c r="V73" s="15">
        <f>'Agency North'!W77+'Agency South'!W77</f>
        <v>146.5</v>
      </c>
      <c r="W73" s="15">
        <f>'Agency North'!X77+'Agency South'!X77</f>
        <v>117</v>
      </c>
      <c r="X73" s="15">
        <f>'Agency North'!Y77+'Agency South'!Y77</f>
        <v>138.5</v>
      </c>
      <c r="Y73" s="94">
        <f>'Agency North'!Z77+'Agency South'!Z77</f>
        <v>216</v>
      </c>
      <c r="Z73" s="15">
        <f>'Agency North'!AA77+'Agency South'!AA77</f>
        <v>224</v>
      </c>
      <c r="AA73" s="15">
        <f>'Agency North'!AB77+'Agency South'!AB77</f>
        <v>287</v>
      </c>
      <c r="AB73" s="15">
        <f>'Agency North'!AC77+'Agency South'!AC77</f>
        <v>387</v>
      </c>
      <c r="AC73" s="15">
        <f>'Agency North'!AD77+'Agency South'!AD77</f>
        <v>781</v>
      </c>
      <c r="AD73" s="15">
        <f>'Agency North'!AE77+'Agency South'!AE77</f>
        <v>681.5</v>
      </c>
      <c r="AE73" s="15">
        <f>'Agency North'!AF77+'Agency South'!AF77</f>
        <v>801</v>
      </c>
      <c r="AF73" s="15">
        <f>'Agency North'!AG77+'Agency South'!AG77</f>
        <v>549.5</v>
      </c>
      <c r="AG73" s="15">
        <f>'Agency North'!AH77+'Agency South'!AH77</f>
        <v>735.31219591018828</v>
      </c>
      <c r="AH73" s="15">
        <f>'Agency North'!AI77+'Agency South'!AI77</f>
        <v>818.36113211692316</v>
      </c>
      <c r="AI73" s="15">
        <f>'Agency North'!AJ77+'Agency South'!AJ77</f>
        <v>919.96070297167353</v>
      </c>
      <c r="AJ73" s="15">
        <f>'Agency North'!AK77+'Agency South'!AK77</f>
        <v>1082.5542959466393</v>
      </c>
      <c r="AK73" s="94">
        <f>'Agency North'!AL77+'Agency South'!AL77</f>
        <v>1228.1963000956607</v>
      </c>
      <c r="AL73" s="15">
        <f>'Agency North'!AM77+'Agency South'!AM77</f>
        <v>1015.5977353548394</v>
      </c>
      <c r="AM73" s="15">
        <f>'Agency North'!AN77+'Agency South'!AN77</f>
        <v>1042.064961325364</v>
      </c>
      <c r="AN73" s="15">
        <f>'Agency North'!AO77+'Agency South'!AO77</f>
        <v>1063.0434272404802</v>
      </c>
      <c r="AO73" s="15">
        <f>'Agency North'!AP77+'Agency South'!AP77</f>
        <v>1074.8149406067573</v>
      </c>
      <c r="AP73" s="15">
        <f>'Agency North'!AQ77+'Agency South'!AQ77</f>
        <v>1075.112334454122</v>
      </c>
      <c r="AQ73" s="15">
        <f>'Agency North'!AR77+'Agency South'!AR77</f>
        <v>1090.4784655691446</v>
      </c>
      <c r="AR73" s="15">
        <f>'Agency North'!AS77+'Agency South'!AS77</f>
        <v>1102.9238759785387</v>
      </c>
      <c r="AS73" s="15">
        <f>'Agency North'!AT77+'Agency South'!AT77</f>
        <v>1113.1240619922821</v>
      </c>
      <c r="AT73" s="15">
        <f>'Agency North'!AU77+'Agency South'!AU77</f>
        <v>1122.908802121422</v>
      </c>
      <c r="AU73" s="15">
        <f>'Agency North'!AV77+'Agency South'!AV77</f>
        <v>1135.1838955538567</v>
      </c>
      <c r="AV73" s="15">
        <f>'Agency North'!AW77+'Agency South'!AW77</f>
        <v>1146.6437114540445</v>
      </c>
      <c r="AW73" s="94">
        <f>'Agency North'!AX77+'Agency South'!AX77</f>
        <v>1157.8416661735587</v>
      </c>
      <c r="AX73" s="15">
        <f>'Agency North'!AY77+'Agency South'!AY77</f>
        <v>1128.2450844043001</v>
      </c>
      <c r="AY73" s="15">
        <f>'Agency North'!AZ77+'Agency South'!AZ77</f>
        <v>1139.5275352483432</v>
      </c>
      <c r="AZ73" s="15">
        <f>'Agency North'!BA77+'Agency South'!BA77</f>
        <v>1200.0342331588997</v>
      </c>
      <c r="BA73" s="15">
        <f>'Agency North'!BB77+'Agency South'!BB77</f>
        <v>1187.6183505950264</v>
      </c>
      <c r="BB73" s="15">
        <f>'Agency North'!BC77+'Agency South'!BC77</f>
        <v>1199.4945341009766</v>
      </c>
      <c r="BC73" s="15">
        <f>'Agency North'!BD77+'Agency South'!BD77</f>
        <v>1206.1695953568014</v>
      </c>
      <c r="BD73" s="15">
        <f>'Agency North'!BE77+'Agency South'!BE77</f>
        <v>1218.2312913103692</v>
      </c>
      <c r="BE73" s="15">
        <f>'Agency North'!BF77+'Agency South'!BF77</f>
        <v>1230.4136042234732</v>
      </c>
      <c r="BF73" s="15">
        <f>'Agency North'!BG77+'Agency South'!BG77</f>
        <v>1242.717740265708</v>
      </c>
      <c r="BG73" s="15">
        <f>'Agency North'!BH77+'Agency South'!BH77</f>
        <v>1255.144917668365</v>
      </c>
      <c r="BH73" s="15">
        <f>'Agency North'!BI77+'Agency South'!BI77</f>
        <v>1267.6963668450489</v>
      </c>
      <c r="BI73" s="94">
        <f>'Agency North'!BJ77+'Agency South'!BJ77</f>
        <v>1299.0849666586423</v>
      </c>
      <c r="BJ73" s="15">
        <f>'Agency North'!BK77+'Agency South'!BK77</f>
        <v>1169.9737383901277</v>
      </c>
      <c r="BK73" s="15">
        <f>'Agency North'!BL77+'Agency South'!BL77</f>
        <v>1188.2923127888166</v>
      </c>
      <c r="BL73" s="15">
        <f>'Agency North'!BM77+'Agency South'!BM77</f>
        <v>1258.6245122621458</v>
      </c>
      <c r="BM73" s="15">
        <f>'Agency North'!BN77+'Agency South'!BN77</f>
        <v>1266.2545764991787</v>
      </c>
      <c r="BN73" s="15">
        <f>'Agency North'!BO77+'Agency South'!BO77</f>
        <v>1286.2632822686787</v>
      </c>
      <c r="BO73" s="15">
        <f>'Agency North'!BP77+'Agency South'!BP77</f>
        <v>1300.7910295165289</v>
      </c>
      <c r="BP73" s="15">
        <f>'Agency North'!BQ77+'Agency South'!BQ77</f>
        <v>1334.4389976224452</v>
      </c>
      <c r="BQ73" s="15">
        <f>'Agency North'!BR77+'Agency South'!BR77</f>
        <v>1355.5642562520873</v>
      </c>
      <c r="BR73" s="15">
        <f>'Agency North'!BS77+'Agency South'!BS77</f>
        <v>1391.0674357136311</v>
      </c>
      <c r="BS73" s="15">
        <f>'Agency North'!BT77+'Agency South'!BT77</f>
        <v>1413.0798518174452</v>
      </c>
      <c r="BT73" s="15">
        <f>'Agency North'!BU77+'Agency South'!BU77</f>
        <v>1435.4632220519109</v>
      </c>
      <c r="BU73" s="94">
        <f>'Agency North'!BV77+'Agency South'!BV77</f>
        <v>1471.4663331517659</v>
      </c>
      <c r="BV73" s="15">
        <f>'Agency North'!BW77+'Agency South'!BW77</f>
        <v>1058.9552000868161</v>
      </c>
      <c r="BW73" s="15">
        <f>'Agency North'!BX77+'Agency South'!BX77</f>
        <v>1069.5447520876842</v>
      </c>
      <c r="BX73" s="15">
        <f>'Agency North'!BY77+'Agency South'!BY77</f>
        <v>1130.3192275631711</v>
      </c>
      <c r="BY73" s="15">
        <f>'Agency North'!BZ77+'Agency South'!BZ77</f>
        <v>1132.9633723553859</v>
      </c>
      <c r="BZ73" s="15">
        <f>'Agency North'!CA77+'Agency South'!CA77</f>
        <v>1168.4528309386083</v>
      </c>
      <c r="CA73" s="15">
        <f>'Agency North'!CB77+'Agency South'!CB77</f>
        <v>1173.8382321350282</v>
      </c>
      <c r="CB73" s="15">
        <f>'Agency North'!CC77+'Agency South'!CC77</f>
        <v>1172.4438401143207</v>
      </c>
      <c r="CC73" s="15">
        <f>'Agency North'!CD77+'Agency South'!CD77</f>
        <v>1197.7972721390586</v>
      </c>
      <c r="CD73" s="15">
        <f>'Agency North'!CE77+'Agency South'!CE77</f>
        <v>1219.6343862839267</v>
      </c>
      <c r="CE73" s="15">
        <f>'Agency North'!CF77+'Agency South'!CF77</f>
        <v>1231.8307301467662</v>
      </c>
      <c r="CF73" s="15">
        <f>'Agency North'!CG77+'Agency South'!CG77</f>
        <v>1251.1700203279254</v>
      </c>
      <c r="CG73" s="94">
        <f>'Agency North'!CH77+'Agency South'!CH77</f>
        <v>1270.3677022277793</v>
      </c>
      <c r="CH73" s="15">
        <f>'Agency North'!CI77+'Agency South'!CI77</f>
        <v>1099.9161534714353</v>
      </c>
      <c r="CI73" s="15">
        <f>'Agency North'!CJ77+'Agency South'!CJ77</f>
        <v>1110.9153150061497</v>
      </c>
      <c r="CJ73" s="15">
        <f>'Agency North'!CK77+'Agency South'!CK77</f>
        <v>1173.873783022585</v>
      </c>
      <c r="CK73" s="15">
        <f>'Agency North'!CL77+'Agency South'!CL77</f>
        <v>1176.5205209952233</v>
      </c>
      <c r="CL73" s="15">
        <f>'Agency North'!CM77+'Agency South'!CM77</f>
        <v>1213.6535423078274</v>
      </c>
      <c r="CM73" s="15">
        <f>'Agency North'!CN77+'Agency South'!CN77</f>
        <v>1219.3019768045501</v>
      </c>
      <c r="CN73" s="15">
        <f>'Agency North'!CO77+'Agency South'!CO77</f>
        <v>1217.5719790273693</v>
      </c>
      <c r="CO73" s="15">
        <f>'Agency North'!CP77+'Agency South'!CP77</f>
        <v>1243.7855622499455</v>
      </c>
      <c r="CP73" s="15">
        <f>'Agency North'!CQ77+'Agency South'!CQ77</f>
        <v>1266.5755163670965</v>
      </c>
      <c r="CQ73" s="15">
        <f>'Agency North'!CR77+'Agency South'!CR77</f>
        <v>1293.8476965078048</v>
      </c>
      <c r="CR73" s="15">
        <f>'Agency North'!CS77+'Agency South'!CS77</f>
        <v>1325.2506025444009</v>
      </c>
      <c r="CS73" s="94">
        <f>'Agency North'!CT77+'Agency South'!CT77</f>
        <v>1345.527400940266</v>
      </c>
    </row>
    <row r="74" spans="1:97" s="15" customFormat="1" x14ac:dyDescent="0.25">
      <c r="A74" s="15" t="s">
        <v>5</v>
      </c>
      <c r="B74" s="15">
        <f>'Agency North'!C78+'Agency South'!C78</f>
        <v>154</v>
      </c>
      <c r="C74" s="15">
        <f>'Agency North'!D78+'Agency South'!D78</f>
        <v>85</v>
      </c>
      <c r="D74" s="15">
        <f>'Agency North'!E78+'Agency South'!E78</f>
        <v>199</v>
      </c>
      <c r="E74" s="15">
        <f>'Agency North'!F78+'Agency South'!F78</f>
        <v>240</v>
      </c>
      <c r="F74" s="15">
        <f>'Agency North'!G78+'Agency South'!G78</f>
        <v>196.5</v>
      </c>
      <c r="G74" s="15">
        <f>'Agency North'!H78+'Agency South'!H78</f>
        <v>273</v>
      </c>
      <c r="H74" s="15">
        <f>'Agency North'!I78+'Agency South'!I78</f>
        <v>350</v>
      </c>
      <c r="I74" s="15">
        <f>'Agency North'!J78+'Agency South'!J78</f>
        <v>227</v>
      </c>
      <c r="J74" s="15">
        <f>'Agency North'!K78+'Agency South'!K78</f>
        <v>406</v>
      </c>
      <c r="K74" s="15">
        <f>'Agency North'!L78+'Agency South'!L78</f>
        <v>269</v>
      </c>
      <c r="L74" s="15">
        <f>'Agency North'!M78+'Agency South'!M78</f>
        <v>631</v>
      </c>
      <c r="M74" s="94">
        <f>'Agency North'!N78+'Agency South'!N78</f>
        <v>524</v>
      </c>
      <c r="N74" s="261">
        <f>'Agency North'!O78+'Agency South'!O78</f>
        <v>82</v>
      </c>
      <c r="O74" s="261">
        <f>'Agency North'!P78+'Agency South'!P78</f>
        <v>82</v>
      </c>
      <c r="P74" s="261">
        <f>'Agency North'!Q78+'Agency South'!Q78</f>
        <v>536</v>
      </c>
      <c r="Q74" s="261">
        <f>'Agency North'!R78+'Agency South'!R78</f>
        <v>351</v>
      </c>
      <c r="R74" s="261">
        <f>'Agency North'!S78+'Agency South'!S78</f>
        <v>406</v>
      </c>
      <c r="S74" s="261">
        <f>'Agency North'!T78+'Agency South'!T78</f>
        <v>955</v>
      </c>
      <c r="T74" s="261">
        <f>'Agency North'!U78+'Agency South'!U78</f>
        <v>503</v>
      </c>
      <c r="U74" s="261">
        <f>'Agency North'!V78+'Agency South'!V78</f>
        <v>579</v>
      </c>
      <c r="V74" s="15">
        <f>'Agency North'!W78+'Agency South'!W78</f>
        <v>953.5</v>
      </c>
      <c r="W74" s="15">
        <f>'Agency North'!X78+'Agency South'!X78</f>
        <v>636.5</v>
      </c>
      <c r="X74" s="15">
        <f>'Agency North'!Y78+'Agency South'!Y78</f>
        <v>738</v>
      </c>
      <c r="Y74" s="94">
        <f>'Agency North'!Z78+'Agency South'!Z78</f>
        <v>1430</v>
      </c>
      <c r="Z74" s="15">
        <f>'Agency North'!AA78+'Agency South'!AA78</f>
        <v>285</v>
      </c>
      <c r="AA74" s="15">
        <f>'Agency North'!AB78+'Agency South'!AB78</f>
        <v>426</v>
      </c>
      <c r="AB74" s="15">
        <f>'Agency North'!AC78+'Agency South'!AC78</f>
        <v>986</v>
      </c>
      <c r="AC74" s="15">
        <f>'Agency North'!AD78+'Agency South'!AD78</f>
        <v>723</v>
      </c>
      <c r="AD74" s="15">
        <f>'Agency North'!AE78+'Agency South'!AE78</f>
        <v>676.5</v>
      </c>
      <c r="AE74" s="15">
        <f>'Agency North'!AF78+'Agency South'!AF78</f>
        <v>1390</v>
      </c>
      <c r="AF74" s="15">
        <f>'Agency North'!AG78+'Agency South'!AG78</f>
        <v>792</v>
      </c>
      <c r="AG74" s="15">
        <f>'Agency North'!AH78+'Agency South'!AH78</f>
        <v>809.39396389216665</v>
      </c>
      <c r="AH74" s="15">
        <f>'Agency North'!AI78+'Agency South'!AI78</f>
        <v>1017.634781572072</v>
      </c>
      <c r="AI74" s="15">
        <f>'Agency North'!AJ78+'Agency South'!AJ78</f>
        <v>1133.7646937236127</v>
      </c>
      <c r="AJ74" s="15">
        <f>'Agency North'!AK78+'Agency South'!AK78</f>
        <v>1163.7265892650694</v>
      </c>
      <c r="AK74" s="94">
        <f>'Agency North'!AL78+'Agency South'!AL78</f>
        <v>1284.3664613082915</v>
      </c>
      <c r="AL74" s="15">
        <f>'Agency North'!AM78+'Agency South'!AM78</f>
        <v>706.34502822914965</v>
      </c>
      <c r="AM74" s="15">
        <f>'Agency North'!AN78+'Agency South'!AN78</f>
        <v>935.01387337838332</v>
      </c>
      <c r="AN74" s="15">
        <f>'Agency North'!AO78+'Agency South'!AO78</f>
        <v>1098.6340271561496</v>
      </c>
      <c r="AO74" s="15">
        <f>'Agency North'!AP78+'Agency South'!AP78</f>
        <v>1069.1157315962548</v>
      </c>
      <c r="AP74" s="15">
        <f>'Agency North'!AQ78+'Agency South'!AQ78</f>
        <v>1117.7207298594919</v>
      </c>
      <c r="AQ74" s="15">
        <f>'Agency North'!AR78+'Agency South'!AR78</f>
        <v>1433.6304873704464</v>
      </c>
      <c r="AR74" s="15">
        <f>'Agency North'!AS78+'Agency South'!AS78</f>
        <v>1389.4485966048221</v>
      </c>
      <c r="AS74" s="15">
        <f>'Agency North'!AT78+'Agency South'!AT78</f>
        <v>1416.9009507011351</v>
      </c>
      <c r="AT74" s="15">
        <f>'Agency North'!AU78+'Agency South'!AU78</f>
        <v>1462.7873193484579</v>
      </c>
      <c r="AU74" s="15">
        <f>'Agency North'!AV78+'Agency South'!AV78</f>
        <v>1505.9311863172718</v>
      </c>
      <c r="AV74" s="15">
        <f>'Agency North'!AW78+'Agency South'!AW78</f>
        <v>1557.5644397613328</v>
      </c>
      <c r="AW74" s="94">
        <f>'Agency North'!AX78+'Agency South'!AX78</f>
        <v>1616.8556404884962</v>
      </c>
      <c r="AX74" s="15">
        <f>'Agency North'!AY78+'Agency South'!AY78</f>
        <v>1402.1112909126971</v>
      </c>
      <c r="AY74" s="15">
        <f>'Agency North'!AZ78+'Agency South'!AZ78</f>
        <v>1440.7832760441017</v>
      </c>
      <c r="AZ74" s="15">
        <f>'Agency North'!BA78+'Agency South'!BA78</f>
        <v>1570.7660716998471</v>
      </c>
      <c r="BA74" s="15">
        <f>'Agency North'!BB78+'Agency South'!BB78</f>
        <v>1597.9607894534258</v>
      </c>
      <c r="BB74" s="15">
        <f>'Agency North'!BC78+'Agency South'!BC78</f>
        <v>1622.0053804384524</v>
      </c>
      <c r="BC74" s="15">
        <f>'Agency North'!BD78+'Agency South'!BD78</f>
        <v>1648.238169465877</v>
      </c>
      <c r="BD74" s="15">
        <f>'Agency North'!BE78+'Agency South'!BE78</f>
        <v>1680.0644799049132</v>
      </c>
      <c r="BE74" s="15">
        <f>'Agency North'!BF78+'Agency South'!BF78</f>
        <v>1713.7318542153148</v>
      </c>
      <c r="BF74" s="15">
        <f>'Agency North'!BG78+'Agency South'!BG78</f>
        <v>1749.1698686048471</v>
      </c>
      <c r="BG74" s="15">
        <f>'Agency North'!BH78+'Agency South'!BH78</f>
        <v>1787.1770990389159</v>
      </c>
      <c r="BH74" s="15">
        <f>'Agency North'!BI78+'Agency South'!BI78</f>
        <v>1825.2649857676654</v>
      </c>
      <c r="BI74" s="94">
        <f>'Agency North'!BJ78+'Agency South'!BJ78</f>
        <v>1863.7318535999966</v>
      </c>
      <c r="BJ74" s="15">
        <f>'Agency North'!BK78+'Agency South'!BK78</f>
        <v>1007.1165296965858</v>
      </c>
      <c r="BK74" s="15">
        <f>'Agency North'!BL78+'Agency South'!BL78</f>
        <v>981.22710071012966</v>
      </c>
      <c r="BL74" s="15">
        <f>'Agency North'!BM78+'Agency South'!BM78</f>
        <v>2313.6244067410962</v>
      </c>
      <c r="BM74" s="15">
        <f>'Agency North'!BN78+'Agency South'!BN78</f>
        <v>2347.1083336837592</v>
      </c>
      <c r="BN74" s="15">
        <f>'Agency North'!BO78+'Agency South'!BO78</f>
        <v>2349.9544747799714</v>
      </c>
      <c r="BO74" s="15">
        <f>'Agency North'!BP78+'Agency South'!BP78</f>
        <v>2340.0898837815139</v>
      </c>
      <c r="BP74" s="15">
        <f>'Agency North'!BQ78+'Agency South'!BQ78</f>
        <v>2385.5792964136672</v>
      </c>
      <c r="BQ74" s="15">
        <f>'Agency North'!BR78+'Agency South'!BR78</f>
        <v>2428.2805118434485</v>
      </c>
      <c r="BR74" s="15">
        <f>'Agency North'!BS78+'Agency South'!BS78</f>
        <v>2499.6538422084745</v>
      </c>
      <c r="BS74" s="15">
        <f>'Agency North'!BT78+'Agency South'!BT78</f>
        <v>2567.1390813640032</v>
      </c>
      <c r="BT74" s="15">
        <f>'Agency North'!BU78+'Agency South'!BU78</f>
        <v>2634.0715105696108</v>
      </c>
      <c r="BU74" s="94">
        <f>'Agency North'!BV78+'Agency South'!BV78</f>
        <v>2700.9346002712632</v>
      </c>
      <c r="BV74" s="15">
        <f>'Agency North'!BW78+'Agency South'!BW78</f>
        <v>1228.9697856433713</v>
      </c>
      <c r="BW74" s="15">
        <f>'Agency North'!BX78+'Agency South'!BX78</f>
        <v>1247.7591242795988</v>
      </c>
      <c r="BX74" s="15">
        <f>'Agency North'!BY78+'Agency South'!BY78</f>
        <v>2802.6845549404484</v>
      </c>
      <c r="BY74" s="15">
        <f>'Agency North'!BZ78+'Agency South'!BZ78</f>
        <v>2868.7250983629647</v>
      </c>
      <c r="BZ74" s="15">
        <f>'Agency North'!CA78+'Agency South'!CA78</f>
        <v>2894.7413213247878</v>
      </c>
      <c r="CA74" s="15">
        <f>'Agency North'!CB78+'Agency South'!CB78</f>
        <v>2889.0839545130325</v>
      </c>
      <c r="CB74" s="15">
        <f>'Agency North'!CC78+'Agency South'!CC78</f>
        <v>2899.6029697014883</v>
      </c>
      <c r="CC74" s="15">
        <f>'Agency North'!CD78+'Agency South'!CD78</f>
        <v>2950.4046647131649</v>
      </c>
      <c r="CD74" s="15">
        <f>'Agency North'!CE78+'Agency South'!CE78</f>
        <v>3033.6808821327422</v>
      </c>
      <c r="CE74" s="15">
        <f>'Agency North'!CF78+'Agency South'!CF78</f>
        <v>3108.1095377882289</v>
      </c>
      <c r="CF74" s="15">
        <f>'Agency North'!CG78+'Agency South'!CG78</f>
        <v>3174.7000893453123</v>
      </c>
      <c r="CG74" s="94">
        <f>'Agency North'!CH78+'Agency South'!CH78</f>
        <v>3236.1124409643594</v>
      </c>
      <c r="CH74" s="15">
        <f>'Agency North'!CI78+'Agency South'!CI78</f>
        <v>1529.7327412351146</v>
      </c>
      <c r="CI74" s="15">
        <f>'Agency North'!CJ78+'Agency South'!CJ78</f>
        <v>1551.3474883539493</v>
      </c>
      <c r="CJ74" s="15">
        <f>'Agency North'!CK78+'Agency South'!CK78</f>
        <v>3513.2778900592875</v>
      </c>
      <c r="CK74" s="15">
        <f>'Agency North'!CL78+'Agency South'!CL78</f>
        <v>3589.0573184896507</v>
      </c>
      <c r="CL74" s="15">
        <f>'Agency North'!CM78+'Agency South'!CM78</f>
        <v>3611.7725929114267</v>
      </c>
      <c r="CM74" s="15">
        <f>'Agency North'!CN78+'Agency South'!CN78</f>
        <v>3591.9788664015332</v>
      </c>
      <c r="CN74" s="15">
        <f>'Agency North'!CO78+'Agency South'!CO78</f>
        <v>3591.0432400223144</v>
      </c>
      <c r="CO74" s="15">
        <f>'Agency North'!CP78+'Agency South'!CP78</f>
        <v>3646.4554246866951</v>
      </c>
      <c r="CP74" s="15">
        <f>'Agency North'!CQ78+'Agency South'!CQ78</f>
        <v>3745.9156026044266</v>
      </c>
      <c r="CQ74" s="15">
        <f>'Agency North'!CR78+'Agency South'!CR78</f>
        <v>3902.6096426293902</v>
      </c>
      <c r="CR74" s="15">
        <f>'Agency North'!CS78+'Agency South'!CS78</f>
        <v>3994.6946855469646</v>
      </c>
      <c r="CS74" s="94">
        <f>'Agency North'!CT78+'Agency South'!CT78</f>
        <v>4069.9804137253786</v>
      </c>
    </row>
    <row r="75" spans="1:97" s="15" customFormat="1" x14ac:dyDescent="0.25">
      <c r="A75" s="15" t="s">
        <v>6</v>
      </c>
      <c r="B75" s="15">
        <f>'Agency North'!C79+'Agency South'!C79</f>
        <v>143</v>
      </c>
      <c r="C75" s="15">
        <f>'Agency North'!D79+'Agency South'!D79</f>
        <v>130</v>
      </c>
      <c r="D75" s="15">
        <f>'Agency North'!E79+'Agency South'!E79</f>
        <v>117</v>
      </c>
      <c r="E75" s="15">
        <f>'Agency North'!F79+'Agency South'!F79</f>
        <v>198</v>
      </c>
      <c r="F75" s="15">
        <f>'Agency North'!G79+'Agency South'!G79</f>
        <v>236.5</v>
      </c>
      <c r="G75" s="15">
        <f>'Agency North'!H79+'Agency South'!H79</f>
        <v>219</v>
      </c>
      <c r="H75" s="15">
        <f>'Agency North'!I79+'Agency South'!I79</f>
        <v>241</v>
      </c>
      <c r="I75" s="15">
        <f>'Agency North'!J79+'Agency South'!J79</f>
        <v>176</v>
      </c>
      <c r="J75" s="15">
        <f>'Agency North'!K79+'Agency South'!K79</f>
        <v>299.5</v>
      </c>
      <c r="K75" s="15">
        <f>'Agency North'!L79+'Agency South'!L79</f>
        <v>288</v>
      </c>
      <c r="L75" s="15">
        <f>'Agency North'!M79+'Agency South'!M79</f>
        <v>231</v>
      </c>
      <c r="M75" s="94">
        <f>'Agency North'!N79+'Agency South'!N79</f>
        <v>613.5</v>
      </c>
      <c r="N75" s="261">
        <f>'Agency North'!O79+'Agency South'!O79</f>
        <v>135</v>
      </c>
      <c r="O75" s="261">
        <f>'Agency North'!P79+'Agency South'!P79</f>
        <v>82</v>
      </c>
      <c r="P75" s="261">
        <f>'Agency North'!Q79+'Agency South'!Q79</f>
        <v>90</v>
      </c>
      <c r="Q75" s="261">
        <f>'Agency North'!R79+'Agency South'!R79</f>
        <v>250</v>
      </c>
      <c r="R75" s="261">
        <f>'Agency North'!S79+'Agency South'!S79</f>
        <v>256</v>
      </c>
      <c r="S75" s="261">
        <f>'Agency North'!T79+'Agency South'!T79</f>
        <v>433.5</v>
      </c>
      <c r="T75" s="261">
        <f>'Agency North'!U79+'Agency South'!U79</f>
        <v>399</v>
      </c>
      <c r="U75" s="261">
        <f>'Agency North'!V79+'Agency South'!V79</f>
        <v>337</v>
      </c>
      <c r="V75" s="15">
        <f>'Agency North'!W79+'Agency South'!W79</f>
        <v>559</v>
      </c>
      <c r="W75" s="15">
        <f>'Agency North'!X79+'Agency South'!X79</f>
        <v>435.5</v>
      </c>
      <c r="X75" s="15">
        <f>'Agency North'!Y79+'Agency South'!Y79</f>
        <v>534.5</v>
      </c>
      <c r="Y75" s="94">
        <f>'Agency North'!Z79+'Agency South'!Z79</f>
        <v>679</v>
      </c>
      <c r="Z75" s="15">
        <f>'Agency North'!AA79+'Agency South'!AA79</f>
        <v>272</v>
      </c>
      <c r="AA75" s="15">
        <f>'Agency North'!AB79+'Agency South'!AB79</f>
        <v>185</v>
      </c>
      <c r="AB75" s="15">
        <f>'Agency North'!AC79+'Agency South'!AC79</f>
        <v>482</v>
      </c>
      <c r="AC75" s="15">
        <f>'Agency North'!AD79+'Agency South'!AD79</f>
        <v>394</v>
      </c>
      <c r="AD75" s="15">
        <f>'Agency North'!AE79+'Agency South'!AE79</f>
        <v>357</v>
      </c>
      <c r="AE75" s="15">
        <f>'Agency North'!AF79+'Agency South'!AF79</f>
        <v>303.5</v>
      </c>
      <c r="AF75" s="15">
        <f>'Agency North'!AG79+'Agency South'!AG79</f>
        <v>349</v>
      </c>
      <c r="AG75" s="15">
        <f>'Agency North'!AH79+'Agency South'!AH79</f>
        <v>400.18383454029333</v>
      </c>
      <c r="AH75" s="15">
        <f>'Agency North'!AI79+'Agency South'!AI79</f>
        <v>435.44027860093507</v>
      </c>
      <c r="AI75" s="15">
        <f>'Agency North'!AJ79+'Agency South'!AJ79</f>
        <v>489.78102943959408</v>
      </c>
      <c r="AJ75" s="15">
        <f>'Agency North'!AK79+'Agency South'!AK79</f>
        <v>547.89954403897104</v>
      </c>
      <c r="AK75" s="94">
        <f>'Agency North'!AL79+'Agency South'!AL79</f>
        <v>569.47366020315314</v>
      </c>
      <c r="AL75" s="15">
        <f>'Agency North'!AM79+'Agency South'!AM79</f>
        <v>341.17837392534119</v>
      </c>
      <c r="AM75" s="15">
        <f>'Agency North'!AN79+'Agency South'!AN79</f>
        <v>254.55236506971056</v>
      </c>
      <c r="AN75" s="15">
        <f>'Agency North'!AO79+'Agency South'!AO79</f>
        <v>704.75023748427816</v>
      </c>
      <c r="AO75" s="15">
        <f>'Agency North'!AP79+'Agency South'!AP79</f>
        <v>550.07149804921141</v>
      </c>
      <c r="AP75" s="15">
        <f>'Agency North'!AQ79+'Agency South'!AQ79</f>
        <v>485.61789772352091</v>
      </c>
      <c r="AQ75" s="15">
        <f>'Agency North'!AR79+'Agency South'!AR79</f>
        <v>470.20340462849202</v>
      </c>
      <c r="AR75" s="15">
        <f>'Agency North'!AS79+'Agency South'!AS79</f>
        <v>592.04742646276463</v>
      </c>
      <c r="AS75" s="15">
        <f>'Agency North'!AT79+'Agency South'!AT79</f>
        <v>647.23450467137855</v>
      </c>
      <c r="AT75" s="15">
        <f>'Agency North'!AU79+'Agency South'!AU79</f>
        <v>682.29945804441149</v>
      </c>
      <c r="AU75" s="15">
        <f>'Agency North'!AV79+'Agency South'!AV79</f>
        <v>748.15523931400344</v>
      </c>
      <c r="AV75" s="15">
        <f>'Agency North'!AW79+'Agency South'!AW79</f>
        <v>802.42173436229587</v>
      </c>
      <c r="AW75" s="94">
        <f>'Agency North'!AX79+'Agency South'!AX79</f>
        <v>879.69759234814978</v>
      </c>
      <c r="AX75" s="15">
        <f>'Agency North'!AY79+'Agency South'!AY79</f>
        <v>758.14143101171089</v>
      </c>
      <c r="AY75" s="15">
        <f>'Agency North'!AZ79+'Agency South'!AZ79</f>
        <v>669.75734541406769</v>
      </c>
      <c r="AZ75" s="15">
        <f>'Agency North'!BA79+'Agency South'!BA79</f>
        <v>773.47100868633311</v>
      </c>
      <c r="BA75" s="15">
        <f>'Agency North'!BB79+'Agency South'!BB79</f>
        <v>689.40380801858123</v>
      </c>
      <c r="BB75" s="15">
        <f>'Agency North'!BC79+'Agency South'!BC79</f>
        <v>809.79060911075612</v>
      </c>
      <c r="BC75" s="15">
        <f>'Agency North'!BD79+'Agency South'!BD79</f>
        <v>772.91819228995666</v>
      </c>
      <c r="BD75" s="15">
        <f>'Agency North'!BE79+'Agency South'!BE79</f>
        <v>830.89463402621095</v>
      </c>
      <c r="BE75" s="15">
        <f>'Agency North'!BF79+'Agency South'!BF79</f>
        <v>859.66134018926198</v>
      </c>
      <c r="BF75" s="15">
        <f>'Agency North'!BG79+'Agency South'!BG79</f>
        <v>898.01063768209644</v>
      </c>
      <c r="BG75" s="15">
        <f>'Agency North'!BH79+'Agency South'!BH79</f>
        <v>939.15137212980585</v>
      </c>
      <c r="BH75" s="15">
        <f>'Agency North'!BI79+'Agency South'!BI79</f>
        <v>982.28339272739595</v>
      </c>
      <c r="BI75" s="94">
        <f>'Agency North'!BJ79+'Agency South'!BJ79</f>
        <v>1027.8596388090004</v>
      </c>
      <c r="BJ75" s="15">
        <f>'Agency North'!BK79+'Agency South'!BK79</f>
        <v>831.37749871970902</v>
      </c>
      <c r="BK75" s="15">
        <f>'Agency North'!BL79+'Agency South'!BL79</f>
        <v>495.63847854535936</v>
      </c>
      <c r="BL75" s="15">
        <f>'Agency North'!BM79+'Agency South'!BM79</f>
        <v>550.46502188249474</v>
      </c>
      <c r="BM75" s="15">
        <f>'Agency North'!BN79+'Agency South'!BN79</f>
        <v>1033.6391837191222</v>
      </c>
      <c r="BN75" s="15">
        <f>'Agency North'!BO79+'Agency South'!BO79</f>
        <v>1196.9516573910519</v>
      </c>
      <c r="BO75" s="15">
        <f>'Agency North'!BP79+'Agency South'!BP79</f>
        <v>1132.8245860780132</v>
      </c>
      <c r="BP75" s="15">
        <f>'Agency North'!BQ79+'Agency South'!BQ79</f>
        <v>1202.3520871524852</v>
      </c>
      <c r="BQ75" s="15">
        <f>'Agency North'!BR79+'Agency South'!BR79</f>
        <v>1232.7565961534053</v>
      </c>
      <c r="BR75" s="15">
        <f>'Agency North'!BS79+'Agency South'!BS79</f>
        <v>1284.6614537068174</v>
      </c>
      <c r="BS75" s="15">
        <f>'Agency North'!BT79+'Agency South'!BT79</f>
        <v>1348.699481379726</v>
      </c>
      <c r="BT75" s="15">
        <f>'Agency North'!BU79+'Agency South'!BU79</f>
        <v>1416.2438099117612</v>
      </c>
      <c r="BU75" s="94">
        <f>'Agency North'!BV79+'Agency South'!BV79</f>
        <v>1487.1420534577455</v>
      </c>
      <c r="BV75" s="15">
        <f>'Agency North'!BW79+'Agency South'!BW79</f>
        <v>1232.8288245894551</v>
      </c>
      <c r="BW75" s="15">
        <f>'Agency North'!BX79+'Agency South'!BX79</f>
        <v>583.73479280177844</v>
      </c>
      <c r="BX75" s="15">
        <f>'Agency North'!BY79+'Agency South'!BY79</f>
        <v>674.26000629737814</v>
      </c>
      <c r="BY75" s="15">
        <f>'Agency North'!BZ79+'Agency South'!BZ79</f>
        <v>1281.1845154841574</v>
      </c>
      <c r="BZ75" s="15">
        <f>'Agency North'!CA79+'Agency South'!CA79</f>
        <v>1486.1094271115871</v>
      </c>
      <c r="CA75" s="15">
        <f>'Agency North'!CB79+'Agency South'!CB79</f>
        <v>1413.8674189828605</v>
      </c>
      <c r="CB75" s="15">
        <f>'Agency North'!CC79+'Agency South'!CC79</f>
        <v>1493.2374676601153</v>
      </c>
      <c r="CC75" s="15">
        <f>'Agency North'!CD79+'Agency South'!CD79</f>
        <v>1546.1356097630135</v>
      </c>
      <c r="CD75" s="15">
        <f>'Agency North'!CE79+'Agency South'!CE79</f>
        <v>1608.6448504957966</v>
      </c>
      <c r="CE75" s="15">
        <f>'Agency North'!CF79+'Agency South'!CF79</f>
        <v>1689.793101720107</v>
      </c>
      <c r="CF75" s="15">
        <f>'Agency North'!CG79+'Agency South'!CG79</f>
        <v>1781.2410888481138</v>
      </c>
      <c r="CG75" s="94">
        <f>'Agency North'!CH79+'Agency South'!CH79</f>
        <v>1848.6277598135175</v>
      </c>
      <c r="CH75" s="15">
        <f>'Agency North'!CI79+'Agency South'!CI79</f>
        <v>1516.6901941386625</v>
      </c>
      <c r="CI75" s="15">
        <f>'Agency North'!CJ79+'Agency South'!CJ79</f>
        <v>713.64143181877262</v>
      </c>
      <c r="CJ75" s="15">
        <f>'Agency North'!CK79+'Agency South'!CK79</f>
        <v>816.44588854809308</v>
      </c>
      <c r="CK75" s="15">
        <f>'Agency North'!CL79+'Agency South'!CL79</f>
        <v>1594.5684353235806</v>
      </c>
      <c r="CL75" s="15">
        <f>'Agency North'!CM79+'Agency South'!CM79</f>
        <v>1830.5224182947964</v>
      </c>
      <c r="CM75" s="15">
        <f>'Agency North'!CN79+'Agency South'!CN79</f>
        <v>1752.8519706792049</v>
      </c>
      <c r="CN75" s="15">
        <f>'Agency North'!CO79+'Agency South'!CO79</f>
        <v>1844.8611936685747</v>
      </c>
      <c r="CO75" s="15">
        <f>'Agency North'!CP79+'Agency South'!CP79</f>
        <v>1908.5792578525716</v>
      </c>
      <c r="CP75" s="15">
        <f>'Agency North'!CQ79+'Agency South'!CQ79</f>
        <v>1985.8066168774001</v>
      </c>
      <c r="CQ75" s="15">
        <f>'Agency North'!CR79+'Agency South'!CR79</f>
        <v>2117.4240036874962</v>
      </c>
      <c r="CR75" s="15">
        <f>'Agency North'!CS79+'Agency South'!CS79</f>
        <v>2235.8764148092182</v>
      </c>
      <c r="CS75" s="94">
        <f>'Agency North'!CT79+'Agency South'!CT79</f>
        <v>2325.2952067021115</v>
      </c>
    </row>
    <row r="76" spans="1:97" s="15" customFormat="1" x14ac:dyDescent="0.25">
      <c r="A76" s="15" t="s">
        <v>7</v>
      </c>
      <c r="B76" s="15">
        <f>'Agency North'!C80+'Agency South'!C80</f>
        <v>157</v>
      </c>
      <c r="C76" s="15">
        <f>'Agency North'!D80+'Agency South'!D80</f>
        <v>151</v>
      </c>
      <c r="D76" s="15">
        <f>'Agency North'!E80+'Agency South'!E80</f>
        <v>242</v>
      </c>
      <c r="E76" s="15">
        <f>'Agency North'!F80+'Agency South'!F80</f>
        <v>159</v>
      </c>
      <c r="F76" s="15">
        <f>'Agency North'!G80+'Agency South'!G80</f>
        <v>173.5</v>
      </c>
      <c r="G76" s="15">
        <f>'Agency North'!H80+'Agency South'!H80</f>
        <v>346.5</v>
      </c>
      <c r="H76" s="15">
        <f>'Agency North'!I80+'Agency South'!I80</f>
        <v>323</v>
      </c>
      <c r="I76" s="15">
        <f>'Agency North'!J80+'Agency South'!J80</f>
        <v>189</v>
      </c>
      <c r="J76" s="15">
        <f>'Agency North'!K80+'Agency South'!K80</f>
        <v>391</v>
      </c>
      <c r="K76" s="15">
        <f>'Agency North'!L80+'Agency South'!L80</f>
        <v>287</v>
      </c>
      <c r="L76" s="15">
        <f>'Agency North'!M80+'Agency South'!M80</f>
        <v>508</v>
      </c>
      <c r="M76" s="94">
        <f>'Agency North'!N80+'Agency South'!N80</f>
        <v>469.5</v>
      </c>
      <c r="N76" s="261">
        <f>'Agency North'!O80+'Agency South'!O80</f>
        <v>180.5</v>
      </c>
      <c r="O76" s="261">
        <f>'Agency North'!P80+'Agency South'!P80</f>
        <v>227</v>
      </c>
      <c r="P76" s="261">
        <f>'Agency North'!Q80+'Agency South'!Q80</f>
        <v>286</v>
      </c>
      <c r="Q76" s="261">
        <f>'Agency North'!R80+'Agency South'!R80</f>
        <v>128</v>
      </c>
      <c r="R76" s="261">
        <f>'Agency North'!S80+'Agency South'!S80</f>
        <v>263</v>
      </c>
      <c r="S76" s="261">
        <f>'Agency North'!T80+'Agency South'!T80</f>
        <v>426.5</v>
      </c>
      <c r="T76" s="261">
        <f>'Agency North'!U80+'Agency South'!U80</f>
        <v>320</v>
      </c>
      <c r="U76" s="261">
        <f>'Agency North'!V80+'Agency South'!V80</f>
        <v>454</v>
      </c>
      <c r="V76" s="15">
        <f>'Agency North'!W80+'Agency South'!W80</f>
        <v>608</v>
      </c>
      <c r="W76" s="15">
        <f>'Agency North'!X80+'Agency South'!X80</f>
        <v>356</v>
      </c>
      <c r="X76" s="15">
        <f>'Agency North'!Y80+'Agency South'!Y80</f>
        <v>561</v>
      </c>
      <c r="Y76" s="94">
        <f>'Agency North'!Z80+'Agency South'!Z80</f>
        <v>1024.5</v>
      </c>
      <c r="Z76" s="15">
        <f>'Agency North'!AA80+'Agency South'!AA80</f>
        <v>412.5</v>
      </c>
      <c r="AA76" s="15">
        <f>'Agency North'!AB80+'Agency South'!AB80</f>
        <v>625</v>
      </c>
      <c r="AB76" s="15">
        <f>'Agency North'!AC80+'Agency South'!AC80</f>
        <v>475</v>
      </c>
      <c r="AC76" s="15">
        <f>'Agency North'!AD80+'Agency South'!AD80</f>
        <v>306</v>
      </c>
      <c r="AD76" s="15">
        <f>'Agency North'!AE80+'Agency South'!AE80</f>
        <v>352</v>
      </c>
      <c r="AE76" s="15">
        <f>'Agency North'!AF80+'Agency South'!AF80</f>
        <v>379</v>
      </c>
      <c r="AF76" s="15">
        <f>'Agency North'!AG80+'Agency South'!AG80</f>
        <v>352.5</v>
      </c>
      <c r="AG76" s="15">
        <f>'Agency North'!AH80+'Agency South'!AH80</f>
        <v>455.5085034717074</v>
      </c>
      <c r="AH76" s="15">
        <f>'Agency North'!AI80+'Agency South'!AI80</f>
        <v>521.06705543516318</v>
      </c>
      <c r="AI76" s="15">
        <f>'Agency North'!AJ80+'Agency South'!AJ80</f>
        <v>471.92847846517958</v>
      </c>
      <c r="AJ76" s="15">
        <f>'Agency North'!AK80+'Agency South'!AK80</f>
        <v>534.94710703744272</v>
      </c>
      <c r="AK76" s="94">
        <f>'Agency North'!AL80+'Agency South'!AL80</f>
        <v>598.58645542211207</v>
      </c>
      <c r="AL76" s="15">
        <f>'Agency North'!AM80+'Agency South'!AM80</f>
        <v>594.04340759366255</v>
      </c>
      <c r="AM76" s="15">
        <f>'Agency North'!AN80+'Agency South'!AN80</f>
        <v>518.48469720468574</v>
      </c>
      <c r="AN76" s="15">
        <f>'Agency North'!AO80+'Agency South'!AO80</f>
        <v>471.30861327299954</v>
      </c>
      <c r="AO76" s="15">
        <f>'Agency North'!AP80+'Agency South'!AP80</f>
        <v>372.2451316486613</v>
      </c>
      <c r="AP76" s="15">
        <f>'Agency North'!AQ80+'Agency South'!AQ80</f>
        <v>478.19758539514567</v>
      </c>
      <c r="AQ76" s="15">
        <f>'Agency North'!AR80+'Agency South'!AR80</f>
        <v>454.22314395499757</v>
      </c>
      <c r="AR76" s="15">
        <f>'Agency North'!AS80+'Agency South'!AS80</f>
        <v>494.19265368638258</v>
      </c>
      <c r="AS76" s="15">
        <f>'Agency North'!AT80+'Agency South'!AT80</f>
        <v>553.59418078244403</v>
      </c>
      <c r="AT76" s="15">
        <f>'Agency North'!AU80+'Agency South'!AU80</f>
        <v>639.47905020480812</v>
      </c>
      <c r="AU76" s="15">
        <f>'Agency North'!AV80+'Agency South'!AV80</f>
        <v>688.4096401455987</v>
      </c>
      <c r="AV76" s="15">
        <f>'Agency North'!AW80+'Agency South'!AW80</f>
        <v>754.88692684816897</v>
      </c>
      <c r="AW76" s="94">
        <f>'Agency North'!AX80+'Agency South'!AX80</f>
        <v>808.43317316594278</v>
      </c>
      <c r="AX76" s="15">
        <f>'Agency North'!AY80+'Agency South'!AY80</f>
        <v>788.90339501450353</v>
      </c>
      <c r="AY76" s="15">
        <f>'Agency North'!AZ80+'Agency South'!AZ80</f>
        <v>767.52993988513958</v>
      </c>
      <c r="AZ76" s="15">
        <f>'Agency North'!BA80+'Agency South'!BA80</f>
        <v>748.74798025354858</v>
      </c>
      <c r="BA76" s="15">
        <f>'Agency North'!BB80+'Agency South'!BB80</f>
        <v>717.94975199353178</v>
      </c>
      <c r="BB76" s="15">
        <f>'Agency North'!BC80+'Agency South'!BC80</f>
        <v>774.08653254415549</v>
      </c>
      <c r="BC76" s="15">
        <f>'Agency North'!BD80+'Agency South'!BD80</f>
        <v>689.63227131397946</v>
      </c>
      <c r="BD76" s="15">
        <f>'Agency North'!BE80+'Agency South'!BE80</f>
        <v>670.70328890364533</v>
      </c>
      <c r="BE76" s="15">
        <f>'Agency North'!BF80+'Agency South'!BF80</f>
        <v>723.0413609841554</v>
      </c>
      <c r="BF76" s="15">
        <f>'Agency North'!BG80+'Agency South'!BG80</f>
        <v>783.46151683980793</v>
      </c>
      <c r="BG76" s="15">
        <f>'Agency North'!BH80+'Agency South'!BH80</f>
        <v>848.70701005007299</v>
      </c>
      <c r="BH76" s="15">
        <f>'Agency North'!BI80+'Agency South'!BI80</f>
        <v>920.97282347451073</v>
      </c>
      <c r="BI76" s="94">
        <f>'Agency North'!BJ80+'Agency South'!BJ80</f>
        <v>996.47388488733327</v>
      </c>
      <c r="BJ76" s="15">
        <f>'Agency North'!BK80+'Agency South'!BK80</f>
        <v>884.09777869166589</v>
      </c>
      <c r="BK76" s="15">
        <f>'Agency North'!BL80+'Agency South'!BL80</f>
        <v>848.90994283130055</v>
      </c>
      <c r="BL76" s="15">
        <f>'Agency North'!BM80+'Agency South'!BM80</f>
        <v>696.28149235968658</v>
      </c>
      <c r="BM76" s="15">
        <f>'Agency North'!BN80+'Agency South'!BN80</f>
        <v>517.10622124024189</v>
      </c>
      <c r="BN76" s="15">
        <f>'Agency North'!BO80+'Agency South'!BO80</f>
        <v>857.07230270062132</v>
      </c>
      <c r="BO76" s="15">
        <f>'Agency North'!BP80+'Agency South'!BP80</f>
        <v>1023.0401722357378</v>
      </c>
      <c r="BP76" s="15">
        <f>'Agency North'!BQ80+'Agency South'!BQ80</f>
        <v>992.7377105486006</v>
      </c>
      <c r="BQ76" s="15">
        <f>'Agency North'!BR80+'Agency South'!BR80</f>
        <v>1055.2240741765165</v>
      </c>
      <c r="BR76" s="15">
        <f>'Agency North'!BS80+'Agency South'!BS80</f>
        <v>1128.8147618017101</v>
      </c>
      <c r="BS76" s="15">
        <f>'Agency North'!BT80+'Agency South'!BT80</f>
        <v>1216.5147649030328</v>
      </c>
      <c r="BT76" s="15">
        <f>'Agency North'!BU80+'Agency South'!BU80</f>
        <v>1322.0041954912149</v>
      </c>
      <c r="BU76" s="94">
        <f>'Agency North'!BV80+'Agency South'!BV80</f>
        <v>1437.2698270839683</v>
      </c>
      <c r="BV76" s="15">
        <f>'Agency North'!BW80+'Agency South'!BW80</f>
        <v>1285.0292211533761</v>
      </c>
      <c r="BW76" s="15">
        <f>'Agency North'!BX80+'Agency South'!BX80</f>
        <v>1238.4266794710775</v>
      </c>
      <c r="BX76" s="15">
        <f>'Agency North'!BY80+'Agency South'!BY80</f>
        <v>937.17232105689698</v>
      </c>
      <c r="BY76" s="15">
        <f>'Agency North'!BZ80+'Agency South'!BZ80</f>
        <v>610.77134535054006</v>
      </c>
      <c r="BZ76" s="15">
        <f>'Agency North'!CA80+'Agency South'!CA80</f>
        <v>1046.5760473785192</v>
      </c>
      <c r="CA76" s="15">
        <f>'Agency North'!CB80+'Agency South'!CB80</f>
        <v>1243.3283310395452</v>
      </c>
      <c r="CB76" s="15">
        <f>'Agency North'!CC80+'Agency South'!CC80</f>
        <v>1211.9861503207285</v>
      </c>
      <c r="CC76" s="15">
        <f>'Agency North'!CD80+'Agency South'!CD80</f>
        <v>1306.8447238420604</v>
      </c>
      <c r="CD76" s="15">
        <f>'Agency North'!CE80+'Agency South'!CE80</f>
        <v>1394.7034719415508</v>
      </c>
      <c r="CE76" s="15">
        <f>'Agency North'!CF80+'Agency South'!CF80</f>
        <v>1501.8368429991815</v>
      </c>
      <c r="CF76" s="15">
        <f>'Agency North'!CG80+'Agency South'!CG80</f>
        <v>1647.0853547468519</v>
      </c>
      <c r="CG76" s="94">
        <f>'Agency North'!CH80+'Agency South'!CH80</f>
        <v>1795.107588717691</v>
      </c>
      <c r="CH76" s="15">
        <f>'Agency North'!CI80+'Agency South'!CI80</f>
        <v>1578.42588837424</v>
      </c>
      <c r="CI76" s="15">
        <f>'Agency North'!CJ80+'Agency South'!CJ80</f>
        <v>1538.3412426367872</v>
      </c>
      <c r="CJ76" s="15">
        <f>'Agency North'!CK80+'Agency South'!CK80</f>
        <v>1162.579369641418</v>
      </c>
      <c r="CK76" s="15">
        <f>'Agency North'!CL80+'Agency South'!CL80</f>
        <v>759.01828311227655</v>
      </c>
      <c r="CL76" s="15">
        <f>'Agency North'!CM80+'Agency South'!CM80</f>
        <v>1310.9483965941356</v>
      </c>
      <c r="CM76" s="15">
        <f>'Agency North'!CN80+'Agency South'!CN80</f>
        <v>1540.6304533959603</v>
      </c>
      <c r="CN76" s="15">
        <f>'Agency North'!CO80+'Agency South'!CO80</f>
        <v>1504.582257579475</v>
      </c>
      <c r="CO76" s="15">
        <f>'Agency North'!CP80+'Agency South'!CP80</f>
        <v>1624.2575450227405</v>
      </c>
      <c r="CP76" s="15">
        <f>'Agency North'!CQ80+'Agency South'!CQ80</f>
        <v>1732.6719660296153</v>
      </c>
      <c r="CQ76" s="15">
        <f>'Agency North'!CR80+'Agency South'!CR80</f>
        <v>1893.0702398091551</v>
      </c>
      <c r="CR76" s="15">
        <f>'Agency North'!CS80+'Agency South'!CS80</f>
        <v>2079.3322280060356</v>
      </c>
      <c r="CS76" s="94">
        <f>'Agency North'!CT80+'Agency South'!CT80</f>
        <v>2270.9162121709769</v>
      </c>
    </row>
    <row r="77" spans="1:97" s="15" customFormat="1" x14ac:dyDescent="0.25">
      <c r="A77" s="15" t="s">
        <v>8</v>
      </c>
      <c r="B77" s="15">
        <f>'Agency North'!C81+'Agency South'!C81</f>
        <v>90</v>
      </c>
      <c r="C77" s="15">
        <f>'Agency North'!D81+'Agency South'!D81</f>
        <v>77</v>
      </c>
      <c r="D77" s="15">
        <f>'Agency North'!E81+'Agency South'!E81</f>
        <v>160</v>
      </c>
      <c r="E77" s="15">
        <f>'Agency North'!F81+'Agency South'!F81</f>
        <v>209</v>
      </c>
      <c r="F77" s="15">
        <f>'Agency North'!G81+'Agency South'!G81</f>
        <v>226</v>
      </c>
      <c r="G77" s="15">
        <f>'Agency North'!H81+'Agency South'!H81</f>
        <v>177</v>
      </c>
      <c r="H77" s="15">
        <f>'Agency North'!I81+'Agency South'!I81</f>
        <v>168</v>
      </c>
      <c r="I77" s="15">
        <f>'Agency North'!J81+'Agency South'!J81</f>
        <v>178</v>
      </c>
      <c r="J77" s="15">
        <f>'Agency North'!K81+'Agency South'!K81</f>
        <v>323</v>
      </c>
      <c r="K77" s="15">
        <f>'Agency North'!L81+'Agency South'!L81</f>
        <v>235</v>
      </c>
      <c r="L77" s="15">
        <f>'Agency North'!M81+'Agency South'!M81</f>
        <v>389</v>
      </c>
      <c r="M77" s="94">
        <f>'Agency North'!N81+'Agency South'!N81</f>
        <v>406</v>
      </c>
      <c r="N77" s="261">
        <f>'Agency North'!O81+'Agency South'!O81</f>
        <v>150.5</v>
      </c>
      <c r="O77" s="261">
        <f>'Agency North'!P81+'Agency South'!P81</f>
        <v>144</v>
      </c>
      <c r="P77" s="261">
        <f>'Agency North'!Q81+'Agency South'!Q81</f>
        <v>396</v>
      </c>
      <c r="Q77" s="261">
        <f>'Agency North'!R81+'Agency South'!R81</f>
        <v>269</v>
      </c>
      <c r="R77" s="261">
        <f>'Agency North'!S81+'Agency South'!S81</f>
        <v>183</v>
      </c>
      <c r="S77" s="261">
        <f>'Agency North'!T81+'Agency South'!T81</f>
        <v>172</v>
      </c>
      <c r="T77" s="261">
        <f>'Agency North'!U81+'Agency South'!U81</f>
        <v>165</v>
      </c>
      <c r="U77" s="261">
        <f>'Agency North'!V81+'Agency South'!V81</f>
        <v>226</v>
      </c>
      <c r="V77" s="15">
        <f>'Agency North'!W81+'Agency South'!W81</f>
        <v>328.5</v>
      </c>
      <c r="W77" s="15">
        <f>'Agency North'!X81+'Agency South'!X81</f>
        <v>327.5</v>
      </c>
      <c r="X77" s="15">
        <f>'Agency North'!Y81+'Agency South'!Y81</f>
        <v>312.5</v>
      </c>
      <c r="Y77" s="94">
        <f>'Agency North'!Z81+'Agency South'!Z81</f>
        <v>570.5</v>
      </c>
      <c r="Z77" s="15">
        <f>'Agency North'!AA81+'Agency South'!AA81</f>
        <v>186.5</v>
      </c>
      <c r="AA77" s="15">
        <f>'Agency North'!AB81+'Agency South'!AB81</f>
        <v>390</v>
      </c>
      <c r="AB77" s="15">
        <f>'Agency North'!AC81+'Agency South'!AC81</f>
        <v>631.5</v>
      </c>
      <c r="AC77" s="15">
        <f>'Agency North'!AD81+'Agency South'!AD81</f>
        <v>224.5</v>
      </c>
      <c r="AD77" s="15">
        <f>'Agency North'!AE81+'Agency South'!AE81</f>
        <v>153</v>
      </c>
      <c r="AE77" s="15">
        <f>'Agency North'!AF81+'Agency South'!AF81</f>
        <v>157</v>
      </c>
      <c r="AF77" s="15">
        <f>'Agency North'!AG81+'Agency South'!AG81</f>
        <v>180</v>
      </c>
      <c r="AG77" s="15">
        <f>'Agency North'!AH81+'Agency South'!AH81</f>
        <v>254.05483755282643</v>
      </c>
      <c r="AH77" s="15">
        <f>'Agency North'!AI81+'Agency South'!AI81</f>
        <v>269.85889286442921</v>
      </c>
      <c r="AI77" s="15">
        <f>'Agency North'!AJ81+'Agency South'!AJ81</f>
        <v>340.39483232974885</v>
      </c>
      <c r="AJ77" s="15">
        <f>'Agency North'!AK81+'Agency South'!AK81</f>
        <v>387.10519290445109</v>
      </c>
      <c r="AK77" s="94">
        <f>'Agency North'!AL81+'Agency South'!AL81</f>
        <v>430.59932491477576</v>
      </c>
      <c r="AL77" s="15">
        <f>'Agency North'!AM81+'Agency South'!AM81</f>
        <v>236.82253574217538</v>
      </c>
      <c r="AM77" s="15">
        <f>'Agency North'!AN81+'Agency South'!AN81</f>
        <v>296.68217626969744</v>
      </c>
      <c r="AN77" s="15">
        <f>'Agency North'!AO81+'Agency South'!AO81</f>
        <v>599.73438308969457</v>
      </c>
      <c r="AO77" s="15">
        <f>'Agency North'!AP81+'Agency South'!AP81</f>
        <v>314.94374785881666</v>
      </c>
      <c r="AP77" s="15">
        <f>'Agency North'!AQ81+'Agency South'!AQ81</f>
        <v>249.0778130253631</v>
      </c>
      <c r="AQ77" s="15">
        <f>'Agency North'!AR81+'Agency South'!AR81</f>
        <v>281.29335848178573</v>
      </c>
      <c r="AR77" s="15">
        <f>'Agency North'!AS81+'Agency South'!AS81</f>
        <v>328.73730184830077</v>
      </c>
      <c r="AS77" s="15">
        <f>'Agency North'!AT81+'Agency South'!AT81</f>
        <v>325.48434244464033</v>
      </c>
      <c r="AT77" s="15">
        <f>'Agency North'!AU81+'Agency South'!AU81</f>
        <v>377.43038936772086</v>
      </c>
      <c r="AU77" s="15">
        <f>'Agency North'!AV81+'Agency South'!AV81</f>
        <v>450.99377856622846</v>
      </c>
      <c r="AV77" s="15">
        <f>'Agency North'!AW81+'Agency South'!AW81</f>
        <v>523.42477412676192</v>
      </c>
      <c r="AW77" s="94">
        <f>'Agency North'!AX81+'Agency South'!AX81</f>
        <v>576.46709256783481</v>
      </c>
      <c r="AX77" s="15">
        <f>'Agency North'!AY81+'Agency South'!AY81</f>
        <v>410.65100575018022</v>
      </c>
      <c r="AY77" s="15">
        <f>'Agency North'!AZ81+'Agency South'!AZ81</f>
        <v>497.93825032536301</v>
      </c>
      <c r="AZ77" s="15">
        <f>'Agency North'!BA81+'Agency South'!BA81</f>
        <v>591.03352427478433</v>
      </c>
      <c r="BA77" s="15">
        <f>'Agency North'!BB81+'Agency South'!BB81</f>
        <v>436.41215163298108</v>
      </c>
      <c r="BB77" s="15">
        <f>'Agency North'!BC81+'Agency South'!BC81</f>
        <v>508.20535819130924</v>
      </c>
      <c r="BC77" s="15">
        <f>'Agency North'!BD81+'Agency South'!BD81</f>
        <v>520.48985145831239</v>
      </c>
      <c r="BD77" s="15">
        <f>'Agency North'!BE81+'Agency South'!BE81</f>
        <v>609.81820484314483</v>
      </c>
      <c r="BE77" s="15">
        <f>'Agency North'!BF81+'Agency South'!BF81</f>
        <v>524.56130990898509</v>
      </c>
      <c r="BF77" s="15">
        <f>'Agency North'!BG81+'Agency South'!BG81</f>
        <v>571.76709432501616</v>
      </c>
      <c r="BG77" s="15">
        <f>'Agency North'!BH81+'Agency South'!BH81</f>
        <v>612.18428346987935</v>
      </c>
      <c r="BH77" s="15">
        <f>'Agency North'!BI81+'Agency South'!BI81</f>
        <v>643.52939333236463</v>
      </c>
      <c r="BI77" s="94">
        <f>'Agency North'!BJ81+'Agency South'!BJ81</f>
        <v>647.74235259611362</v>
      </c>
      <c r="BJ77" s="15">
        <f>'Agency North'!BK81+'Agency South'!BK81</f>
        <v>471.90659248447207</v>
      </c>
      <c r="BK77" s="15">
        <f>'Agency North'!BL81+'Agency South'!BL81</f>
        <v>568.613733909845</v>
      </c>
      <c r="BL77" s="15">
        <f>'Agency North'!BM81+'Agency South'!BM81</f>
        <v>668.03703052736455</v>
      </c>
      <c r="BM77" s="15">
        <f>'Agency North'!BN81+'Agency South'!BN81</f>
        <v>486.55491526286653</v>
      </c>
      <c r="BN77" s="15">
        <f>'Agency North'!BO81+'Agency South'!BO81</f>
        <v>505.38735814821666</v>
      </c>
      <c r="BO77" s="15">
        <f>'Agency North'!BP81+'Agency South'!BP81</f>
        <v>445.25336669588302</v>
      </c>
      <c r="BP77" s="15">
        <f>'Agency North'!BQ81+'Agency South'!BQ81</f>
        <v>607.96854562797444</v>
      </c>
      <c r="BQ77" s="15">
        <f>'Agency North'!BR81+'Agency South'!BR81</f>
        <v>657.50437955350378</v>
      </c>
      <c r="BR77" s="15">
        <f>'Agency North'!BS81+'Agency South'!BS81</f>
        <v>864.11937470001158</v>
      </c>
      <c r="BS77" s="15">
        <f>'Agency North'!BT81+'Agency South'!BT81</f>
        <v>911.91176248158092</v>
      </c>
      <c r="BT77" s="15">
        <f>'Agency North'!BU81+'Agency South'!BU81</f>
        <v>944.11255847905181</v>
      </c>
      <c r="BU77" s="94">
        <f>'Agency North'!BV81+'Agency South'!BV81</f>
        <v>939.26249656319317</v>
      </c>
      <c r="BV77" s="15">
        <f>'Agency North'!BW81+'Agency South'!BW81</f>
        <v>675.88130255988563</v>
      </c>
      <c r="BW77" s="15">
        <f>'Agency North'!BX81+'Agency South'!BX81</f>
        <v>810.21580687230119</v>
      </c>
      <c r="BX77" s="15">
        <f>'Agency North'!BY81+'Agency South'!BY81</f>
        <v>949.0076051033584</v>
      </c>
      <c r="BY77" s="15">
        <f>'Agency North'!BZ81+'Agency South'!BZ81</f>
        <v>688.65063703356236</v>
      </c>
      <c r="BZ77" s="15">
        <f>'Agency North'!CA81+'Agency South'!CA81</f>
        <v>676.9657171367312</v>
      </c>
      <c r="CA77" s="15">
        <f>'Agency North'!CB81+'Agency South'!CB81</f>
        <v>559.388692799924</v>
      </c>
      <c r="CB77" s="15">
        <f>'Agency North'!CC81+'Agency South'!CC81</f>
        <v>690.2733671570179</v>
      </c>
      <c r="CC77" s="15">
        <f>'Agency North'!CD81+'Agency South'!CD81</f>
        <v>757.47956481890378</v>
      </c>
      <c r="CD77" s="15">
        <f>'Agency North'!CE81+'Agency South'!CE81</f>
        <v>994.39063459454042</v>
      </c>
      <c r="CE77" s="15">
        <f>'Agency North'!CF81+'Agency South'!CF81</f>
        <v>1047.2609139909919</v>
      </c>
      <c r="CF77" s="15">
        <f>'Agency North'!CG81+'Agency South'!CG81</f>
        <v>1078.6073099194336</v>
      </c>
      <c r="CG77" s="94">
        <f>'Agency North'!CH81+'Agency South'!CH81</f>
        <v>1067.0739686038121</v>
      </c>
      <c r="CH77" s="15">
        <f>'Agency North'!CI81+'Agency South'!CI81</f>
        <v>857.94637597375527</v>
      </c>
      <c r="CI77" s="15">
        <f>'Agency North'!CJ81+'Agency South'!CJ81</f>
        <v>1033.1655657839713</v>
      </c>
      <c r="CJ77" s="15">
        <f>'Agency North'!CK81+'Agency South'!CK81</f>
        <v>1214.9965970258038</v>
      </c>
      <c r="CK77" s="15">
        <f>'Agency North'!CL81+'Agency South'!CL81</f>
        <v>878.9775423388196</v>
      </c>
      <c r="CL77" s="15">
        <f>'Agency North'!CM81+'Agency South'!CM81</f>
        <v>867.80982925973262</v>
      </c>
      <c r="CM77" s="15">
        <f>'Agency North'!CN81+'Agency South'!CN81</f>
        <v>713.69430589565741</v>
      </c>
      <c r="CN77" s="15">
        <f>'Agency North'!CO81+'Agency South'!CO81</f>
        <v>881.99325075066736</v>
      </c>
      <c r="CO77" s="15">
        <f>'Agency North'!CP81+'Agency South'!CP81</f>
        <v>965.23007081087076</v>
      </c>
      <c r="CP77" s="15">
        <f>'Agency North'!CQ81+'Agency South'!CQ81</f>
        <v>1265.9863140363789</v>
      </c>
      <c r="CQ77" s="15">
        <f>'Agency North'!CR81+'Agency South'!CR81</f>
        <v>1351.4747563899004</v>
      </c>
      <c r="CR77" s="15">
        <f>'Agency North'!CS81+'Agency South'!CS81</f>
        <v>1386.3373293601383</v>
      </c>
      <c r="CS77" s="94">
        <f>'Agency North'!CT81+'Agency South'!CT81</f>
        <v>1365.4232537320888</v>
      </c>
    </row>
    <row r="78" spans="1:97" s="15" customFormat="1" x14ac:dyDescent="0.25">
      <c r="A78" s="15" t="s">
        <v>1</v>
      </c>
      <c r="B78" s="15">
        <f>'Agency North'!C82+'Agency South'!C82</f>
        <v>63</v>
      </c>
      <c r="C78" s="15">
        <f>'Agency North'!D82+'Agency South'!D82</f>
        <v>70</v>
      </c>
      <c r="D78" s="15">
        <f>'Agency North'!E82+'Agency South'!E82</f>
        <v>101</v>
      </c>
      <c r="E78" s="15">
        <f>'Agency North'!F82+'Agency South'!F82</f>
        <v>154</v>
      </c>
      <c r="F78" s="15">
        <f>'Agency North'!G82+'Agency South'!G82</f>
        <v>169</v>
      </c>
      <c r="G78" s="15">
        <f>'Agency North'!H82+'Agency South'!H82</f>
        <v>172.5</v>
      </c>
      <c r="H78" s="15">
        <f>'Agency North'!I82+'Agency South'!I82</f>
        <v>204</v>
      </c>
      <c r="I78" s="15">
        <f>'Agency North'!J82+'Agency South'!J82</f>
        <v>152</v>
      </c>
      <c r="J78" s="15">
        <f>'Agency North'!K82+'Agency South'!K82</f>
        <v>302</v>
      </c>
      <c r="K78" s="15">
        <f>'Agency North'!L82+'Agency South'!L82</f>
        <v>231</v>
      </c>
      <c r="L78" s="15">
        <f>'Agency North'!M82+'Agency South'!M82</f>
        <v>455</v>
      </c>
      <c r="M78" s="94">
        <f>'Agency North'!N82+'Agency South'!N82</f>
        <v>450</v>
      </c>
      <c r="N78" s="261">
        <f>'Agency North'!O82+'Agency South'!O82</f>
        <v>116</v>
      </c>
      <c r="O78" s="261">
        <f>'Agency North'!P82+'Agency South'!P82</f>
        <v>139</v>
      </c>
      <c r="P78" s="261">
        <f>'Agency North'!Q82+'Agency South'!Q82</f>
        <v>298</v>
      </c>
      <c r="Q78" s="261">
        <f>'Agency North'!R82+'Agency South'!R82</f>
        <v>217</v>
      </c>
      <c r="R78" s="261">
        <f>'Agency North'!S82+'Agency South'!S82</f>
        <v>266</v>
      </c>
      <c r="S78" s="261">
        <f>'Agency North'!T82+'Agency South'!T82</f>
        <v>396</v>
      </c>
      <c r="T78" s="261">
        <f>'Agency North'!U82+'Agency South'!U82</f>
        <v>225</v>
      </c>
      <c r="U78" s="261">
        <f>'Agency North'!V82+'Agency South'!V82</f>
        <v>206.5</v>
      </c>
      <c r="V78" s="15">
        <f>'Agency North'!W82+'Agency South'!W82</f>
        <v>265</v>
      </c>
      <c r="W78" s="15">
        <f>'Agency North'!X82+'Agency South'!X82</f>
        <v>191</v>
      </c>
      <c r="X78" s="15">
        <f>'Agency North'!Y82+'Agency South'!Y82</f>
        <v>329</v>
      </c>
      <c r="Y78" s="94">
        <f>'Agency North'!Z82+'Agency South'!Z82</f>
        <v>581.5</v>
      </c>
      <c r="Z78" s="15">
        <f>'Agency North'!AA82+'Agency South'!AA82</f>
        <v>75</v>
      </c>
      <c r="AA78" s="15">
        <f>'Agency North'!AB82+'Agency South'!AB82</f>
        <v>125</v>
      </c>
      <c r="AB78" s="15">
        <f>'Agency North'!AC82+'Agency South'!AC82</f>
        <v>228.5</v>
      </c>
      <c r="AC78" s="15">
        <f>'Agency North'!AD82+'Agency South'!AD82</f>
        <v>237</v>
      </c>
      <c r="AD78" s="15">
        <f>'Agency North'!AE82+'Agency South'!AE82</f>
        <v>874</v>
      </c>
      <c r="AE78" s="15">
        <f>'Agency North'!AF82+'Agency South'!AF82</f>
        <v>222</v>
      </c>
      <c r="AF78" s="15">
        <f>'Agency North'!AG82+'Agency South'!AG82</f>
        <v>184</v>
      </c>
      <c r="AG78" s="15">
        <f>'Agency North'!AH82+'Agency South'!AH82</f>
        <v>308.10065571049813</v>
      </c>
      <c r="AH78" s="15">
        <f>'Agency North'!AI82+'Agency South'!AI82</f>
        <v>331.32658110615273</v>
      </c>
      <c r="AI78" s="15">
        <f>'Agency North'!AJ82+'Agency South'!AJ82</f>
        <v>348.03497170759715</v>
      </c>
      <c r="AJ78" s="15">
        <f>'Agency North'!AK82+'Agency South'!AK82</f>
        <v>357.26430972679759</v>
      </c>
      <c r="AK78" s="94">
        <f>'Agency North'!AL82+'Agency South'!AL82</f>
        <v>367.72594549335361</v>
      </c>
      <c r="AL78" s="15">
        <f>'Agency North'!AM82+'Agency South'!AM82</f>
        <v>328.5253721355316</v>
      </c>
      <c r="AM78" s="15">
        <f>'Agency North'!AN82+'Agency South'!AN82</f>
        <v>361.66817662746837</v>
      </c>
      <c r="AN78" s="15">
        <f>'Agency North'!AO82+'Agency South'!AO82</f>
        <v>490.68597137725595</v>
      </c>
      <c r="AO78" s="15">
        <f>'Agency North'!AP82+'Agency South'!AP82</f>
        <v>435.00079233464214</v>
      </c>
      <c r="AP78" s="15">
        <f>'Agency North'!AQ82+'Agency South'!AQ82</f>
        <v>369.28973758185043</v>
      </c>
      <c r="AQ78" s="15">
        <f>'Agency North'!AR82+'Agency South'!AR82</f>
        <v>363.4457265870908</v>
      </c>
      <c r="AR78" s="15">
        <f>'Agency North'!AS82+'Agency South'!AS82</f>
        <v>343.76087477613373</v>
      </c>
      <c r="AS78" s="15">
        <f>'Agency North'!AT82+'Agency South'!AT82</f>
        <v>342.89296641375989</v>
      </c>
      <c r="AT78" s="15">
        <f>'Agency North'!AU82+'Agency South'!AU82</f>
        <v>353.56153069880929</v>
      </c>
      <c r="AU78" s="15">
        <f>'Agency North'!AV82+'Agency South'!AV82</f>
        <v>365.96293532462386</v>
      </c>
      <c r="AV78" s="15">
        <f>'Agency North'!AW82+'Agency South'!AW82</f>
        <v>370.00306756750069</v>
      </c>
      <c r="AW78" s="94">
        <f>'Agency North'!AX82+'Agency South'!AX82</f>
        <v>382.69239649691445</v>
      </c>
      <c r="AX78" s="15">
        <f>'Agency North'!AY82+'Agency South'!AY82</f>
        <v>409.82908250183476</v>
      </c>
      <c r="AY78" s="15">
        <f>'Agency North'!AZ82+'Agency South'!AZ82</f>
        <v>449.03166255812039</v>
      </c>
      <c r="AZ78" s="15">
        <f>'Agency North'!BA82+'Agency South'!BA82</f>
        <v>669.61192420966529</v>
      </c>
      <c r="BA78" s="15">
        <f>'Agency North'!BB82+'Agency South'!BB82</f>
        <v>602.07201477274498</v>
      </c>
      <c r="BB78" s="15">
        <f>'Agency North'!BC82+'Agency South'!BC82</f>
        <v>492.9566642788796</v>
      </c>
      <c r="BC78" s="15">
        <f>'Agency North'!BD82+'Agency South'!BD82</f>
        <v>481.25031462373613</v>
      </c>
      <c r="BD78" s="15">
        <f>'Agency North'!BE82+'Agency South'!BE82</f>
        <v>474.39069350626937</v>
      </c>
      <c r="BE78" s="15">
        <f>'Agency North'!BF82+'Agency South'!BF82</f>
        <v>493.9821094338821</v>
      </c>
      <c r="BF78" s="15">
        <f>'Agency North'!BG82+'Agency South'!BG82</f>
        <v>515.2013796691823</v>
      </c>
      <c r="BG78" s="15">
        <f>'Agency North'!BH82+'Agency South'!BH82</f>
        <v>536.11304938262515</v>
      </c>
      <c r="BH78" s="15">
        <f>'Agency North'!BI82+'Agency South'!BI82</f>
        <v>552.51969750782155</v>
      </c>
      <c r="BI78" s="94">
        <f>'Agency North'!BJ82+'Agency South'!BJ82</f>
        <v>568.73448429674636</v>
      </c>
      <c r="BJ78" s="15">
        <f>'Agency North'!BK82+'Agency South'!BK82</f>
        <v>561.88829408953325</v>
      </c>
      <c r="BK78" s="15">
        <f>'Agency North'!BL82+'Agency South'!BL82</f>
        <v>571.60763963846864</v>
      </c>
      <c r="BL78" s="15">
        <f>'Agency North'!BM82+'Agency South'!BM82</f>
        <v>827.80268007579468</v>
      </c>
      <c r="BM78" s="15">
        <f>'Agency North'!BN82+'Agency South'!BN82</f>
        <v>722.16634455702024</v>
      </c>
      <c r="BN78" s="15">
        <f>'Agency North'!BO82+'Agency South'!BO82</f>
        <v>568.40924416524103</v>
      </c>
      <c r="BO78" s="15">
        <f>'Agency North'!BP82+'Agency South'!BP82</f>
        <v>542.60240465824927</v>
      </c>
      <c r="BP78" s="15">
        <f>'Agency North'!BQ82+'Agency South'!BQ82</f>
        <v>535.59141940025643</v>
      </c>
      <c r="BQ78" s="15">
        <f>'Agency North'!BR82+'Agency South'!BR82</f>
        <v>526.65514270111203</v>
      </c>
      <c r="BR78" s="15">
        <f>'Agency North'!BS82+'Agency South'!BS82</f>
        <v>513.84486879555709</v>
      </c>
      <c r="BS78" s="15">
        <f>'Agency North'!BT82+'Agency South'!BT82</f>
        <v>564.59079430781276</v>
      </c>
      <c r="BT78" s="15">
        <f>'Agency North'!BU82+'Agency South'!BU82</f>
        <v>613.52557586328635</v>
      </c>
      <c r="BU78" s="94">
        <f>'Agency North'!BV82+'Agency South'!BV82</f>
        <v>664.91799337636019</v>
      </c>
      <c r="BV78" s="15">
        <f>'Agency North'!BW82+'Agency South'!BW82</f>
        <v>693.61531260479796</v>
      </c>
      <c r="BW78" s="15">
        <f>'Agency North'!BX82+'Agency South'!BX82</f>
        <v>769.09866666733842</v>
      </c>
      <c r="BX78" s="15">
        <f>'Agency North'!BY82+'Agency South'!BY82</f>
        <v>1217.2618421829616</v>
      </c>
      <c r="BY78" s="15">
        <f>'Agency North'!BZ82+'Agency South'!BZ82</f>
        <v>1051.1637749514625</v>
      </c>
      <c r="BZ78" s="15">
        <f>'Agency North'!CA82+'Agency South'!CA82</f>
        <v>818.97113922584151</v>
      </c>
      <c r="CA78" s="15">
        <f>'Agency North'!CB82+'Agency South'!CB82</f>
        <v>779.16691557412264</v>
      </c>
      <c r="CB78" s="15">
        <f>'Agency North'!CC82+'Agency South'!CC82</f>
        <v>769.43520903897536</v>
      </c>
      <c r="CC78" s="15">
        <f>'Agency North'!CD82+'Agency South'!CD82</f>
        <v>750.02633439337865</v>
      </c>
      <c r="CD78" s="15">
        <f>'Agency North'!CE82+'Agency South'!CE82</f>
        <v>718.55443449577524</v>
      </c>
      <c r="CE78" s="15">
        <f>'Agency North'!CF82+'Agency South'!CF82</f>
        <v>764.00499462094854</v>
      </c>
      <c r="CF78" s="15">
        <f>'Agency North'!CG82+'Agency South'!CG82</f>
        <v>809.8815059124878</v>
      </c>
      <c r="CG78" s="94">
        <f>'Agency North'!CH82+'Agency South'!CH82</f>
        <v>853.21098679144598</v>
      </c>
      <c r="CH78" s="15">
        <f>'Agency North'!CI82+'Agency South'!CI82</f>
        <v>854.03696812301791</v>
      </c>
      <c r="CI78" s="15">
        <f>'Agency North'!CJ82+'Agency South'!CJ82</f>
        <v>952.51186877723512</v>
      </c>
      <c r="CJ78" s="15">
        <f>'Agency North'!CK82+'Agency South'!CK82</f>
        <v>1524.2956862485921</v>
      </c>
      <c r="CK78" s="15">
        <f>'Agency North'!CL82+'Agency South'!CL82</f>
        <v>1316.3324747853821</v>
      </c>
      <c r="CL78" s="15">
        <f>'Agency North'!CM82+'Agency South'!CM82</f>
        <v>1019.206606781946</v>
      </c>
      <c r="CM78" s="15">
        <f>'Agency North'!CN82+'Agency South'!CN82</f>
        <v>968.02343440384993</v>
      </c>
      <c r="CN78" s="15">
        <f>'Agency North'!CO82+'Agency South'!CO82</f>
        <v>955.17772178911605</v>
      </c>
      <c r="CO78" s="15">
        <f>'Agency North'!CP82+'Agency South'!CP82</f>
        <v>933.373492867256</v>
      </c>
      <c r="CP78" s="15">
        <f>'Agency North'!CQ82+'Agency South'!CQ82</f>
        <v>895.81095637918543</v>
      </c>
      <c r="CQ78" s="15">
        <f>'Agency North'!CR82+'Agency South'!CR82</f>
        <v>965.07954215693246</v>
      </c>
      <c r="CR78" s="15">
        <f>'Agency North'!CS82+'Agency South'!CS82</f>
        <v>1024.8229338682786</v>
      </c>
      <c r="CS78" s="94">
        <f>'Agency North'!CT82+'Agency South'!CT82</f>
        <v>1080.6124022429408</v>
      </c>
    </row>
    <row r="79" spans="1:97" s="15" customFormat="1" x14ac:dyDescent="0.25">
      <c r="A79" s="15" t="s">
        <v>2</v>
      </c>
      <c r="B79" s="15">
        <f>'Agency North'!C83+'Agency South'!C83</f>
        <v>26</v>
      </c>
      <c r="C79" s="15">
        <f>'Agency North'!D83+'Agency South'!D83</f>
        <v>20</v>
      </c>
      <c r="D79" s="15">
        <f>'Agency North'!E83+'Agency South'!E83</f>
        <v>26</v>
      </c>
      <c r="E79" s="15">
        <f>'Agency North'!F83+'Agency South'!F83</f>
        <v>21</v>
      </c>
      <c r="F79" s="15">
        <f>'Agency North'!G83+'Agency South'!G83</f>
        <v>43</v>
      </c>
      <c r="G79" s="15">
        <f>'Agency North'!H83+'Agency South'!H83</f>
        <v>48.5</v>
      </c>
      <c r="H79" s="15">
        <f>'Agency North'!I83+'Agency South'!I83</f>
        <v>53</v>
      </c>
      <c r="I79" s="15">
        <f>'Agency North'!J83+'Agency South'!J83</f>
        <v>60.5</v>
      </c>
      <c r="J79" s="15">
        <f>'Agency North'!K83+'Agency South'!K83</f>
        <v>140</v>
      </c>
      <c r="K79" s="15">
        <f>'Agency North'!L83+'Agency South'!L83</f>
        <v>89.5</v>
      </c>
      <c r="L79" s="15">
        <f>'Agency North'!M83+'Agency South'!M83</f>
        <v>250</v>
      </c>
      <c r="M79" s="94">
        <f>'Agency North'!N83+'Agency South'!N83</f>
        <v>281.5</v>
      </c>
      <c r="N79" s="261">
        <f>'Agency North'!O83+'Agency South'!O83</f>
        <v>89</v>
      </c>
      <c r="O79" s="261">
        <f>'Agency North'!P83+'Agency South'!P83</f>
        <v>76</v>
      </c>
      <c r="P79" s="261">
        <f>'Agency North'!Q83+'Agency South'!Q83</f>
        <v>184</v>
      </c>
      <c r="Q79" s="261">
        <f>'Agency North'!R83+'Agency South'!R83</f>
        <v>113</v>
      </c>
      <c r="R79" s="261">
        <f>'Agency North'!S83+'Agency South'!S83</f>
        <v>143</v>
      </c>
      <c r="S79" s="261">
        <f>'Agency North'!T83+'Agency South'!T83</f>
        <v>271</v>
      </c>
      <c r="T79" s="261">
        <f>'Agency North'!U83+'Agency South'!U83</f>
        <v>157</v>
      </c>
      <c r="U79" s="261">
        <f>'Agency North'!V83+'Agency South'!V83</f>
        <v>186</v>
      </c>
      <c r="V79" s="15">
        <f>'Agency North'!W83+'Agency South'!W83</f>
        <v>286.5</v>
      </c>
      <c r="W79" s="15">
        <f>'Agency North'!X83+'Agency South'!X83</f>
        <v>234.5</v>
      </c>
      <c r="X79" s="15">
        <f>'Agency North'!Y83+'Agency South'!Y83</f>
        <v>304.5</v>
      </c>
      <c r="Y79" s="94">
        <f>'Agency North'!Z83+'Agency South'!Z83</f>
        <v>601.5</v>
      </c>
      <c r="Z79" s="15">
        <f>'Agency North'!AA83+'Agency South'!AA83</f>
        <v>147</v>
      </c>
      <c r="AA79" s="15">
        <f>'Agency North'!AB83+'Agency South'!AB83</f>
        <v>167.5</v>
      </c>
      <c r="AB79" s="15">
        <f>'Agency North'!AC83+'Agency South'!AC83</f>
        <v>229.5</v>
      </c>
      <c r="AC79" s="15">
        <f>'Agency North'!AD83+'Agency South'!AD83</f>
        <v>253</v>
      </c>
      <c r="AD79" s="15">
        <f>'Agency North'!AE83+'Agency South'!AE83</f>
        <v>228</v>
      </c>
      <c r="AE79" s="15">
        <f>'Agency North'!AF83+'Agency South'!AF83</f>
        <v>210.5</v>
      </c>
      <c r="AF79" s="15">
        <f>'Agency North'!AG83+'Agency South'!AG83</f>
        <v>187</v>
      </c>
      <c r="AG79" s="15">
        <f>'Agency North'!AH83+'Agency South'!AH83</f>
        <v>332.0197250048937</v>
      </c>
      <c r="AH79" s="15">
        <f>'Agency North'!AI83+'Agency South'!AI83</f>
        <v>389.97271866215385</v>
      </c>
      <c r="AI79" s="15">
        <f>'Agency North'!AJ83+'Agency South'!AJ83</f>
        <v>420.68158187223992</v>
      </c>
      <c r="AJ79" s="15">
        <f>'Agency North'!AK83+'Agency South'!AK83</f>
        <v>477.49784074544618</v>
      </c>
      <c r="AK79" s="94">
        <f>'Agency North'!AL83+'Agency South'!AL83</f>
        <v>567.89563096424763</v>
      </c>
      <c r="AL79" s="15">
        <f>'Agency North'!AM83+'Agency South'!AM83</f>
        <v>373.03464548217534</v>
      </c>
      <c r="AM79" s="15">
        <f>'Agency North'!AN83+'Agency South'!AN83</f>
        <v>382.89694275299411</v>
      </c>
      <c r="AN79" s="15">
        <f>'Agency North'!AO83+'Agency South'!AO83</f>
        <v>506.50636296379048</v>
      </c>
      <c r="AO79" s="15">
        <f>'Agency North'!AP83+'Agency South'!AP83</f>
        <v>533.30214399368674</v>
      </c>
      <c r="AP79" s="15">
        <f>'Agency North'!AQ83+'Agency South'!AQ83</f>
        <v>457.92738922202352</v>
      </c>
      <c r="AQ79" s="15">
        <f>'Agency North'!AR83+'Agency South'!AR83</f>
        <v>431.36368972703769</v>
      </c>
      <c r="AR79" s="15">
        <f>'Agency North'!AS83+'Agency South'!AS83</f>
        <v>376.25017613063909</v>
      </c>
      <c r="AS79" s="15">
        <f>'Agency North'!AT83+'Agency South'!AT83</f>
        <v>491.83583453555462</v>
      </c>
      <c r="AT79" s="15">
        <f>'Agency North'!AU83+'Agency South'!AU83</f>
        <v>485.19257453281688</v>
      </c>
      <c r="AU79" s="15">
        <f>'Agency North'!AV83+'Agency South'!AV83</f>
        <v>487.08127387724858</v>
      </c>
      <c r="AV79" s="15">
        <f>'Agency North'!AW83+'Agency South'!AW83</f>
        <v>513.06158196962269</v>
      </c>
      <c r="AW79" s="94">
        <f>'Agency North'!AX83+'Agency South'!AX83</f>
        <v>556.22266849991638</v>
      </c>
      <c r="AX79" s="15">
        <f>'Agency North'!AY83+'Agency South'!AY83</f>
        <v>464.39819921786096</v>
      </c>
      <c r="AY79" s="15">
        <f>'Agency North'!AZ83+'Agency South'!AZ83</f>
        <v>463.67465797138817</v>
      </c>
      <c r="AZ79" s="15">
        <f>'Agency North'!BA83+'Agency South'!BA83</f>
        <v>631.01489737334191</v>
      </c>
      <c r="BA79" s="15">
        <f>'Agency North'!BB83+'Agency South'!BB83</f>
        <v>690.03364035551749</v>
      </c>
      <c r="BB79" s="15">
        <f>'Agency North'!BC83+'Agency South'!BC83</f>
        <v>596.26385821040947</v>
      </c>
      <c r="BC79" s="15">
        <f>'Agency North'!BD83+'Agency South'!BD83</f>
        <v>547.42221180799845</v>
      </c>
      <c r="BD79" s="15">
        <f>'Agency North'!BE83+'Agency South'!BE83</f>
        <v>500.5404368411784</v>
      </c>
      <c r="BE79" s="15">
        <f>'Agency North'!BF83+'Agency South'!BF83</f>
        <v>658.25762378744423</v>
      </c>
      <c r="BF79" s="15">
        <f>'Agency North'!BG83+'Agency South'!BG83</f>
        <v>662.46066947713007</v>
      </c>
      <c r="BG79" s="15">
        <f>'Agency North'!BH83+'Agency South'!BH83</f>
        <v>674.05746862786157</v>
      </c>
      <c r="BH79" s="15">
        <f>'Agency North'!BI83+'Agency South'!BI83</f>
        <v>708.71696397746723</v>
      </c>
      <c r="BI79" s="94">
        <f>'Agency North'!BJ83+'Agency South'!BJ83</f>
        <v>762.28848091505961</v>
      </c>
      <c r="BJ79" s="15">
        <f>'Agency North'!BK83+'Agency South'!BK83</f>
        <v>648.69412668332666</v>
      </c>
      <c r="BK79" s="15">
        <f>'Agency North'!BL83+'Agency South'!BL83</f>
        <v>651.29348243329844</v>
      </c>
      <c r="BL79" s="15">
        <f>'Agency North'!BM83+'Agency South'!BM83</f>
        <v>890.60591880060315</v>
      </c>
      <c r="BM79" s="15">
        <f>'Agency North'!BN83+'Agency South'!BN83</f>
        <v>983.51296365624273</v>
      </c>
      <c r="BN79" s="15">
        <f>'Agency North'!BO83+'Agency South'!BO83</f>
        <v>855.24134814923582</v>
      </c>
      <c r="BO79" s="15">
        <f>'Agency North'!BP83+'Agency South'!BP83</f>
        <v>755.10733105246345</v>
      </c>
      <c r="BP79" s="15">
        <f>'Agency North'!BQ83+'Agency South'!BQ83</f>
        <v>676.70575474962811</v>
      </c>
      <c r="BQ79" s="15">
        <f>'Agency North'!BR83+'Agency South'!BR83</f>
        <v>840.52760631534773</v>
      </c>
      <c r="BR79" s="15">
        <f>'Agency North'!BS83+'Agency South'!BS83</f>
        <v>814.04112869849178</v>
      </c>
      <c r="BS79" s="15">
        <f>'Agency North'!BT83+'Agency South'!BT83</f>
        <v>808.39480503633763</v>
      </c>
      <c r="BT79" s="15">
        <f>'Agency North'!BU83+'Agency South'!BU83</f>
        <v>824.38794098150913</v>
      </c>
      <c r="BU79" s="94">
        <f>'Agency North'!BV83+'Agency South'!BV83</f>
        <v>863.947654942231</v>
      </c>
      <c r="BV79" s="15">
        <f>'Agency North'!BW83+'Agency South'!BW83</f>
        <v>704.54710611806308</v>
      </c>
      <c r="BW79" s="15">
        <f>'Agency North'!BX83+'Agency South'!BX83</f>
        <v>667.70888931214517</v>
      </c>
      <c r="BX79" s="15">
        <f>'Agency North'!BY83+'Agency South'!BY83</f>
        <v>957.64095173870464</v>
      </c>
      <c r="BY79" s="15">
        <f>'Agency North'!BZ83+'Agency South'!BZ83</f>
        <v>1108.2789530672046</v>
      </c>
      <c r="BZ79" s="15">
        <f>'Agency North'!CA83+'Agency South'!CA83</f>
        <v>1004.8779477508801</v>
      </c>
      <c r="CA79" s="15">
        <f>'Agency North'!CB83+'Agency South'!CB83</f>
        <v>922.23726454728876</v>
      </c>
      <c r="CB79" s="15">
        <f>'Agency North'!CC83+'Agency South'!CC83</f>
        <v>858.91796668283598</v>
      </c>
      <c r="CC79" s="15">
        <f>'Agency North'!CD83+'Agency South'!CD83</f>
        <v>1167.0910278780675</v>
      </c>
      <c r="CD79" s="15">
        <f>'Agency North'!CE83+'Agency South'!CE83</f>
        <v>1211.0494811681365</v>
      </c>
      <c r="CE79" s="15">
        <f>'Agency North'!CF83+'Agency South'!CF83</f>
        <v>1195.4203853914671</v>
      </c>
      <c r="CF79" s="15">
        <f>'Agency North'!CG83+'Agency South'!CG83</f>
        <v>1222.9423105494548</v>
      </c>
      <c r="CG79" s="94">
        <f>'Agency North'!CH83+'Agency South'!CH83</f>
        <v>1280.6504716342859</v>
      </c>
      <c r="CH79" s="15">
        <f>'Agency North'!CI83+'Agency South'!CI83</f>
        <v>1004.1740461726838</v>
      </c>
      <c r="CI79" s="15">
        <f>'Agency North'!CJ83+'Agency South'!CJ83</f>
        <v>936.60274854449722</v>
      </c>
      <c r="CJ79" s="15">
        <f>'Agency North'!CK83+'Agency South'!CK83</f>
        <v>1310.2011033708864</v>
      </c>
      <c r="CK79" s="15">
        <f>'Agency North'!CL83+'Agency South'!CL83</f>
        <v>1479.6959842584702</v>
      </c>
      <c r="CL79" s="15">
        <f>'Agency North'!CM83+'Agency South'!CM83</f>
        <v>1308.5132933175873</v>
      </c>
      <c r="CM79" s="15">
        <f>'Agency North'!CN83+'Agency South'!CN83</f>
        <v>1171.4154737672047</v>
      </c>
      <c r="CN79" s="15">
        <f>'Agency North'!CO83+'Agency South'!CO83</f>
        <v>1063.9379733864575</v>
      </c>
      <c r="CO79" s="15">
        <f>'Agency North'!CP83+'Agency South'!CP83</f>
        <v>1460.8380496601596</v>
      </c>
      <c r="CP79" s="15">
        <f>'Agency North'!CQ83+'Agency South'!CQ83</f>
        <v>1519.8555240603607</v>
      </c>
      <c r="CQ79" s="15">
        <f>'Agency North'!CR83+'Agency South'!CR83</f>
        <v>1526.9899583605475</v>
      </c>
      <c r="CR79" s="15">
        <f>'Agency North'!CS83+'Agency South'!CS83</f>
        <v>1566.5489022889847</v>
      </c>
      <c r="CS79" s="94">
        <f>'Agency North'!CT83+'Agency South'!CT83</f>
        <v>1644.5714008941375</v>
      </c>
    </row>
    <row r="80" spans="1:97" s="15" customFormat="1" x14ac:dyDescent="0.25">
      <c r="A80" s="15" t="s">
        <v>150</v>
      </c>
      <c r="M80" s="94"/>
      <c r="N80" s="261"/>
      <c r="O80" s="261"/>
      <c r="P80" s="261"/>
      <c r="Q80" s="261"/>
      <c r="R80" s="261"/>
      <c r="S80" s="261"/>
      <c r="T80" s="261"/>
      <c r="U80" s="261"/>
      <c r="Y80" s="94"/>
      <c r="Z80" s="15">
        <f>'Agency North'!AA84+'Agency South'!AA84</f>
        <v>0</v>
      </c>
      <c r="AA80" s="15">
        <f>'Agency North'!AB84+'Agency South'!AB84</f>
        <v>117.5</v>
      </c>
      <c r="AB80" s="15">
        <f>'Agency North'!AC84+'Agency South'!AC84</f>
        <v>103.5</v>
      </c>
      <c r="AC80" s="15">
        <f>'Agency North'!AD84+'Agency South'!AD84</f>
        <v>215.5</v>
      </c>
      <c r="AD80" s="15">
        <f>'Agency North'!AE84+'Agency South'!AE84</f>
        <v>86</v>
      </c>
      <c r="AE80" s="15">
        <f>'Agency North'!AF84+'Agency South'!AF84</f>
        <v>62</v>
      </c>
      <c r="AF80" s="15">
        <f>'Agency North'!AG84+'Agency South'!AG84</f>
        <v>74</v>
      </c>
      <c r="AG80" s="15">
        <f>'Agency North'!AH84+'Agency South'!AH84</f>
        <v>107.52863002599759</v>
      </c>
      <c r="AH80" s="15">
        <f>'Agency North'!AI84+'Agency South'!AI84</f>
        <v>82.505452910498192</v>
      </c>
      <c r="AI80" s="15">
        <f>'Agency North'!AJ84+'Agency South'!AJ84</f>
        <v>81.683748257804169</v>
      </c>
      <c r="AJ80" s="15">
        <f>'Agency North'!AK84+'Agency South'!AK84</f>
        <v>87.005965776280163</v>
      </c>
      <c r="AK80" s="94">
        <f>'Agency North'!AL84+'Agency South'!AL84</f>
        <v>89.645550125969734</v>
      </c>
      <c r="AL80" s="15">
        <f>'Agency North'!AM84+'Agency South'!AM84</f>
        <v>96.855307814413464</v>
      </c>
      <c r="AM80" s="15">
        <f>'Agency North'!AN84+'Agency South'!AN84</f>
        <v>97.823860892557605</v>
      </c>
      <c r="AN80" s="15">
        <f>'Agency North'!AO84+'Agency South'!AO84</f>
        <v>98.802099501483184</v>
      </c>
      <c r="AO80" s="15">
        <f>'Agency North'!AP84+'Agency South'!AP84</f>
        <v>99.79012049649802</v>
      </c>
      <c r="AP80" s="15">
        <f>'Agency North'!AQ84+'Agency South'!AQ84</f>
        <v>100.78802170146299</v>
      </c>
      <c r="AQ80" s="15">
        <f>'Agency North'!AR84+'Agency South'!AR84</f>
        <v>101.79590191847763</v>
      </c>
      <c r="AR80" s="15">
        <f>'Agency North'!AS84+'Agency South'!AS84</f>
        <v>102.81386093766241</v>
      </c>
      <c r="AS80" s="15">
        <f>'Agency North'!AT84+'Agency South'!AT84</f>
        <v>103.84199954703904</v>
      </c>
      <c r="AT80" s="15">
        <f>'Agency North'!AU84+'Agency South'!AU84</f>
        <v>104.88041954250942</v>
      </c>
      <c r="AU80" s="15">
        <f>'Agency North'!AV84+'Agency South'!AV84</f>
        <v>105.92922373793454</v>
      </c>
      <c r="AV80" s="15">
        <f>'Agency North'!AW84+'Agency South'!AW84</f>
        <v>106.98851597531387</v>
      </c>
      <c r="AW80" s="15">
        <f>'Agency North'!AX84+'Agency South'!AX84</f>
        <v>108.05840113506702</v>
      </c>
      <c r="AX80" s="15">
        <f>'Agency North'!AY84+'Agency South'!AY84</f>
        <v>103.88058367555034</v>
      </c>
      <c r="AY80" s="15">
        <f>'Agency North'!AZ84+'Agency South'!AZ84</f>
        <v>104.65028003754867</v>
      </c>
      <c r="AZ80" s="15">
        <f>'Agency North'!BA84+'Agency South'!BA84</f>
        <v>105.42767336316696</v>
      </c>
      <c r="BA80" s="15">
        <f>'Agency North'!BB84+'Agency South'!BB84</f>
        <v>106.21284062204145</v>
      </c>
      <c r="BB80" s="15">
        <f>'Agency North'!BC84+'Agency South'!BC84</f>
        <v>107.00585955350468</v>
      </c>
      <c r="BC80" s="15">
        <f>'Agency North'!BD84+'Agency South'!BD84</f>
        <v>107.80680867428255</v>
      </c>
      <c r="BD80" s="15">
        <f>'Agency North'!BE84+'Agency South'!BE84</f>
        <v>108.61576728626819</v>
      </c>
      <c r="BE80" s="15">
        <f>'Agency North'!BF84+'Agency South'!BF84</f>
        <v>109.43281548437369</v>
      </c>
      <c r="BF80" s="15">
        <f>'Agency North'!BG84+'Agency South'!BG84</f>
        <v>110.25803416446024</v>
      </c>
      <c r="BG80" s="15">
        <f>'Agency North'!BH84+'Agency South'!BH84</f>
        <v>111.09150503134767</v>
      </c>
      <c r="BH80" s="15">
        <f>'Agency North'!BI84+'Agency South'!BI84</f>
        <v>111.93331060690396</v>
      </c>
      <c r="BI80" s="15">
        <f>'Agency North'!BJ84+'Agency South'!BJ84</f>
        <v>112.78353423821582</v>
      </c>
      <c r="BJ80" s="15">
        <f>'Agency North'!BK84+'Agency South'!BK84</f>
        <v>109.07172409732955</v>
      </c>
      <c r="BK80" s="15">
        <f>'Agency North'!BL84+'Agency South'!BL84</f>
        <v>109.89333186354567</v>
      </c>
      <c r="BL80" s="15">
        <f>'Agency North'!BM84+'Agency South'!BM84</f>
        <v>110.72315570742394</v>
      </c>
      <c r="BM80" s="15">
        <f>'Agency North'!BN84+'Agency South'!BN84</f>
        <v>111.561277789741</v>
      </c>
      <c r="BN80" s="15">
        <f>'Agency North'!BO84+'Agency South'!BO84</f>
        <v>112.40778109288122</v>
      </c>
      <c r="BO80" s="15">
        <f>'Agency North'!BP84+'Agency South'!BP84</f>
        <v>113.26274942905286</v>
      </c>
      <c r="BP80" s="15">
        <f>'Agency North'!BQ84+'Agency South'!BQ84</f>
        <v>114.1262674485862</v>
      </c>
      <c r="BQ80" s="15">
        <f>'Agency North'!BR84+'Agency South'!BR84</f>
        <v>114.99842064831489</v>
      </c>
      <c r="BR80" s="15">
        <f>'Agency North'!BS84+'Agency South'!BS84</f>
        <v>115.87929538004086</v>
      </c>
      <c r="BS80" s="15">
        <f>'Agency North'!BT84+'Agency South'!BT84</f>
        <v>116.76897885908407</v>
      </c>
      <c r="BT80" s="15">
        <f>'Agency North'!BU84+'Agency South'!BU84</f>
        <v>117.66755917291773</v>
      </c>
      <c r="BU80" s="15">
        <f>'Agency North'!BV84+'Agency South'!BV84</f>
        <v>118.57512528988973</v>
      </c>
      <c r="BV80" s="15">
        <f>'Agency North'!BW84+'Agency South'!BW84</f>
        <v>114.61297581245913</v>
      </c>
      <c r="BW80" s="15">
        <f>'Agency North'!BX84+'Agency South'!BX84</f>
        <v>115.48999609582653</v>
      </c>
      <c r="BX80" s="15">
        <f>'Agency North'!BY84+'Agency South'!BY84</f>
        <v>116.3757865820276</v>
      </c>
      <c r="BY80" s="15">
        <f>'Agency North'!BZ84+'Agency South'!BZ84</f>
        <v>117.27043497309069</v>
      </c>
      <c r="BZ80" s="15">
        <f>'Agency North'!CA84+'Agency South'!CA84</f>
        <v>118.17402984806441</v>
      </c>
      <c r="CA80" s="15">
        <f>'Agency North'!CB84+'Agency South'!CB84</f>
        <v>119.08666067178787</v>
      </c>
      <c r="CB80" s="15">
        <f>'Agency North'!CC84+'Agency South'!CC84</f>
        <v>120.00841780374857</v>
      </c>
      <c r="CC80" s="15">
        <f>'Agency North'!CD84+'Agency South'!CD84</f>
        <v>120.93939250702888</v>
      </c>
      <c r="CD80" s="15">
        <f>'Agency North'!CE84+'Agency South'!CE84</f>
        <v>121.87967695734199</v>
      </c>
      <c r="CE80" s="15">
        <f>'Agency North'!CF84+'Agency South'!CF84</f>
        <v>122.82936425215823</v>
      </c>
      <c r="CF80" s="15">
        <f>'Agency North'!CG84+'Agency South'!CG84</f>
        <v>123.78854841992263</v>
      </c>
      <c r="CG80" s="15">
        <f>'Agency North'!CH84+'Agency South'!CH84</f>
        <v>124.75732442936467</v>
      </c>
      <c r="CH80" s="15">
        <f>'Agency North'!CI84+'Agency South'!CI84</f>
        <v>119.60105069606844</v>
      </c>
      <c r="CI80" s="15">
        <f>'Agency North'!CJ84+'Agency South'!CJ84</f>
        <v>120.52795172827193</v>
      </c>
      <c r="CJ80" s="15">
        <f>'Agency North'!CK84+'Agency South'!CK84</f>
        <v>121.46412177079748</v>
      </c>
      <c r="CK80" s="15">
        <f>'Agency North'!CL84+'Agency South'!CL84</f>
        <v>122.40965351374827</v>
      </c>
      <c r="CL80" s="15">
        <f>'Agency North'!CM84+'Agency South'!CM84</f>
        <v>123.36464057412856</v>
      </c>
      <c r="CM80" s="15">
        <f>'Agency North'!CN84+'Agency South'!CN84</f>
        <v>124.32917750511267</v>
      </c>
      <c r="CN80" s="15">
        <f>'Agency North'!CO84+'Agency South'!CO84</f>
        <v>125.30335980540663</v>
      </c>
      <c r="CO80" s="15">
        <f>'Agency North'!CP84+'Agency South'!CP84</f>
        <v>126.28728392870352</v>
      </c>
      <c r="CP80" s="15">
        <f>'Agency North'!CQ84+'Agency South'!CQ84</f>
        <v>127.28104729323337</v>
      </c>
      <c r="CQ80" s="15">
        <f>'Agency North'!CR84+'Agency South'!CR84</f>
        <v>128.28474829140853</v>
      </c>
      <c r="CR80" s="15">
        <f>'Agency North'!CS84+'Agency South'!CS84</f>
        <v>129.29848629956541</v>
      </c>
      <c r="CS80" s="15">
        <f>'Agency North'!CT84+'Agency South'!CT84</f>
        <v>130.32236168780389</v>
      </c>
    </row>
    <row r="81" spans="1:99" s="16" customFormat="1" x14ac:dyDescent="0.25">
      <c r="A81" s="16" t="s">
        <v>3</v>
      </c>
      <c r="B81" s="16">
        <f>'Agency North'!C85+'Agency South'!C85</f>
        <v>715</v>
      </c>
      <c r="C81" s="16">
        <f>'Agency North'!D85+'Agency South'!D85</f>
        <v>599</v>
      </c>
      <c r="D81" s="16">
        <f>'Agency North'!E85+'Agency South'!E85</f>
        <v>1001</v>
      </c>
      <c r="E81" s="16">
        <f>'Agency North'!F85+'Agency South'!F85</f>
        <v>1150</v>
      </c>
      <c r="F81" s="16">
        <f>'Agency North'!G85+'Agency South'!G85</f>
        <v>1163</v>
      </c>
      <c r="G81" s="16">
        <f>'Agency North'!H85+'Agency South'!H85</f>
        <v>1384</v>
      </c>
      <c r="H81" s="16">
        <f>'Agency North'!I85+'Agency South'!I85</f>
        <v>1511</v>
      </c>
      <c r="I81" s="16">
        <f>'Agency North'!J85+'Agency South'!J85</f>
        <v>1076</v>
      </c>
      <c r="J81" s="16">
        <f>'Agency North'!K85+'Agency South'!K85</f>
        <v>2055</v>
      </c>
      <c r="K81" s="16">
        <f>'Agency North'!L85+'Agency South'!L85</f>
        <v>1575</v>
      </c>
      <c r="L81" s="16">
        <f>'Agency North'!M85+'Agency South'!M85</f>
        <v>2642</v>
      </c>
      <c r="M81" s="95">
        <f>'Agency North'!N85+'Agency South'!N85</f>
        <v>3037</v>
      </c>
      <c r="N81" s="265">
        <f>'Agency North'!O85+'Agency South'!O85</f>
        <v>817</v>
      </c>
      <c r="O81" s="265">
        <f>'Agency North'!P85+'Agency South'!P85</f>
        <v>817</v>
      </c>
      <c r="P81" s="265">
        <f>'Agency North'!Q85+'Agency South'!Q85</f>
        <v>1954</v>
      </c>
      <c r="Q81" s="265">
        <f>'Agency North'!R85+'Agency South'!R85</f>
        <v>1505</v>
      </c>
      <c r="R81" s="265">
        <f>'Agency North'!S85+'Agency South'!S85</f>
        <v>1629</v>
      </c>
      <c r="S81" s="265">
        <f>'Agency North'!T85+'Agency South'!T85</f>
        <v>2788</v>
      </c>
      <c r="T81" s="265">
        <f>'Agency North'!U85+'Agency South'!U85</f>
        <v>1879</v>
      </c>
      <c r="U81" s="265">
        <f>'Agency North'!V85+'Agency South'!V85</f>
        <v>2092</v>
      </c>
      <c r="V81" s="16">
        <f>'Agency North'!W85+'Agency South'!W85</f>
        <v>3147</v>
      </c>
      <c r="W81" s="16">
        <f>'Agency North'!X85+'Agency South'!X85</f>
        <v>2298</v>
      </c>
      <c r="X81" s="16">
        <f>'Agency North'!Y85+'Agency South'!Y85</f>
        <v>2918</v>
      </c>
      <c r="Y81" s="95">
        <f>'Agency North'!Z85+'Agency South'!Z85</f>
        <v>5103</v>
      </c>
      <c r="Z81" s="16">
        <f>'Agency North'!AA85+'Agency South'!AA85</f>
        <v>1602</v>
      </c>
      <c r="AA81" s="16">
        <f>'Agency North'!AB85+'Agency South'!AB85</f>
        <v>2323</v>
      </c>
      <c r="AB81" s="16">
        <f>'Agency North'!AC85+'Agency South'!AC85</f>
        <v>3523</v>
      </c>
      <c r="AC81" s="16">
        <f>'Agency North'!AD85+'Agency South'!AD85</f>
        <v>3134</v>
      </c>
      <c r="AD81" s="16">
        <f>'Agency North'!AE85+'Agency South'!AE85</f>
        <v>3408</v>
      </c>
      <c r="AE81" s="16">
        <f>'Agency North'!AF85+'Agency South'!AF85</f>
        <v>3525</v>
      </c>
      <c r="AF81" s="16">
        <f>'Agency North'!AG85+'Agency South'!AG85</f>
        <v>2668</v>
      </c>
      <c r="AG81" s="16">
        <f>'Agency North'!AH85+'Agency South'!AH85</f>
        <v>3402.1023461085715</v>
      </c>
      <c r="AH81" s="16">
        <f>'Agency North'!AI85+'Agency South'!AI85</f>
        <v>3866.1668932683278</v>
      </c>
      <c r="AI81" s="16">
        <f>'Agency North'!AJ85+'Agency South'!AJ85</f>
        <v>4206.2300387674495</v>
      </c>
      <c r="AJ81" s="16">
        <f>'Agency North'!AK85+'Agency South'!AK85</f>
        <v>4638.0008454410981</v>
      </c>
      <c r="AK81" s="95">
        <f>'Agency North'!AL85+'Agency South'!AL85</f>
        <v>5136.4893285275639</v>
      </c>
      <c r="AL81" s="16">
        <f>'Agency North'!AM85+'Agency South'!AM85</f>
        <v>3692.4024062772887</v>
      </c>
      <c r="AM81" s="16">
        <f>'Agency North'!AN85+'Agency South'!AN85</f>
        <v>3889.1870535208614</v>
      </c>
      <c r="AN81" s="16">
        <f>'Agency North'!AO85+'Agency South'!AO85</f>
        <v>5033.4651220861324</v>
      </c>
      <c r="AO81" s="16">
        <f>'Agency North'!AP85+'Agency South'!AP85</f>
        <v>4449.2841065845287</v>
      </c>
      <c r="AP81" s="16">
        <f>'Agency North'!AQ85+'Agency South'!AQ85</f>
        <v>4333.731508962981</v>
      </c>
      <c r="AQ81" s="16">
        <f>'Agency North'!AR85+'Agency South'!AR85</f>
        <v>4626.4341782374722</v>
      </c>
      <c r="AR81" s="16">
        <f>'Agency North'!AS85+'Agency South'!AS85</f>
        <v>4730.1747664252443</v>
      </c>
      <c r="AS81" s="16">
        <f>'Agency North'!AT85+'Agency South'!AT85</f>
        <v>4994.9088410882341</v>
      </c>
      <c r="AT81" s="16">
        <f>'Agency North'!AU85+'Agency South'!AU85</f>
        <v>5228.5395438609557</v>
      </c>
      <c r="AU81" s="16">
        <f>'Agency North'!AV85+'Agency South'!AV85</f>
        <v>5487.6471728367651</v>
      </c>
      <c r="AV81" s="16">
        <f>'Agency North'!AW85+'Agency South'!AW85</f>
        <v>5774.9947520650421</v>
      </c>
      <c r="AW81" s="95">
        <f>'Agency North'!AX85+'Agency South'!AX85</f>
        <v>6086.2686308758803</v>
      </c>
      <c r="AX81" s="16">
        <f>'Agency North'!AY85+'Agency South'!AY85</f>
        <v>5466.1600724886384</v>
      </c>
      <c r="AY81" s="16">
        <f>'Agency North'!AZ85+'Agency South'!AZ85</f>
        <v>5532.8929474840725</v>
      </c>
      <c r="AZ81" s="16">
        <f>'Agency North'!BA85+'Agency South'!BA85</f>
        <v>6290.1073130195873</v>
      </c>
      <c r="BA81" s="16">
        <f>'Agency North'!BB85+'Agency South'!BB85</f>
        <v>6027.6633474438504</v>
      </c>
      <c r="BB81" s="16">
        <f>'Agency North'!BC85+'Agency South'!BC85</f>
        <v>6109.8087964284441</v>
      </c>
      <c r="BC81" s="16">
        <f>'Agency North'!BD85+'Agency South'!BD85</f>
        <v>5973.9274149909434</v>
      </c>
      <c r="BD81" s="16">
        <f>'Agency North'!BE85+'Agency South'!BE85</f>
        <v>6093.2587966219999</v>
      </c>
      <c r="BE81" s="16">
        <f>'Agency North'!BF85+'Agency South'!BF85</f>
        <v>6313.0820182268908</v>
      </c>
      <c r="BF81" s="16">
        <f>'Agency North'!BG85+'Agency South'!BG85</f>
        <v>6533.0469410282476</v>
      </c>
      <c r="BG81" s="16">
        <f>'Agency North'!BH85+'Agency South'!BH85</f>
        <v>6763.626705398874</v>
      </c>
      <c r="BH81" s="16">
        <f>'Agency North'!BI85+'Agency South'!BI85</f>
        <v>7012.9169342391788</v>
      </c>
      <c r="BI81" s="95">
        <f>'Agency North'!BJ85+'Agency South'!BJ85</f>
        <v>7278.6991960011082</v>
      </c>
      <c r="BJ81" s="16">
        <f>'Agency North'!BK85+'Agency South'!BK85</f>
        <v>5684.1262828527497</v>
      </c>
      <c r="BK81" s="16">
        <f>'Agency North'!BL85+'Agency South'!BL85</f>
        <v>5415.4760227207644</v>
      </c>
      <c r="BL81" s="16">
        <f>'Agency North'!BM85+'Agency South'!BM85</f>
        <v>7316.1642183566091</v>
      </c>
      <c r="BM81" s="16">
        <f>'Agency North'!BN85+'Agency South'!BN85</f>
        <v>7467.9038164081721</v>
      </c>
      <c r="BN81" s="16">
        <f>'Agency North'!BO85+'Agency South'!BO85</f>
        <v>7731.6874486958986</v>
      </c>
      <c r="BO81" s="16">
        <f>'Agency North'!BP85+'Agency South'!BP85</f>
        <v>7652.9715234474434</v>
      </c>
      <c r="BP81" s="16">
        <f>'Agency North'!BQ85+'Agency South'!BQ85</f>
        <v>7849.5000789636451</v>
      </c>
      <c r="BQ81" s="16">
        <f>'Agency North'!BR85+'Agency South'!BR85</f>
        <v>8211.5109876437346</v>
      </c>
      <c r="BR81" s="16">
        <f>'Agency North'!BS85+'Agency South'!BS85</f>
        <v>8612.0821610047351</v>
      </c>
      <c r="BS81" s="16">
        <f>'Agency North'!BT85+'Agency South'!BT85</f>
        <v>8947.0995201490223</v>
      </c>
      <c r="BT81" s="16">
        <f>'Agency North'!BU85+'Agency South'!BU85</f>
        <v>9307.4763725212615</v>
      </c>
      <c r="BU81" s="95">
        <f>'Agency North'!BV85+'Agency South'!BV85</f>
        <v>9683.5160841364177</v>
      </c>
      <c r="BV81" s="16">
        <f>'Agency North'!BW85+'Agency South'!BW85</f>
        <v>6994.4397285682262</v>
      </c>
      <c r="BW81" s="16">
        <f>'Agency North'!BX85+'Agency South'!BX85</f>
        <v>6501.9787075877503</v>
      </c>
      <c r="BX81" s="16">
        <f>'Agency North'!BY85+'Agency South'!BY85</f>
        <v>8784.7222954649478</v>
      </c>
      <c r="BY81" s="16">
        <f>'Agency North'!BZ85+'Agency South'!BZ85</f>
        <v>8859.0081315783682</v>
      </c>
      <c r="BZ81" s="16">
        <f>'Agency North'!CA85+'Agency South'!CA85</f>
        <v>9214.8684607150208</v>
      </c>
      <c r="CA81" s="16">
        <f>'Agency North'!CB85+'Agency South'!CB85</f>
        <v>9099.9974702635882</v>
      </c>
      <c r="CB81" s="16">
        <f>'Agency North'!CC85+'Agency South'!CC85</f>
        <v>9215.9053884792302</v>
      </c>
      <c r="CC81" s="16">
        <f>'Agency North'!CD85+'Agency South'!CD85</f>
        <v>9796.7185900546756</v>
      </c>
      <c r="CD81" s="16">
        <f>'Agency North'!CE85+'Agency South'!CE85</f>
        <v>10302.53781806981</v>
      </c>
      <c r="CE81" s="16">
        <f>'Agency North'!CF85+'Agency South'!CF85</f>
        <v>10661.08587090985</v>
      </c>
      <c r="CF81" s="16">
        <f>'Agency North'!CG85+'Agency South'!CG85</f>
        <v>11089.416228069502</v>
      </c>
      <c r="CG81" s="95">
        <f>'Agency North'!CH85+'Agency South'!CH85</f>
        <v>11475.908243182255</v>
      </c>
      <c r="CH81" s="16">
        <f>'Agency North'!CI85+'Agency South'!CI85</f>
        <v>8560.5234181849773</v>
      </c>
      <c r="CI81" s="16">
        <f>'Agency North'!CJ85+'Agency South'!CJ85</f>
        <v>7957.0536126496336</v>
      </c>
      <c r="CJ81" s="16">
        <f>'Agency North'!CK85+'Agency South'!CK85</f>
        <v>10837.134439687463</v>
      </c>
      <c r="CK81" s="16">
        <f>'Agency North'!CL85+'Agency South'!CL85</f>
        <v>10916.580212817149</v>
      </c>
      <c r="CL81" s="16">
        <f>'Agency North'!CM85+'Agency South'!CM85</f>
        <v>11285.791320041579</v>
      </c>
      <c r="CM81" s="16">
        <f>'Agency North'!CN85+'Agency South'!CN85</f>
        <v>11082.225658853073</v>
      </c>
      <c r="CN81" s="16">
        <f>'Agency North'!CO85+'Agency South'!CO85</f>
        <v>11184.470976029381</v>
      </c>
      <c r="CO81" s="16">
        <f>'Agency North'!CP85+'Agency South'!CP85</f>
        <v>11908.806687078943</v>
      </c>
      <c r="CP81" s="16">
        <f>'Agency North'!CQ85+'Agency South'!CQ85</f>
        <v>12539.903543647697</v>
      </c>
      <c r="CQ81" s="16">
        <f>'Agency North'!CR85+'Agency South'!CR85</f>
        <v>13178.780587832636</v>
      </c>
      <c r="CR81" s="16">
        <f>'Agency North'!CS85+'Agency South'!CS85</f>
        <v>13742.161582723586</v>
      </c>
      <c r="CS81" s="95">
        <f>'Agency North'!CT85+'Agency South'!CT85</f>
        <v>14232.648652095704</v>
      </c>
    </row>
    <row r="83" spans="1:99" s="4" customFormat="1" x14ac:dyDescent="0.25">
      <c r="A83"/>
      <c r="B83">
        <v>1</v>
      </c>
      <c r="C83" s="12">
        <v>2</v>
      </c>
      <c r="D83" s="12">
        <v>3</v>
      </c>
      <c r="E83" s="12">
        <v>4</v>
      </c>
      <c r="F83" s="12">
        <v>5</v>
      </c>
      <c r="G83" s="12">
        <v>6</v>
      </c>
      <c r="H83" s="12">
        <v>7</v>
      </c>
      <c r="I83" s="12">
        <v>8</v>
      </c>
      <c r="J83" s="12">
        <v>9</v>
      </c>
      <c r="K83" s="12">
        <v>10</v>
      </c>
      <c r="L83" s="12">
        <v>11</v>
      </c>
      <c r="M83" s="109">
        <v>12</v>
      </c>
      <c r="N83" s="258">
        <v>13</v>
      </c>
      <c r="O83" s="258">
        <v>14</v>
      </c>
      <c r="P83" s="258">
        <v>15</v>
      </c>
      <c r="Q83" s="258">
        <v>16</v>
      </c>
      <c r="R83" s="258">
        <v>17</v>
      </c>
      <c r="S83" s="258">
        <v>18</v>
      </c>
      <c r="T83" s="258">
        <v>19</v>
      </c>
      <c r="U83" s="258">
        <v>20</v>
      </c>
      <c r="V83" s="12">
        <v>21</v>
      </c>
      <c r="W83" s="12">
        <v>22</v>
      </c>
      <c r="X83" s="12">
        <v>23</v>
      </c>
      <c r="Y83" s="109">
        <v>24</v>
      </c>
      <c r="Z83" s="12">
        <v>25</v>
      </c>
      <c r="AA83" s="12">
        <v>26</v>
      </c>
      <c r="AB83" s="12">
        <v>27</v>
      </c>
      <c r="AC83" s="12">
        <v>28</v>
      </c>
      <c r="AD83" s="12">
        <v>29</v>
      </c>
      <c r="AE83" s="12">
        <v>30</v>
      </c>
      <c r="AF83" s="12">
        <v>31</v>
      </c>
      <c r="AG83" s="12">
        <v>32</v>
      </c>
      <c r="AH83" s="12">
        <v>33</v>
      </c>
      <c r="AI83" s="12">
        <v>34</v>
      </c>
      <c r="AJ83" s="12">
        <v>35</v>
      </c>
      <c r="AK83" s="109">
        <v>36</v>
      </c>
      <c r="AL83" s="12">
        <v>37</v>
      </c>
      <c r="AM83" s="12">
        <v>38</v>
      </c>
      <c r="AN83" s="12">
        <v>39</v>
      </c>
      <c r="AO83" s="12">
        <v>40</v>
      </c>
      <c r="AP83" s="12">
        <v>41</v>
      </c>
      <c r="AQ83" s="12">
        <v>42</v>
      </c>
      <c r="AR83" s="12">
        <v>43</v>
      </c>
      <c r="AS83" s="12">
        <v>44</v>
      </c>
      <c r="AT83" s="12">
        <v>45</v>
      </c>
      <c r="AU83" s="12">
        <v>46</v>
      </c>
      <c r="AV83" s="12">
        <v>47</v>
      </c>
      <c r="AW83" s="109">
        <v>48</v>
      </c>
      <c r="AX83" s="12">
        <v>49</v>
      </c>
      <c r="AY83" s="12">
        <v>50</v>
      </c>
      <c r="AZ83" s="12">
        <v>51</v>
      </c>
      <c r="BA83" s="12">
        <v>52</v>
      </c>
      <c r="BB83" s="12">
        <v>53</v>
      </c>
      <c r="BC83" s="12">
        <v>54</v>
      </c>
      <c r="BD83" s="12">
        <v>55</v>
      </c>
      <c r="BE83" s="12">
        <v>56</v>
      </c>
      <c r="BF83" s="12">
        <v>57</v>
      </c>
      <c r="BG83" s="12">
        <v>58</v>
      </c>
      <c r="BH83" s="12">
        <v>59</v>
      </c>
      <c r="BI83" s="109">
        <v>60</v>
      </c>
      <c r="BJ83" s="12">
        <v>61</v>
      </c>
      <c r="BK83" s="12">
        <v>62</v>
      </c>
      <c r="BL83" s="12">
        <v>63</v>
      </c>
      <c r="BM83" s="12">
        <v>64</v>
      </c>
      <c r="BN83" s="12">
        <v>65</v>
      </c>
      <c r="BO83" s="12">
        <v>66</v>
      </c>
      <c r="BP83" s="12">
        <v>67</v>
      </c>
      <c r="BQ83" s="12">
        <v>68</v>
      </c>
      <c r="BR83" s="12">
        <v>69</v>
      </c>
      <c r="BS83" s="12">
        <v>70</v>
      </c>
      <c r="BT83" s="12">
        <v>71</v>
      </c>
      <c r="BU83" s="109">
        <v>72</v>
      </c>
      <c r="BV83" s="12">
        <v>73</v>
      </c>
      <c r="BW83" s="12">
        <v>74</v>
      </c>
      <c r="BX83" s="12">
        <v>75</v>
      </c>
      <c r="BY83" s="12">
        <v>76</v>
      </c>
      <c r="BZ83" s="12">
        <v>77</v>
      </c>
      <c r="CA83" s="12">
        <v>78</v>
      </c>
      <c r="CB83" s="12">
        <v>79</v>
      </c>
      <c r="CC83" s="12">
        <v>80</v>
      </c>
      <c r="CD83" s="12">
        <v>81</v>
      </c>
      <c r="CE83" s="12">
        <v>82</v>
      </c>
      <c r="CF83" s="12">
        <v>83</v>
      </c>
      <c r="CG83" s="109">
        <v>84</v>
      </c>
      <c r="CH83" s="12">
        <v>85</v>
      </c>
      <c r="CI83" s="12">
        <v>86</v>
      </c>
      <c r="CJ83" s="12">
        <v>87</v>
      </c>
      <c r="CK83" s="12">
        <v>88</v>
      </c>
      <c r="CL83" s="12">
        <v>89</v>
      </c>
      <c r="CM83" s="12">
        <v>90</v>
      </c>
      <c r="CN83" s="12">
        <v>91</v>
      </c>
      <c r="CO83" s="12">
        <v>92</v>
      </c>
      <c r="CP83" s="12">
        <v>93</v>
      </c>
      <c r="CQ83" s="12">
        <v>94</v>
      </c>
      <c r="CR83" s="12">
        <v>95</v>
      </c>
      <c r="CS83" s="109">
        <v>96</v>
      </c>
    </row>
    <row r="84" spans="1:99" s="2" customFormat="1" x14ac:dyDescent="0.25">
      <c r="A84" s="2" t="s">
        <v>13</v>
      </c>
      <c r="B84" s="3">
        <f t="shared" ref="B84:BM84" si="106">B48</f>
        <v>42005</v>
      </c>
      <c r="C84" s="3">
        <f t="shared" si="106"/>
        <v>42036</v>
      </c>
      <c r="D84" s="3">
        <f t="shared" si="106"/>
        <v>42064</v>
      </c>
      <c r="E84" s="3">
        <f t="shared" si="106"/>
        <v>42095</v>
      </c>
      <c r="F84" s="3">
        <f t="shared" si="106"/>
        <v>42125</v>
      </c>
      <c r="G84" s="3">
        <f t="shared" si="106"/>
        <v>42156</v>
      </c>
      <c r="H84" s="3">
        <f t="shared" si="106"/>
        <v>42186</v>
      </c>
      <c r="I84" s="3">
        <f t="shared" si="106"/>
        <v>42217</v>
      </c>
      <c r="J84" s="3">
        <f t="shared" si="106"/>
        <v>42248</v>
      </c>
      <c r="K84" s="3">
        <f t="shared" si="106"/>
        <v>42278</v>
      </c>
      <c r="L84" s="3">
        <f t="shared" si="106"/>
        <v>42309</v>
      </c>
      <c r="M84" s="93">
        <f t="shared" si="106"/>
        <v>42339</v>
      </c>
      <c r="N84" s="266">
        <f t="shared" si="106"/>
        <v>42370</v>
      </c>
      <c r="O84" s="266">
        <f t="shared" si="106"/>
        <v>42401</v>
      </c>
      <c r="P84" s="266">
        <f t="shared" si="106"/>
        <v>42430</v>
      </c>
      <c r="Q84" s="266">
        <f t="shared" si="106"/>
        <v>42461</v>
      </c>
      <c r="R84" s="266">
        <f t="shared" si="106"/>
        <v>42491</v>
      </c>
      <c r="S84" s="266">
        <f t="shared" si="106"/>
        <v>42522</v>
      </c>
      <c r="T84" s="266">
        <f t="shared" si="106"/>
        <v>42552</v>
      </c>
      <c r="U84" s="266">
        <f t="shared" si="106"/>
        <v>42583</v>
      </c>
      <c r="V84" s="3">
        <f t="shared" si="106"/>
        <v>42614</v>
      </c>
      <c r="W84" s="3">
        <f t="shared" si="106"/>
        <v>42644</v>
      </c>
      <c r="X84" s="3">
        <f t="shared" si="106"/>
        <v>42675</v>
      </c>
      <c r="Y84" s="93">
        <f t="shared" si="106"/>
        <v>42705</v>
      </c>
      <c r="Z84" s="3">
        <f t="shared" si="106"/>
        <v>42752</v>
      </c>
      <c r="AA84" s="3">
        <f t="shared" si="106"/>
        <v>42783</v>
      </c>
      <c r="AB84" s="3">
        <f t="shared" si="106"/>
        <v>42811</v>
      </c>
      <c r="AC84" s="3">
        <f t="shared" si="106"/>
        <v>42842</v>
      </c>
      <c r="AD84" s="3">
        <f t="shared" si="106"/>
        <v>42872</v>
      </c>
      <c r="AE84" s="3">
        <f t="shared" si="106"/>
        <v>42903</v>
      </c>
      <c r="AF84" s="3">
        <f t="shared" si="106"/>
        <v>42933</v>
      </c>
      <c r="AG84" s="3">
        <f t="shared" si="106"/>
        <v>42964</v>
      </c>
      <c r="AH84" s="3">
        <f t="shared" si="106"/>
        <v>42995</v>
      </c>
      <c r="AI84" s="3">
        <f t="shared" si="106"/>
        <v>43025</v>
      </c>
      <c r="AJ84" s="3">
        <f t="shared" si="106"/>
        <v>43056</v>
      </c>
      <c r="AK84" s="93">
        <f t="shared" si="106"/>
        <v>43086</v>
      </c>
      <c r="AL84" s="3">
        <f t="shared" si="106"/>
        <v>43118</v>
      </c>
      <c r="AM84" s="3">
        <f t="shared" si="106"/>
        <v>43149</v>
      </c>
      <c r="AN84" s="3">
        <f t="shared" si="106"/>
        <v>43177</v>
      </c>
      <c r="AO84" s="3">
        <f t="shared" si="106"/>
        <v>43208</v>
      </c>
      <c r="AP84" s="3">
        <f t="shared" si="106"/>
        <v>43238</v>
      </c>
      <c r="AQ84" s="3">
        <f t="shared" si="106"/>
        <v>43269</v>
      </c>
      <c r="AR84" s="3">
        <f t="shared" si="106"/>
        <v>43299</v>
      </c>
      <c r="AS84" s="3">
        <f t="shared" si="106"/>
        <v>43330</v>
      </c>
      <c r="AT84" s="3">
        <f t="shared" si="106"/>
        <v>43361</v>
      </c>
      <c r="AU84" s="3">
        <f t="shared" si="106"/>
        <v>43391</v>
      </c>
      <c r="AV84" s="3">
        <f t="shared" si="106"/>
        <v>43422</v>
      </c>
      <c r="AW84" s="93">
        <f t="shared" si="106"/>
        <v>43452</v>
      </c>
      <c r="AX84" s="3">
        <f t="shared" si="106"/>
        <v>43483</v>
      </c>
      <c r="AY84" s="3">
        <f t="shared" si="106"/>
        <v>43514</v>
      </c>
      <c r="AZ84" s="3">
        <f t="shared" si="106"/>
        <v>43542</v>
      </c>
      <c r="BA84" s="3">
        <f t="shared" si="106"/>
        <v>43573</v>
      </c>
      <c r="BB84" s="3">
        <f t="shared" si="106"/>
        <v>43603</v>
      </c>
      <c r="BC84" s="3">
        <f t="shared" si="106"/>
        <v>43634</v>
      </c>
      <c r="BD84" s="3">
        <f t="shared" si="106"/>
        <v>43664</v>
      </c>
      <c r="BE84" s="3">
        <f t="shared" si="106"/>
        <v>43695</v>
      </c>
      <c r="BF84" s="3">
        <f t="shared" si="106"/>
        <v>43726</v>
      </c>
      <c r="BG84" s="3">
        <f t="shared" si="106"/>
        <v>43756</v>
      </c>
      <c r="BH84" s="3">
        <f t="shared" si="106"/>
        <v>43787</v>
      </c>
      <c r="BI84" s="93">
        <f t="shared" si="106"/>
        <v>43817</v>
      </c>
      <c r="BJ84" s="3">
        <f t="shared" si="106"/>
        <v>43848</v>
      </c>
      <c r="BK84" s="3">
        <f t="shared" si="106"/>
        <v>43879</v>
      </c>
      <c r="BL84" s="3">
        <f t="shared" si="106"/>
        <v>43908</v>
      </c>
      <c r="BM84" s="3">
        <f t="shared" si="106"/>
        <v>43939</v>
      </c>
      <c r="BN84" s="3">
        <f t="shared" ref="BN84:CS84" si="107">BN48</f>
        <v>43969</v>
      </c>
      <c r="BO84" s="3">
        <f t="shared" si="107"/>
        <v>44000</v>
      </c>
      <c r="BP84" s="3">
        <f t="shared" si="107"/>
        <v>44030</v>
      </c>
      <c r="BQ84" s="3">
        <f t="shared" si="107"/>
        <v>44061</v>
      </c>
      <c r="BR84" s="3">
        <f t="shared" si="107"/>
        <v>44092</v>
      </c>
      <c r="BS84" s="3">
        <f t="shared" si="107"/>
        <v>44122</v>
      </c>
      <c r="BT84" s="3">
        <f t="shared" si="107"/>
        <v>44153</v>
      </c>
      <c r="BU84" s="93">
        <f t="shared" si="107"/>
        <v>44183</v>
      </c>
      <c r="BV84" s="3">
        <f t="shared" si="107"/>
        <v>44214</v>
      </c>
      <c r="BW84" s="3">
        <f t="shared" si="107"/>
        <v>44245</v>
      </c>
      <c r="BX84" s="3">
        <f t="shared" si="107"/>
        <v>44273</v>
      </c>
      <c r="BY84" s="3">
        <f t="shared" si="107"/>
        <v>44304</v>
      </c>
      <c r="BZ84" s="3">
        <f t="shared" si="107"/>
        <v>44334</v>
      </c>
      <c r="CA84" s="3">
        <f t="shared" si="107"/>
        <v>44365</v>
      </c>
      <c r="CB84" s="3">
        <f t="shared" si="107"/>
        <v>44395</v>
      </c>
      <c r="CC84" s="3">
        <f t="shared" si="107"/>
        <v>44426</v>
      </c>
      <c r="CD84" s="3">
        <f t="shared" si="107"/>
        <v>44457</v>
      </c>
      <c r="CE84" s="3">
        <f t="shared" si="107"/>
        <v>44487</v>
      </c>
      <c r="CF84" s="3">
        <f t="shared" si="107"/>
        <v>44518</v>
      </c>
      <c r="CG84" s="93">
        <f t="shared" si="107"/>
        <v>44548</v>
      </c>
      <c r="CH84" s="3">
        <f t="shared" si="107"/>
        <v>44579</v>
      </c>
      <c r="CI84" s="3">
        <f t="shared" si="107"/>
        <v>44610</v>
      </c>
      <c r="CJ84" s="3">
        <f t="shared" si="107"/>
        <v>44638</v>
      </c>
      <c r="CK84" s="3">
        <f t="shared" si="107"/>
        <v>44669</v>
      </c>
      <c r="CL84" s="3">
        <f t="shared" si="107"/>
        <v>44699</v>
      </c>
      <c r="CM84" s="3">
        <f t="shared" si="107"/>
        <v>44730</v>
      </c>
      <c r="CN84" s="3">
        <f t="shared" si="107"/>
        <v>44760</v>
      </c>
      <c r="CO84" s="3">
        <f t="shared" si="107"/>
        <v>44791</v>
      </c>
      <c r="CP84" s="3">
        <f t="shared" si="107"/>
        <v>44822</v>
      </c>
      <c r="CQ84" s="3">
        <f t="shared" si="107"/>
        <v>44852</v>
      </c>
      <c r="CR84" s="3">
        <f t="shared" si="107"/>
        <v>44883</v>
      </c>
      <c r="CS84" s="93">
        <f t="shared" si="107"/>
        <v>44913</v>
      </c>
    </row>
    <row r="85" spans="1:99" s="91" customFormat="1" x14ac:dyDescent="0.25">
      <c r="A85" s="91" t="s">
        <v>4</v>
      </c>
      <c r="B85" s="91">
        <f t="shared" ref="B85:B91" si="108">IFERROR(B73/B49,"")</f>
        <v>2.1578947368421053</v>
      </c>
      <c r="C85" s="91">
        <f t="shared" ref="C85:Y85" si="109">IFERROR(C73/C49,"")</f>
        <v>2.2000000000000002</v>
      </c>
      <c r="D85" s="91">
        <f t="shared" si="109"/>
        <v>3.8048780487804876</v>
      </c>
      <c r="E85" s="91">
        <f t="shared" si="109"/>
        <v>3.1886792452830188</v>
      </c>
      <c r="F85" s="91">
        <f t="shared" si="109"/>
        <v>2.0084745762711864</v>
      </c>
      <c r="G85" s="91">
        <f t="shared" si="109"/>
        <v>2.7314814814814814</v>
      </c>
      <c r="H85" s="91">
        <f t="shared" si="109"/>
        <v>3.3076923076923075</v>
      </c>
      <c r="I85" s="91">
        <f t="shared" si="109"/>
        <v>1.9893617021276595</v>
      </c>
      <c r="J85" s="91">
        <f t="shared" si="109"/>
        <v>2.976923076923077</v>
      </c>
      <c r="K85" s="91">
        <f t="shared" si="109"/>
        <v>2.877049180327869</v>
      </c>
      <c r="L85" s="91">
        <f t="shared" si="109"/>
        <v>3.2962962962962963</v>
      </c>
      <c r="M85" s="128">
        <f t="shared" si="109"/>
        <v>5.1315789473684212</v>
      </c>
      <c r="N85" s="272">
        <f t="shared" si="109"/>
        <v>1.4222222222222223</v>
      </c>
      <c r="O85" s="272">
        <f t="shared" si="109"/>
        <v>1.6341463414634145</v>
      </c>
      <c r="P85" s="272">
        <f t="shared" si="109"/>
        <v>2.523076923076923</v>
      </c>
      <c r="Q85" s="272">
        <f t="shared" si="109"/>
        <v>3.4705882352941178</v>
      </c>
      <c r="R85" s="272">
        <f t="shared" si="109"/>
        <v>2.2400000000000002</v>
      </c>
      <c r="S85" s="272">
        <f t="shared" si="109"/>
        <v>2.09375</v>
      </c>
      <c r="T85" s="272">
        <f t="shared" si="109"/>
        <v>2.3913043478260869</v>
      </c>
      <c r="U85" s="272">
        <f t="shared" si="109"/>
        <v>2.2021276595744679</v>
      </c>
      <c r="V85" s="91">
        <f t="shared" si="109"/>
        <v>2.8725490196078431</v>
      </c>
      <c r="W85" s="91">
        <f t="shared" si="109"/>
        <v>2.7857142857142856</v>
      </c>
      <c r="X85" s="91">
        <f t="shared" si="109"/>
        <v>3.2976190476190474</v>
      </c>
      <c r="Y85" s="128">
        <f t="shared" si="109"/>
        <v>4.2352941176470589</v>
      </c>
      <c r="Z85" s="91">
        <f t="shared" ref="Z85:CK85" si="110">IFERROR(Z73/Z49,"")</f>
        <v>2.7654320987654319</v>
      </c>
      <c r="AA85" s="91">
        <f t="shared" si="110"/>
        <v>2.87</v>
      </c>
      <c r="AB85" s="91">
        <f t="shared" si="110"/>
        <v>3.6509433962264151</v>
      </c>
      <c r="AC85" s="91">
        <f t="shared" si="110"/>
        <v>2.5606557377049182</v>
      </c>
      <c r="AD85" s="91">
        <f t="shared" si="110"/>
        <v>2.7151394422310755</v>
      </c>
      <c r="AE85" s="91">
        <f t="shared" si="110"/>
        <v>3.4377682403433476</v>
      </c>
      <c r="AF85" s="91">
        <f t="shared" si="110"/>
        <v>3.0870786516853932</v>
      </c>
      <c r="AG85" s="91">
        <f t="shared" si="110"/>
        <v>2.961511675407992</v>
      </c>
      <c r="AH85" s="91">
        <f t="shared" si="110"/>
        <v>2.9657155447817947</v>
      </c>
      <c r="AI85" s="91">
        <f t="shared" si="110"/>
        <v>2.9357820788805622</v>
      </c>
      <c r="AJ85" s="91">
        <f t="shared" si="110"/>
        <v>2.9784262710706826</v>
      </c>
      <c r="AK85" s="128">
        <f t="shared" si="110"/>
        <v>2.8768300225784511</v>
      </c>
      <c r="AL85" s="91">
        <f t="shared" si="110"/>
        <v>2.8551799948917531</v>
      </c>
      <c r="AM85" s="91">
        <f t="shared" si="110"/>
        <v>2.8460828355495167</v>
      </c>
      <c r="AN85" s="91">
        <f t="shared" si="110"/>
        <v>2.8406772206231539</v>
      </c>
      <c r="AO85" s="91">
        <f t="shared" si="110"/>
        <v>2.8396253773794946</v>
      </c>
      <c r="AP85" s="91">
        <f t="shared" si="110"/>
        <v>2.8453120979446109</v>
      </c>
      <c r="AQ85" s="91">
        <f t="shared" si="110"/>
        <v>2.8429077053502372</v>
      </c>
      <c r="AR85" s="91">
        <f t="shared" si="110"/>
        <v>2.842120564172923</v>
      </c>
      <c r="AS85" s="91">
        <f t="shared" si="110"/>
        <v>2.8424829740391746</v>
      </c>
      <c r="AT85" s="91">
        <f t="shared" si="110"/>
        <v>2.8432025618012964</v>
      </c>
      <c r="AU85" s="91">
        <f t="shared" si="110"/>
        <v>2.8426780935012648</v>
      </c>
      <c r="AV85" s="91">
        <f t="shared" si="110"/>
        <v>2.8426207233584901</v>
      </c>
      <c r="AW85" s="128">
        <f t="shared" si="110"/>
        <v>2.8427459356724127</v>
      </c>
      <c r="AX85" s="91">
        <f t="shared" si="110"/>
        <v>2.9999520532731223</v>
      </c>
      <c r="AY85" s="91">
        <f t="shared" si="110"/>
        <v>2.9999520532731228</v>
      </c>
      <c r="AZ85" s="91">
        <f t="shared" si="110"/>
        <v>2.9913132844103671</v>
      </c>
      <c r="BA85" s="91">
        <f t="shared" si="110"/>
        <v>2.9805195406800058</v>
      </c>
      <c r="BB85" s="91">
        <f t="shared" si="110"/>
        <v>2.9805195406800054</v>
      </c>
      <c r="BC85" s="91">
        <f t="shared" si="110"/>
        <v>2.9832260730873656</v>
      </c>
      <c r="BD85" s="91">
        <f t="shared" si="110"/>
        <v>2.9832260730873652</v>
      </c>
      <c r="BE85" s="91">
        <f t="shared" si="110"/>
        <v>2.9832260730873656</v>
      </c>
      <c r="BF85" s="91">
        <f t="shared" si="110"/>
        <v>2.9832260730873661</v>
      </c>
      <c r="BG85" s="91">
        <f t="shared" si="110"/>
        <v>2.9832260730873661</v>
      </c>
      <c r="BH85" s="91">
        <f t="shared" si="110"/>
        <v>2.9832260730873661</v>
      </c>
      <c r="BI85" s="128">
        <f t="shared" si="110"/>
        <v>2.9755759457648083</v>
      </c>
      <c r="BJ85" s="91">
        <f t="shared" si="110"/>
        <v>3.0716892360546888</v>
      </c>
      <c r="BK85" s="91">
        <f t="shared" si="110"/>
        <v>3.0692906768163932</v>
      </c>
      <c r="BL85" s="91">
        <f t="shared" si="110"/>
        <v>3.0578418851597289</v>
      </c>
      <c r="BM85" s="91">
        <f t="shared" si="110"/>
        <v>3.0500811677025665</v>
      </c>
      <c r="BN85" s="91">
        <f t="shared" si="110"/>
        <v>3.0477026124537643</v>
      </c>
      <c r="BO85" s="91">
        <f t="shared" si="110"/>
        <v>3.0481589686582327</v>
      </c>
      <c r="BP85" s="91">
        <f t="shared" si="110"/>
        <v>3.0457244985897249</v>
      </c>
      <c r="BQ85" s="91">
        <f t="shared" si="110"/>
        <v>3.0433507138437834</v>
      </c>
      <c r="BR85" s="91">
        <f t="shared" si="110"/>
        <v>3.0467183115155252</v>
      </c>
      <c r="BS85" s="91">
        <f t="shared" si="110"/>
        <v>3.0443434167777159</v>
      </c>
      <c r="BT85" s="91">
        <f t="shared" si="110"/>
        <v>3.0419711959375642</v>
      </c>
      <c r="BU85" s="128">
        <f t="shared" si="110"/>
        <v>3.03399105180906</v>
      </c>
      <c r="BV85" s="91">
        <f t="shared" si="110"/>
        <v>3.0053837207239535</v>
      </c>
      <c r="BW85" s="91">
        <f t="shared" si="110"/>
        <v>3.0053837207239527</v>
      </c>
      <c r="BX85" s="91">
        <f t="shared" si="110"/>
        <v>2.9967971111845415</v>
      </c>
      <c r="BY85" s="91">
        <f t="shared" si="110"/>
        <v>2.9917206412802946</v>
      </c>
      <c r="BZ85" s="91">
        <f t="shared" si="110"/>
        <v>3.0056000391851505</v>
      </c>
      <c r="CA85" s="91">
        <f t="shared" si="110"/>
        <v>3.0083223502941316</v>
      </c>
      <c r="CB85" s="91">
        <f t="shared" si="110"/>
        <v>2.9943443655481903</v>
      </c>
      <c r="CC85" s="91">
        <f t="shared" si="110"/>
        <v>2.9887584708212485</v>
      </c>
      <c r="CD85" s="91">
        <f t="shared" si="110"/>
        <v>2.9941826918825121</v>
      </c>
      <c r="CE85" s="91">
        <f t="shared" si="110"/>
        <v>2.9941826918825121</v>
      </c>
      <c r="CF85" s="91">
        <f t="shared" si="110"/>
        <v>2.9914264639155714</v>
      </c>
      <c r="CG85" s="128">
        <f t="shared" si="110"/>
        <v>2.9888604871670892</v>
      </c>
      <c r="CH85" s="91">
        <f t="shared" si="110"/>
        <v>3.1216335700824294</v>
      </c>
      <c r="CI85" s="91">
        <f t="shared" si="110"/>
        <v>3.1216335700824294</v>
      </c>
      <c r="CJ85" s="91">
        <f t="shared" si="110"/>
        <v>3.1122726005833128</v>
      </c>
      <c r="CK85" s="91">
        <f t="shared" si="110"/>
        <v>3.1067383230877867</v>
      </c>
      <c r="CL85" s="91">
        <f t="shared" ref="CL85:CS85" si="111">IFERROR(CL73/CL49,"")</f>
        <v>3.1218693966340005</v>
      </c>
      <c r="CM85" s="91">
        <f t="shared" si="111"/>
        <v>3.1248372119447239</v>
      </c>
      <c r="CN85" s="91">
        <f t="shared" si="111"/>
        <v>3.1095986607720767</v>
      </c>
      <c r="CO85" s="91">
        <f t="shared" si="111"/>
        <v>3.1035090173657736</v>
      </c>
      <c r="CP85" s="91">
        <f t="shared" si="111"/>
        <v>3.1094224070078549</v>
      </c>
      <c r="CQ85" s="91">
        <f t="shared" si="111"/>
        <v>3.1033339618308919</v>
      </c>
      <c r="CR85" s="91">
        <f t="shared" si="111"/>
        <v>3.1064176161398511</v>
      </c>
      <c r="CS85" s="128">
        <f t="shared" si="111"/>
        <v>3.103620233777495</v>
      </c>
    </row>
    <row r="86" spans="1:99" s="91" customFormat="1" x14ac:dyDescent="0.25">
      <c r="A86" s="91" t="s">
        <v>5</v>
      </c>
      <c r="B86" s="91">
        <f t="shared" si="108"/>
        <v>1.2622950819672132</v>
      </c>
      <c r="C86" s="91">
        <f t="shared" ref="C86:Y86" si="112">IFERROR(C74/C50,"")</f>
        <v>1.1805555555555556</v>
      </c>
      <c r="D86" s="91">
        <f t="shared" si="112"/>
        <v>1.4214285714285715</v>
      </c>
      <c r="E86" s="91">
        <f t="shared" si="112"/>
        <v>1.4457831325301205</v>
      </c>
      <c r="F86" s="91">
        <f t="shared" si="112"/>
        <v>1.2358490566037736</v>
      </c>
      <c r="G86" s="91">
        <f t="shared" si="112"/>
        <v>1.3317073170731708</v>
      </c>
      <c r="H86" s="91">
        <f t="shared" si="112"/>
        <v>1.4462809917355373</v>
      </c>
      <c r="I86" s="91">
        <f t="shared" si="112"/>
        <v>1.2971428571428572</v>
      </c>
      <c r="J86" s="91">
        <f t="shared" si="112"/>
        <v>1.5092936802973977</v>
      </c>
      <c r="K86" s="91">
        <f t="shared" si="112"/>
        <v>1.3316831683168318</v>
      </c>
      <c r="L86" s="91">
        <f t="shared" si="112"/>
        <v>1.678191489361702</v>
      </c>
      <c r="M86" s="128">
        <f t="shared" si="112"/>
        <v>1.8985507246376812</v>
      </c>
      <c r="N86" s="272">
        <f t="shared" si="112"/>
        <v>1.3898305084745763</v>
      </c>
      <c r="O86" s="272">
        <f t="shared" si="112"/>
        <v>1.3015873015873016</v>
      </c>
      <c r="P86" s="272">
        <f t="shared" si="112"/>
        <v>1.7807308970099667</v>
      </c>
      <c r="Q86" s="272">
        <f t="shared" si="112"/>
        <v>1.4385245901639345</v>
      </c>
      <c r="R86" s="272">
        <f t="shared" si="112"/>
        <v>1.3578595317725752</v>
      </c>
      <c r="S86" s="272">
        <f t="shared" si="112"/>
        <v>1.6579861111111112</v>
      </c>
      <c r="T86" s="272">
        <f t="shared" si="112"/>
        <v>1.4011142061281336</v>
      </c>
      <c r="U86" s="272">
        <f t="shared" si="112"/>
        <v>1.4156479217603912</v>
      </c>
      <c r="V86" s="91">
        <f t="shared" si="112"/>
        <v>1.7211191335740073</v>
      </c>
      <c r="W86" s="91">
        <f t="shared" si="112"/>
        <v>1.4665898617511521</v>
      </c>
      <c r="X86" s="91">
        <f t="shared" si="112"/>
        <v>1.8132678132678133</v>
      </c>
      <c r="Y86" s="128">
        <f t="shared" si="112"/>
        <v>1.8475452196382429</v>
      </c>
      <c r="Z86" s="91">
        <f t="shared" ref="Z86:CK86" si="113">IFERROR(Z74/Z50,"")</f>
        <v>1.78125</v>
      </c>
      <c r="AA86" s="91">
        <f t="shared" si="113"/>
        <v>1.3107692307692307</v>
      </c>
      <c r="AB86" s="91">
        <f t="shared" si="113"/>
        <v>1.6683587140439933</v>
      </c>
      <c r="AC86" s="91">
        <f t="shared" si="113"/>
        <v>1.5717391304347825</v>
      </c>
      <c r="AD86" s="91">
        <f t="shared" si="113"/>
        <v>1.5769230769230769</v>
      </c>
      <c r="AE86" s="91">
        <f t="shared" si="113"/>
        <v>1.5207877461706782</v>
      </c>
      <c r="AF86" s="91">
        <f t="shared" si="113"/>
        <v>1.5378640776699029</v>
      </c>
      <c r="AG86" s="91">
        <f t="shared" si="113"/>
        <v>1.5336597075626246</v>
      </c>
      <c r="AH86" s="91">
        <f t="shared" si="113"/>
        <v>1.5737767750850593</v>
      </c>
      <c r="AI86" s="91">
        <f t="shared" si="113"/>
        <v>1.579645724875161</v>
      </c>
      <c r="AJ86" s="91">
        <f t="shared" si="113"/>
        <v>1.6138220921456894</v>
      </c>
      <c r="AK86" s="128">
        <f t="shared" si="113"/>
        <v>1.6315941838039212</v>
      </c>
      <c r="AL86" s="91">
        <f t="shared" si="113"/>
        <v>1.5797719529673397</v>
      </c>
      <c r="AM86" s="91">
        <f t="shared" si="113"/>
        <v>1.5802921616006764</v>
      </c>
      <c r="AN86" s="91">
        <f t="shared" si="113"/>
        <v>1.5766075957081873</v>
      </c>
      <c r="AO86" s="91">
        <f t="shared" si="113"/>
        <v>1.5767990175549649</v>
      </c>
      <c r="AP86" s="91">
        <f t="shared" si="113"/>
        <v>1.5804067655833574</v>
      </c>
      <c r="AQ86" s="91">
        <f t="shared" si="113"/>
        <v>1.5748485824635468</v>
      </c>
      <c r="AR86" s="91">
        <f t="shared" si="113"/>
        <v>1.5756100979820984</v>
      </c>
      <c r="AS86" s="91">
        <f t="shared" si="113"/>
        <v>1.5752662796085291</v>
      </c>
      <c r="AT86" s="91">
        <f t="shared" si="113"/>
        <v>1.5756251542797415</v>
      </c>
      <c r="AU86" s="91">
        <f t="shared" si="113"/>
        <v>1.5753405788612966</v>
      </c>
      <c r="AV86" s="91">
        <f t="shared" si="113"/>
        <v>1.5751342128794772</v>
      </c>
      <c r="AW86" s="128">
        <f t="shared" si="113"/>
        <v>1.5748833321137736</v>
      </c>
      <c r="AX86" s="91">
        <f t="shared" si="113"/>
        <v>1.6542436057525773</v>
      </c>
      <c r="AY86" s="91">
        <f t="shared" si="113"/>
        <v>1.6539472211646007</v>
      </c>
      <c r="AZ86" s="91">
        <f t="shared" si="113"/>
        <v>1.6530818316041314</v>
      </c>
      <c r="BA86" s="91">
        <f t="shared" si="113"/>
        <v>1.6523173276501351</v>
      </c>
      <c r="BB86" s="91">
        <f t="shared" si="113"/>
        <v>1.6522826741203953</v>
      </c>
      <c r="BC86" s="91">
        <f t="shared" si="113"/>
        <v>1.6522101868831691</v>
      </c>
      <c r="BD86" s="91">
        <f t="shared" si="113"/>
        <v>1.6520706165760664</v>
      </c>
      <c r="BE86" s="91">
        <f t="shared" si="113"/>
        <v>1.6519446664071296</v>
      </c>
      <c r="BF86" s="91">
        <f t="shared" si="113"/>
        <v>1.6518129672032484</v>
      </c>
      <c r="BG86" s="91">
        <f t="shared" si="113"/>
        <v>1.6516655861006244</v>
      </c>
      <c r="BH86" s="91">
        <f t="shared" si="113"/>
        <v>1.651530049896121</v>
      </c>
      <c r="BI86" s="128">
        <f t="shared" si="113"/>
        <v>1.6513866568847924</v>
      </c>
      <c r="BJ86" s="91">
        <f t="shared" si="113"/>
        <v>1.6894590951909354</v>
      </c>
      <c r="BK86" s="91">
        <f t="shared" si="113"/>
        <v>1.6903260516452234</v>
      </c>
      <c r="BL86" s="91">
        <f t="shared" si="113"/>
        <v>1.6861449617056929</v>
      </c>
      <c r="BM86" s="91">
        <f t="shared" si="113"/>
        <v>1.6857740940063084</v>
      </c>
      <c r="BN86" s="91">
        <f t="shared" si="113"/>
        <v>1.6859003037998883</v>
      </c>
      <c r="BO86" s="91">
        <f t="shared" si="113"/>
        <v>1.6861304644011801</v>
      </c>
      <c r="BP86" s="91">
        <f t="shared" si="113"/>
        <v>1.6861035525721195</v>
      </c>
      <c r="BQ86" s="91">
        <f t="shared" si="113"/>
        <v>1.6860020231524828</v>
      </c>
      <c r="BR86" s="91">
        <f t="shared" si="113"/>
        <v>1.6861154599762938</v>
      </c>
      <c r="BS86" s="91">
        <f t="shared" si="113"/>
        <v>1.6859126393810306</v>
      </c>
      <c r="BT86" s="91">
        <f t="shared" si="113"/>
        <v>1.6857291881617742</v>
      </c>
      <c r="BU86" s="128">
        <f t="shared" si="113"/>
        <v>1.6855604815035332</v>
      </c>
      <c r="BV86" s="91">
        <f t="shared" si="113"/>
        <v>1.7421544687809241</v>
      </c>
      <c r="BW86" s="91">
        <f t="shared" si="113"/>
        <v>1.7417000895171255</v>
      </c>
      <c r="BX86" s="91">
        <f t="shared" si="113"/>
        <v>1.7374224389042505</v>
      </c>
      <c r="BY86" s="91">
        <f t="shared" si="113"/>
        <v>1.7370098404337855</v>
      </c>
      <c r="BZ86" s="91">
        <f t="shared" si="113"/>
        <v>1.7367810803476604</v>
      </c>
      <c r="CA86" s="91">
        <f t="shared" si="113"/>
        <v>1.7366835305630108</v>
      </c>
      <c r="CB86" s="91">
        <f t="shared" si="113"/>
        <v>1.7365219074827138</v>
      </c>
      <c r="CC86" s="91">
        <f t="shared" si="113"/>
        <v>1.7362240979819064</v>
      </c>
      <c r="CD86" s="91">
        <f t="shared" si="113"/>
        <v>1.735833459016892</v>
      </c>
      <c r="CE86" s="91">
        <f t="shared" si="113"/>
        <v>1.7354917013094533</v>
      </c>
      <c r="CF86" s="91">
        <f t="shared" si="113"/>
        <v>1.7351896018362347</v>
      </c>
      <c r="CG86" s="128">
        <f t="shared" si="113"/>
        <v>1.73491263030798</v>
      </c>
      <c r="CH86" s="91">
        <f t="shared" si="113"/>
        <v>1.796258864897238</v>
      </c>
      <c r="CI86" s="91">
        <f t="shared" si="113"/>
        <v>1.795886839534939</v>
      </c>
      <c r="CJ86" s="91">
        <f t="shared" si="113"/>
        <v>1.7910219290848355</v>
      </c>
      <c r="CK86" s="91">
        <f t="shared" si="113"/>
        <v>1.7906231323285808</v>
      </c>
      <c r="CL86" s="91">
        <f t="shared" ref="CL86:CS86" si="114">IFERROR(CL74/CL50,"")</f>
        <v>1.7904201867619614</v>
      </c>
      <c r="CM86" s="91">
        <f t="shared" si="114"/>
        <v>1.7903610362982458</v>
      </c>
      <c r="CN86" s="91">
        <f t="shared" si="114"/>
        <v>1.790222729012265</v>
      </c>
      <c r="CO86" s="91">
        <f t="shared" si="114"/>
        <v>1.7899013207556347</v>
      </c>
      <c r="CP86" s="91">
        <f t="shared" si="114"/>
        <v>1.7894601536760815</v>
      </c>
      <c r="CQ86" s="91">
        <f t="shared" si="114"/>
        <v>1.7887227671563728</v>
      </c>
      <c r="CR86" s="91">
        <f t="shared" si="114"/>
        <v>1.7887275677605261</v>
      </c>
      <c r="CS86" s="128">
        <f t="shared" si="114"/>
        <v>1.788416212143243</v>
      </c>
    </row>
    <row r="87" spans="1:99" s="91" customFormat="1" x14ac:dyDescent="0.25">
      <c r="A87" s="91" t="s">
        <v>6</v>
      </c>
      <c r="B87" s="91">
        <f t="shared" si="108"/>
        <v>1.3490566037735849</v>
      </c>
      <c r="C87" s="91">
        <f t="shared" ref="C87:Y87" si="115">IFERROR(C75/C51,"")</f>
        <v>1.2264150943396226</v>
      </c>
      <c r="D87" s="91">
        <f t="shared" si="115"/>
        <v>1.647887323943662</v>
      </c>
      <c r="E87" s="91">
        <f t="shared" si="115"/>
        <v>1.4142857142857144</v>
      </c>
      <c r="F87" s="91">
        <f t="shared" si="115"/>
        <v>1.4598765432098766</v>
      </c>
      <c r="G87" s="91">
        <f t="shared" si="115"/>
        <v>1.4697986577181208</v>
      </c>
      <c r="H87" s="91">
        <f t="shared" si="115"/>
        <v>1.4345238095238095</v>
      </c>
      <c r="I87" s="91">
        <f t="shared" si="115"/>
        <v>1.3333333333333333</v>
      </c>
      <c r="J87" s="91">
        <f t="shared" si="115"/>
        <v>1.7212643678160919</v>
      </c>
      <c r="K87" s="91">
        <f t="shared" si="115"/>
        <v>1.4187192118226601</v>
      </c>
      <c r="L87" s="91">
        <f t="shared" si="115"/>
        <v>1.9090909090909092</v>
      </c>
      <c r="M87" s="128">
        <f t="shared" si="115"/>
        <v>1.9171875</v>
      </c>
      <c r="N87" s="272">
        <f t="shared" si="115"/>
        <v>1.2980769230769231</v>
      </c>
      <c r="O87" s="272">
        <f t="shared" si="115"/>
        <v>1.4642857142857142</v>
      </c>
      <c r="P87" s="272">
        <f t="shared" si="115"/>
        <v>1.8367346938775511</v>
      </c>
      <c r="Q87" s="272">
        <f t="shared" si="115"/>
        <v>1.4792899408284024</v>
      </c>
      <c r="R87" s="272">
        <f t="shared" si="115"/>
        <v>1.5802469135802468</v>
      </c>
      <c r="S87" s="272">
        <f t="shared" si="115"/>
        <v>1.8685344827586208</v>
      </c>
      <c r="T87" s="272">
        <f t="shared" si="115"/>
        <v>1.33</v>
      </c>
      <c r="U87" s="272">
        <f t="shared" si="115"/>
        <v>1.4780701754385965</v>
      </c>
      <c r="V87" s="91">
        <f t="shared" si="115"/>
        <v>1.8032258064516129</v>
      </c>
      <c r="W87" s="91">
        <f t="shared" si="115"/>
        <v>1.4468438538205981</v>
      </c>
      <c r="X87" s="91">
        <f t="shared" si="115"/>
        <v>1.7076677316293929</v>
      </c>
      <c r="Y87" s="128">
        <f t="shared" si="115"/>
        <v>1.8010610079575597</v>
      </c>
      <c r="Z87" s="91">
        <f t="shared" ref="Z87:CK87" si="116">IFERROR(Z75/Z51,"")</f>
        <v>1.2477064220183487</v>
      </c>
      <c r="AA87" s="91">
        <f t="shared" si="116"/>
        <v>1.5811965811965811</v>
      </c>
      <c r="AB87" s="91">
        <f t="shared" si="116"/>
        <v>1.7591240875912408</v>
      </c>
      <c r="AC87" s="91">
        <f t="shared" si="116"/>
        <v>1.5038167938931297</v>
      </c>
      <c r="AD87" s="91">
        <f t="shared" si="116"/>
        <v>1.676056338028169</v>
      </c>
      <c r="AE87" s="91">
        <f t="shared" si="116"/>
        <v>1.5484693877551021</v>
      </c>
      <c r="AF87" s="91">
        <f t="shared" si="116"/>
        <v>1.4362139917695473</v>
      </c>
      <c r="AG87" s="91">
        <f t="shared" si="116"/>
        <v>1.6078580373527107</v>
      </c>
      <c r="AH87" s="91">
        <f t="shared" si="116"/>
        <v>1.6044869005850291</v>
      </c>
      <c r="AI87" s="91">
        <f t="shared" si="116"/>
        <v>1.6188547176755985</v>
      </c>
      <c r="AJ87" s="91">
        <f t="shared" si="116"/>
        <v>1.6224269799938325</v>
      </c>
      <c r="AK87" s="128">
        <f t="shared" si="116"/>
        <v>1.6671236077708271</v>
      </c>
      <c r="AL87" s="91">
        <f t="shared" si="116"/>
        <v>1.3231935844669553</v>
      </c>
      <c r="AM87" s="91">
        <f t="shared" si="116"/>
        <v>1.6235176131823463</v>
      </c>
      <c r="AN87" s="91">
        <f t="shared" si="116"/>
        <v>1.7599735124333764</v>
      </c>
      <c r="AO87" s="91">
        <f t="shared" si="116"/>
        <v>1.5426810320125377</v>
      </c>
      <c r="AP87" s="91">
        <f t="shared" si="116"/>
        <v>1.7250353667592093</v>
      </c>
      <c r="AQ87" s="91">
        <f t="shared" si="116"/>
        <v>1.5819334823287088</v>
      </c>
      <c r="AR87" s="91">
        <f t="shared" si="116"/>
        <v>1.5481711594046503</v>
      </c>
      <c r="AS87" s="91">
        <f t="shared" si="116"/>
        <v>1.6879981345133992</v>
      </c>
      <c r="AT87" s="91">
        <f t="shared" si="116"/>
        <v>1.6953958772838416</v>
      </c>
      <c r="AU87" s="91">
        <f t="shared" si="116"/>
        <v>1.7413811147347096</v>
      </c>
      <c r="AV87" s="91">
        <f t="shared" si="116"/>
        <v>1.7616046088981097</v>
      </c>
      <c r="AW87" s="128">
        <f t="shared" si="116"/>
        <v>1.8105415423840656</v>
      </c>
      <c r="AX87" s="91">
        <f t="shared" si="116"/>
        <v>1.5468391547825175</v>
      </c>
      <c r="AY87" s="91">
        <f t="shared" si="116"/>
        <v>1.5511074550095703</v>
      </c>
      <c r="AZ87" s="91">
        <f t="shared" si="116"/>
        <v>1.7576988794364667</v>
      </c>
      <c r="BA87" s="91">
        <f t="shared" si="116"/>
        <v>1.5340110997483685</v>
      </c>
      <c r="BB87" s="91">
        <f t="shared" si="116"/>
        <v>1.7646036893343526</v>
      </c>
      <c r="BC87" s="91">
        <f t="shared" si="116"/>
        <v>1.6546320010660753</v>
      </c>
      <c r="BD87" s="91">
        <f t="shared" si="116"/>
        <v>1.7477177853484813</v>
      </c>
      <c r="BE87" s="91">
        <f t="shared" si="116"/>
        <v>1.7828702437666422</v>
      </c>
      <c r="BF87" s="91">
        <f t="shared" si="116"/>
        <v>1.8313494556059635</v>
      </c>
      <c r="BG87" s="91">
        <f t="shared" si="116"/>
        <v>1.8817890828766395</v>
      </c>
      <c r="BH87" s="91">
        <f t="shared" si="116"/>
        <v>1.9344920476147762</v>
      </c>
      <c r="BI87" s="128">
        <f t="shared" si="116"/>
        <v>1.9895591222704738</v>
      </c>
      <c r="BJ87" s="91">
        <f t="shared" si="116"/>
        <v>1.5816413519927814</v>
      </c>
      <c r="BK87" s="91">
        <f t="shared" si="116"/>
        <v>1.5873823091555561</v>
      </c>
      <c r="BL87" s="91">
        <f t="shared" si="116"/>
        <v>1.8142296760731853</v>
      </c>
      <c r="BM87" s="91">
        <f t="shared" si="116"/>
        <v>1.5704618565459108</v>
      </c>
      <c r="BN87" s="91">
        <f t="shared" si="116"/>
        <v>1.7935851334143307</v>
      </c>
      <c r="BO87" s="91">
        <f t="shared" si="116"/>
        <v>1.6889491682868336</v>
      </c>
      <c r="BP87" s="91">
        <f t="shared" si="116"/>
        <v>1.7812436433862071</v>
      </c>
      <c r="BQ87" s="91">
        <f t="shared" si="116"/>
        <v>1.8173377748571666</v>
      </c>
      <c r="BR87" s="91">
        <f t="shared" si="116"/>
        <v>1.8660185753104312</v>
      </c>
      <c r="BS87" s="91">
        <f t="shared" si="116"/>
        <v>1.9159566926291285</v>
      </c>
      <c r="BT87" s="91">
        <f t="shared" si="116"/>
        <v>1.9679772636967368</v>
      </c>
      <c r="BU87" s="128">
        <f t="shared" si="116"/>
        <v>2.022271944331679</v>
      </c>
      <c r="BV87" s="91">
        <f t="shared" si="116"/>
        <v>1.6333869366073177</v>
      </c>
      <c r="BW87" s="91">
        <f t="shared" si="116"/>
        <v>1.6415239195972635</v>
      </c>
      <c r="BX87" s="91">
        <f t="shared" si="116"/>
        <v>1.8722354113077186</v>
      </c>
      <c r="BY87" s="91">
        <f t="shared" si="116"/>
        <v>1.6223227011985022</v>
      </c>
      <c r="BZ87" s="91">
        <f t="shared" si="116"/>
        <v>1.8428262191705929</v>
      </c>
      <c r="CA87" s="91">
        <f t="shared" si="116"/>
        <v>1.7397616322348517</v>
      </c>
      <c r="CB87" s="91">
        <f t="shared" si="116"/>
        <v>1.8284337348862956</v>
      </c>
      <c r="CC87" s="91">
        <f t="shared" si="116"/>
        <v>1.8601992552746593</v>
      </c>
      <c r="CD87" s="91">
        <f t="shared" si="116"/>
        <v>1.9051398272187912</v>
      </c>
      <c r="CE87" s="91">
        <f t="shared" si="116"/>
        <v>1.9504254244057999</v>
      </c>
      <c r="CF87" s="91">
        <f t="shared" si="116"/>
        <v>1.9955140378502176</v>
      </c>
      <c r="CG87" s="128">
        <f t="shared" si="116"/>
        <v>2.030827320951937</v>
      </c>
      <c r="CH87" s="91">
        <f t="shared" si="116"/>
        <v>1.6835391885833366</v>
      </c>
      <c r="CI87" s="91">
        <f t="shared" si="116"/>
        <v>1.6952967097223566</v>
      </c>
      <c r="CJ87" s="91">
        <f t="shared" si="116"/>
        <v>1.9103906489768891</v>
      </c>
      <c r="CK87" s="91">
        <f t="shared" si="116"/>
        <v>1.6801486648995796</v>
      </c>
      <c r="CL87" s="91">
        <f t="shared" ref="CL87:CS87" si="117">IFERROR(CL75/CL51,"")</f>
        <v>1.8872486813686196</v>
      </c>
      <c r="CM87" s="91">
        <f t="shared" si="117"/>
        <v>1.7934522875623244</v>
      </c>
      <c r="CN87" s="91">
        <f t="shared" si="117"/>
        <v>1.879742642576244</v>
      </c>
      <c r="CO87" s="91">
        <f t="shared" si="117"/>
        <v>1.9125886915014381</v>
      </c>
      <c r="CP87" s="91">
        <f t="shared" si="117"/>
        <v>1.9583787445983076</v>
      </c>
      <c r="CQ87" s="91">
        <f t="shared" si="117"/>
        <v>2.001503746494913</v>
      </c>
      <c r="CR87" s="91">
        <f t="shared" si="117"/>
        <v>2.047603224777192</v>
      </c>
      <c r="CS87" s="128">
        <f t="shared" si="117"/>
        <v>2.084755684509298</v>
      </c>
    </row>
    <row r="88" spans="1:99" s="91" customFormat="1" x14ac:dyDescent="0.25">
      <c r="A88" s="91" t="s">
        <v>7</v>
      </c>
      <c r="B88" s="91">
        <f t="shared" si="108"/>
        <v>1.2661290322580645</v>
      </c>
      <c r="C88" s="91">
        <f t="shared" ref="C88:Y88" si="118">IFERROR(C76/C52,"")</f>
        <v>1.3017241379310345</v>
      </c>
      <c r="D88" s="91">
        <f t="shared" si="118"/>
        <v>1.375</v>
      </c>
      <c r="E88" s="91">
        <f t="shared" si="118"/>
        <v>1.4454545454545455</v>
      </c>
      <c r="F88" s="91">
        <f t="shared" si="118"/>
        <v>1.275735294117647</v>
      </c>
      <c r="G88" s="91">
        <f t="shared" si="118"/>
        <v>1.3482490272373542</v>
      </c>
      <c r="H88" s="91">
        <f t="shared" si="118"/>
        <v>1.3803418803418803</v>
      </c>
      <c r="I88" s="91">
        <f t="shared" si="118"/>
        <v>1.1812499999999999</v>
      </c>
      <c r="J88" s="91">
        <f t="shared" si="118"/>
        <v>1.4481481481481482</v>
      </c>
      <c r="K88" s="91">
        <f t="shared" si="118"/>
        <v>1.3666666666666667</v>
      </c>
      <c r="L88" s="91">
        <f t="shared" si="118"/>
        <v>1.9097744360902256</v>
      </c>
      <c r="M88" s="128">
        <f t="shared" si="118"/>
        <v>1.6189655172413793</v>
      </c>
      <c r="N88" s="272">
        <f t="shared" si="118"/>
        <v>1.227891156462585</v>
      </c>
      <c r="O88" s="272">
        <f t="shared" si="118"/>
        <v>1.2824858757062148</v>
      </c>
      <c r="P88" s="272">
        <f t="shared" si="118"/>
        <v>1.9066666666666667</v>
      </c>
      <c r="Q88" s="272">
        <f t="shared" si="118"/>
        <v>2.064516129032258</v>
      </c>
      <c r="R88" s="272">
        <f t="shared" si="118"/>
        <v>1.7533333333333334</v>
      </c>
      <c r="S88" s="272">
        <f t="shared" si="118"/>
        <v>1.706</v>
      </c>
      <c r="T88" s="272">
        <f t="shared" si="118"/>
        <v>1.5763546798029557</v>
      </c>
      <c r="U88" s="272">
        <f t="shared" si="118"/>
        <v>1.4788273615635179</v>
      </c>
      <c r="V88" s="91">
        <f t="shared" si="118"/>
        <v>1.772594752186589</v>
      </c>
      <c r="W88" s="91">
        <f t="shared" si="118"/>
        <v>1.4650205761316872</v>
      </c>
      <c r="X88" s="91">
        <f t="shared" si="118"/>
        <v>1.736842105263158</v>
      </c>
      <c r="Y88" s="128">
        <f t="shared" si="118"/>
        <v>2.0738866396761133</v>
      </c>
      <c r="Z88" s="91">
        <f t="shared" ref="Z88:CK88" si="119">IFERROR(Z76/Z52,"")</f>
        <v>1.7331932773109244</v>
      </c>
      <c r="AA88" s="91">
        <f t="shared" si="119"/>
        <v>1.4775413711583925</v>
      </c>
      <c r="AB88" s="91">
        <f t="shared" si="119"/>
        <v>1.6903914590747331</v>
      </c>
      <c r="AC88" s="91">
        <f t="shared" si="119"/>
        <v>1.4854368932038835</v>
      </c>
      <c r="AD88" s="91">
        <f t="shared" si="119"/>
        <v>1.4978723404255319</v>
      </c>
      <c r="AE88" s="91">
        <f t="shared" si="119"/>
        <v>1.7072072072072073</v>
      </c>
      <c r="AF88" s="91">
        <f t="shared" si="119"/>
        <v>1.8170103092783505</v>
      </c>
      <c r="AG88" s="91">
        <f t="shared" si="119"/>
        <v>1.6972215846962064</v>
      </c>
      <c r="AH88" s="91">
        <f t="shared" si="119"/>
        <v>1.7328519178797199</v>
      </c>
      <c r="AI88" s="91">
        <f t="shared" si="119"/>
        <v>1.7995921397104631</v>
      </c>
      <c r="AJ88" s="91">
        <f t="shared" si="119"/>
        <v>1.843510325391716</v>
      </c>
      <c r="AK88" s="128">
        <f t="shared" si="119"/>
        <v>1.842267507399229</v>
      </c>
      <c r="AL88" s="91">
        <f t="shared" si="119"/>
        <v>1.7603186973938996</v>
      </c>
      <c r="AM88" s="91">
        <f t="shared" si="119"/>
        <v>1.5128816466650268</v>
      </c>
      <c r="AN88" s="91">
        <f t="shared" si="119"/>
        <v>1.7356759633056178</v>
      </c>
      <c r="AO88" s="91">
        <f t="shared" si="119"/>
        <v>1.5250952675062608</v>
      </c>
      <c r="AP88" s="91">
        <f t="shared" si="119"/>
        <v>1.5334770997684943</v>
      </c>
      <c r="AQ88" s="91">
        <f t="shared" si="119"/>
        <v>1.7256803325796868</v>
      </c>
      <c r="AR88" s="91">
        <f t="shared" si="119"/>
        <v>1.8975129228732901</v>
      </c>
      <c r="AS88" s="91">
        <f t="shared" si="119"/>
        <v>1.7725429177326957</v>
      </c>
      <c r="AT88" s="91">
        <f t="shared" si="119"/>
        <v>1.8068294751784524</v>
      </c>
      <c r="AU88" s="91">
        <f t="shared" si="119"/>
        <v>1.8828780270544805</v>
      </c>
      <c r="AV88" s="91">
        <f t="shared" si="119"/>
        <v>1.9350224019361109</v>
      </c>
      <c r="AW88" s="128">
        <f t="shared" si="119"/>
        <v>1.932757919827832</v>
      </c>
      <c r="AX88" s="91">
        <f t="shared" si="119"/>
        <v>1.8207547064417242</v>
      </c>
      <c r="AY88" s="91">
        <f t="shared" si="119"/>
        <v>1.7155974018970024</v>
      </c>
      <c r="AZ88" s="91">
        <f t="shared" si="119"/>
        <v>1.738303987754249</v>
      </c>
      <c r="BA88" s="91">
        <f t="shared" si="119"/>
        <v>1.6918587618734826</v>
      </c>
      <c r="BB88" s="91">
        <f t="shared" si="119"/>
        <v>1.7189865035436116</v>
      </c>
      <c r="BC88" s="91">
        <f t="shared" si="119"/>
        <v>1.89026026389041</v>
      </c>
      <c r="BD88" s="91">
        <f t="shared" si="119"/>
        <v>1.8650528707796357</v>
      </c>
      <c r="BE88" s="91">
        <f t="shared" si="119"/>
        <v>1.8986607036061862</v>
      </c>
      <c r="BF88" s="91">
        <f t="shared" si="119"/>
        <v>1.9445486054677799</v>
      </c>
      <c r="BG88" s="91">
        <f t="shared" si="119"/>
        <v>1.9900642470024841</v>
      </c>
      <c r="BH88" s="91">
        <f t="shared" si="119"/>
        <v>2.0349163292584675</v>
      </c>
      <c r="BI88" s="128">
        <f t="shared" si="119"/>
        <v>2.0725372429063595</v>
      </c>
      <c r="BJ88" s="91">
        <f t="shared" si="119"/>
        <v>1.8586987135470669</v>
      </c>
      <c r="BK88" s="91">
        <f t="shared" si="119"/>
        <v>1.7538996730065446</v>
      </c>
      <c r="BL88" s="91">
        <f t="shared" si="119"/>
        <v>1.777610546697262</v>
      </c>
      <c r="BM88" s="91">
        <f t="shared" si="119"/>
        <v>1.7289590687132543</v>
      </c>
      <c r="BN88" s="91">
        <f t="shared" si="119"/>
        <v>1.7580108084598904</v>
      </c>
      <c r="BO88" s="91">
        <f t="shared" si="119"/>
        <v>1.9255033945714473</v>
      </c>
      <c r="BP88" s="91">
        <f t="shared" si="119"/>
        <v>1.9025133403967773</v>
      </c>
      <c r="BQ88" s="91">
        <f t="shared" si="119"/>
        <v>1.9367896399626816</v>
      </c>
      <c r="BR88" s="91">
        <f t="shared" si="119"/>
        <v>1.9833942578891515</v>
      </c>
      <c r="BS88" s="91">
        <f t="shared" si="119"/>
        <v>2.0291361068558165</v>
      </c>
      <c r="BT88" s="91">
        <f t="shared" si="119"/>
        <v>2.0736489124150381</v>
      </c>
      <c r="BU88" s="128">
        <f t="shared" si="119"/>
        <v>2.1106334995091673</v>
      </c>
      <c r="BV88" s="91">
        <f t="shared" si="119"/>
        <v>1.9137613619717286</v>
      </c>
      <c r="BW88" s="91">
        <f t="shared" si="119"/>
        <v>1.8094211699231153</v>
      </c>
      <c r="BX88" s="91">
        <f t="shared" si="119"/>
        <v>1.8341544852123166</v>
      </c>
      <c r="BY88" s="91">
        <f t="shared" si="119"/>
        <v>1.7860047002996524</v>
      </c>
      <c r="BZ88" s="91">
        <f t="shared" si="119"/>
        <v>1.815663983396254</v>
      </c>
      <c r="CA88" s="91">
        <f t="shared" si="119"/>
        <v>1.9775102670692069</v>
      </c>
      <c r="CB88" s="91">
        <f t="shared" si="119"/>
        <v>1.9558912461894369</v>
      </c>
      <c r="CC88" s="91">
        <f t="shared" si="119"/>
        <v>1.9864219480404293</v>
      </c>
      <c r="CD88" s="91">
        <f t="shared" si="119"/>
        <v>2.0291176704519782</v>
      </c>
      <c r="CE88" s="91">
        <f t="shared" si="119"/>
        <v>2.0704493614842141</v>
      </c>
      <c r="CF88" s="91">
        <f t="shared" si="119"/>
        <v>2.1085869125257863</v>
      </c>
      <c r="CG88" s="128">
        <f t="shared" si="119"/>
        <v>2.1409013908628882</v>
      </c>
      <c r="CH88" s="91">
        <f t="shared" si="119"/>
        <v>1.9552130496179942</v>
      </c>
      <c r="CI88" s="91">
        <f t="shared" si="119"/>
        <v>1.8658009275486895</v>
      </c>
      <c r="CJ88" s="91">
        <f t="shared" si="119"/>
        <v>1.8912519092789355</v>
      </c>
      <c r="CK88" s="91">
        <f t="shared" si="119"/>
        <v>1.8503269144378873</v>
      </c>
      <c r="CL88" s="91">
        <f t="shared" ref="CL88:CS88" si="120">IFERROR(CL76/CL52,"")</f>
        <v>1.8783648012411904</v>
      </c>
      <c r="CM88" s="91">
        <f t="shared" si="120"/>
        <v>2.0336177380718752</v>
      </c>
      <c r="CN88" s="91">
        <f t="shared" si="120"/>
        <v>2.0162279147742845</v>
      </c>
      <c r="CO88" s="91">
        <f t="shared" si="120"/>
        <v>2.0470702515954029</v>
      </c>
      <c r="CP88" s="91">
        <f t="shared" si="120"/>
        <v>2.0900757794964946</v>
      </c>
      <c r="CQ88" s="91">
        <f t="shared" si="120"/>
        <v>2.1296189765530587</v>
      </c>
      <c r="CR88" s="91">
        <f t="shared" si="120"/>
        <v>2.1682290825450692</v>
      </c>
      <c r="CS88" s="128">
        <f t="shared" si="120"/>
        <v>2.2015277026426161</v>
      </c>
    </row>
    <row r="89" spans="1:99" s="91" customFormat="1" x14ac:dyDescent="0.25">
      <c r="A89" s="91" t="s">
        <v>8</v>
      </c>
      <c r="B89" s="91">
        <f t="shared" si="108"/>
        <v>1.1111111111111112</v>
      </c>
      <c r="C89" s="91">
        <f t="shared" ref="C89:Y89" si="121">IFERROR(C77/C53,"")</f>
        <v>1.1846153846153846</v>
      </c>
      <c r="D89" s="91">
        <f t="shared" si="121"/>
        <v>1.2903225806451613</v>
      </c>
      <c r="E89" s="91">
        <f t="shared" si="121"/>
        <v>1.471830985915493</v>
      </c>
      <c r="F89" s="91">
        <f t="shared" si="121"/>
        <v>1.2417582417582418</v>
      </c>
      <c r="G89" s="91">
        <f t="shared" si="121"/>
        <v>1.2377622377622377</v>
      </c>
      <c r="H89" s="91">
        <f t="shared" si="121"/>
        <v>1.2727272727272727</v>
      </c>
      <c r="I89" s="91">
        <f t="shared" si="121"/>
        <v>1.2714285714285714</v>
      </c>
      <c r="J89" s="91">
        <f t="shared" si="121"/>
        <v>1.2423076923076923</v>
      </c>
      <c r="K89" s="91">
        <f t="shared" si="121"/>
        <v>1.2239583333333333</v>
      </c>
      <c r="L89" s="91">
        <f t="shared" si="121"/>
        <v>1.9547738693467336</v>
      </c>
      <c r="M89" s="128">
        <f t="shared" si="121"/>
        <v>1.742489270386266</v>
      </c>
      <c r="N89" s="272">
        <f t="shared" si="121"/>
        <v>1.2137096774193548</v>
      </c>
      <c r="O89" s="272">
        <f t="shared" si="121"/>
        <v>1.1900826446280992</v>
      </c>
      <c r="P89" s="272">
        <f t="shared" si="121"/>
        <v>1.546875</v>
      </c>
      <c r="Q89" s="272">
        <f t="shared" si="121"/>
        <v>1.4619565217391304</v>
      </c>
      <c r="R89" s="272">
        <f t="shared" si="121"/>
        <v>1.3863636363636365</v>
      </c>
      <c r="S89" s="272">
        <f t="shared" si="121"/>
        <v>1.5087719298245614</v>
      </c>
      <c r="T89" s="272">
        <f t="shared" si="121"/>
        <v>1.4601769911504425</v>
      </c>
      <c r="U89" s="272">
        <f t="shared" si="121"/>
        <v>1.4580645161290322</v>
      </c>
      <c r="V89" s="91">
        <f t="shared" si="121"/>
        <v>1.7661290322580645</v>
      </c>
      <c r="W89" s="91">
        <f t="shared" si="121"/>
        <v>1.8194444444444444</v>
      </c>
      <c r="X89" s="91">
        <f t="shared" si="121"/>
        <v>2.0032051282051282</v>
      </c>
      <c r="Y89" s="128">
        <f t="shared" si="121"/>
        <v>1.7772585669781931</v>
      </c>
      <c r="Z89" s="91">
        <f t="shared" ref="Z89:CK89" si="122">IFERROR(Z77/Z53,"")</f>
        <v>1.2773972602739727</v>
      </c>
      <c r="AA89" s="91">
        <f t="shared" si="122"/>
        <v>1.5294117647058822</v>
      </c>
      <c r="AB89" s="91">
        <f t="shared" si="122"/>
        <v>1.7444751381215469</v>
      </c>
      <c r="AC89" s="91">
        <f t="shared" si="122"/>
        <v>1.2472222222222222</v>
      </c>
      <c r="AD89" s="91">
        <f t="shared" si="122"/>
        <v>1.4036697247706422</v>
      </c>
      <c r="AE89" s="91">
        <f t="shared" si="122"/>
        <v>1.4952380952380953</v>
      </c>
      <c r="AF89" s="91">
        <f t="shared" si="122"/>
        <v>1.6363636363636365</v>
      </c>
      <c r="AG89" s="91">
        <f t="shared" si="122"/>
        <v>1.4449724485759363</v>
      </c>
      <c r="AH89" s="91">
        <f t="shared" si="122"/>
        <v>1.5299330755927376</v>
      </c>
      <c r="AI89" s="91">
        <f t="shared" si="122"/>
        <v>1.5720722250358548</v>
      </c>
      <c r="AJ89" s="91">
        <f t="shared" si="122"/>
        <v>1.6133728782284809</v>
      </c>
      <c r="AK89" s="128">
        <f t="shared" si="122"/>
        <v>1.5839395882919751</v>
      </c>
      <c r="AL89" s="91">
        <f t="shared" si="122"/>
        <v>1.3183402053278932</v>
      </c>
      <c r="AM89" s="91">
        <f t="shared" si="122"/>
        <v>1.5399159723931084</v>
      </c>
      <c r="AN89" s="91">
        <f t="shared" si="122"/>
        <v>1.7285126314805581</v>
      </c>
      <c r="AO89" s="91">
        <f t="shared" si="122"/>
        <v>1.2402700052971001</v>
      </c>
      <c r="AP89" s="91">
        <f t="shared" si="122"/>
        <v>1.4495380183199205</v>
      </c>
      <c r="AQ89" s="91">
        <f t="shared" si="122"/>
        <v>1.522979867498311</v>
      </c>
      <c r="AR89" s="91">
        <f t="shared" si="122"/>
        <v>1.7961814605674533</v>
      </c>
      <c r="AS89" s="91">
        <f t="shared" si="122"/>
        <v>1.5186345730181716</v>
      </c>
      <c r="AT89" s="91">
        <f t="shared" si="122"/>
        <v>1.6077926758593155</v>
      </c>
      <c r="AU89" s="91">
        <f t="shared" si="122"/>
        <v>1.6752404768381335</v>
      </c>
      <c r="AV89" s="91">
        <f t="shared" si="122"/>
        <v>1.7176628568619305</v>
      </c>
      <c r="AW89" s="128">
        <f t="shared" si="122"/>
        <v>1.6837832070513077</v>
      </c>
      <c r="AX89" s="91">
        <f t="shared" si="122"/>
        <v>1.3587803037895956</v>
      </c>
      <c r="AY89" s="91">
        <f t="shared" si="122"/>
        <v>1.5951579468590169</v>
      </c>
      <c r="AZ89" s="91">
        <f t="shared" si="122"/>
        <v>1.8252672940442924</v>
      </c>
      <c r="BA89" s="91">
        <f t="shared" si="122"/>
        <v>1.2961947481276237</v>
      </c>
      <c r="BB89" s="91">
        <f t="shared" si="122"/>
        <v>1.5287992833825197</v>
      </c>
      <c r="BC89" s="91">
        <f t="shared" si="122"/>
        <v>1.5934115522240409</v>
      </c>
      <c r="BD89" s="91">
        <f t="shared" si="122"/>
        <v>1.9114577164987283</v>
      </c>
      <c r="BE89" s="91">
        <f t="shared" si="122"/>
        <v>1.5960110640893577</v>
      </c>
      <c r="BF89" s="91">
        <f t="shared" si="122"/>
        <v>1.6895036782691906</v>
      </c>
      <c r="BG89" s="91">
        <f t="shared" si="122"/>
        <v>1.7590309126038159</v>
      </c>
      <c r="BH89" s="91">
        <f t="shared" si="122"/>
        <v>1.8026184755105037</v>
      </c>
      <c r="BI89" s="128">
        <f t="shared" si="122"/>
        <v>1.7693428446771342</v>
      </c>
      <c r="BJ89" s="91">
        <f t="shared" si="122"/>
        <v>1.3872537102530993</v>
      </c>
      <c r="BK89" s="91">
        <f t="shared" si="122"/>
        <v>1.6285834269694615</v>
      </c>
      <c r="BL89" s="91">
        <f t="shared" si="122"/>
        <v>1.8638376770708265</v>
      </c>
      <c r="BM89" s="91">
        <f t="shared" si="122"/>
        <v>1.3224628463650452</v>
      </c>
      <c r="BN89" s="91">
        <f t="shared" si="122"/>
        <v>1.562265767913007</v>
      </c>
      <c r="BO89" s="91">
        <f t="shared" si="122"/>
        <v>1.6285687236028101</v>
      </c>
      <c r="BP89" s="91">
        <f t="shared" si="122"/>
        <v>1.9552136857071583</v>
      </c>
      <c r="BQ89" s="91">
        <f t="shared" si="122"/>
        <v>1.6309657153859891</v>
      </c>
      <c r="BR89" s="91">
        <f t="shared" si="122"/>
        <v>1.7265070576324482</v>
      </c>
      <c r="BS89" s="91">
        <f t="shared" si="122"/>
        <v>1.7970456665542949</v>
      </c>
      <c r="BT89" s="91">
        <f t="shared" si="122"/>
        <v>1.8408818856931679</v>
      </c>
      <c r="BU89" s="128">
        <f t="shared" si="122"/>
        <v>1.8056543727371053</v>
      </c>
      <c r="BV89" s="91">
        <f t="shared" si="122"/>
        <v>1.4297151438309645</v>
      </c>
      <c r="BW89" s="91">
        <f t="shared" si="122"/>
        <v>1.6792103364004403</v>
      </c>
      <c r="BX89" s="91">
        <f t="shared" si="122"/>
        <v>1.9225315059529478</v>
      </c>
      <c r="BY89" s="91">
        <f t="shared" si="122"/>
        <v>1.3641253550955386</v>
      </c>
      <c r="BZ89" s="91">
        <f t="shared" si="122"/>
        <v>1.6117114281124558</v>
      </c>
      <c r="CA89" s="91">
        <f t="shared" si="122"/>
        <v>1.6810933584352075</v>
      </c>
      <c r="CB89" s="91">
        <f t="shared" si="122"/>
        <v>2.0135046131532146</v>
      </c>
      <c r="CC89" s="91">
        <f t="shared" si="122"/>
        <v>1.682564794145593</v>
      </c>
      <c r="CD89" s="91">
        <f t="shared" si="122"/>
        <v>1.7810342454889183</v>
      </c>
      <c r="CE89" s="91">
        <f t="shared" si="122"/>
        <v>1.8539764171674453</v>
      </c>
      <c r="CF89" s="91">
        <f t="shared" si="122"/>
        <v>1.8996122125531951</v>
      </c>
      <c r="CG89" s="128">
        <f t="shared" si="122"/>
        <v>1.8643553036412885</v>
      </c>
      <c r="CH89" s="91">
        <f t="shared" si="122"/>
        <v>1.4722983939995102</v>
      </c>
      <c r="CI89" s="91">
        <f t="shared" si="122"/>
        <v>1.729751688975711</v>
      </c>
      <c r="CJ89" s="91">
        <f t="shared" si="122"/>
        <v>1.982341136377552</v>
      </c>
      <c r="CK89" s="91">
        <f t="shared" si="122"/>
        <v>1.4016177610122127</v>
      </c>
      <c r="CL89" s="91">
        <f t="shared" ref="CL89:CS89" si="123">IFERROR(CL77/CL53,"")</f>
        <v>1.6661997277691594</v>
      </c>
      <c r="CM89" s="91">
        <f t="shared" si="123"/>
        <v>1.7353494522358024</v>
      </c>
      <c r="CN89" s="91">
        <f t="shared" si="123"/>
        <v>2.0861627262721258</v>
      </c>
      <c r="CO89" s="91">
        <f t="shared" si="123"/>
        <v>1.7384532777580222</v>
      </c>
      <c r="CP89" s="91">
        <f t="shared" si="123"/>
        <v>1.839953529748789</v>
      </c>
      <c r="CQ89" s="91">
        <f t="shared" si="123"/>
        <v>1.9147472805922199</v>
      </c>
      <c r="CR89" s="91">
        <f t="shared" si="123"/>
        <v>1.9610063430311311</v>
      </c>
      <c r="CS89" s="128">
        <f t="shared" si="123"/>
        <v>1.9225861424391522</v>
      </c>
    </row>
    <row r="90" spans="1:99" s="91" customFormat="1" x14ac:dyDescent="0.25">
      <c r="A90" s="91" t="s">
        <v>1</v>
      </c>
      <c r="B90" s="91">
        <f t="shared" si="108"/>
        <v>1</v>
      </c>
      <c r="C90" s="91">
        <f t="shared" ref="C90:Y90" si="124">IFERROR(C78/C54,"")</f>
        <v>1.1864406779661016</v>
      </c>
      <c r="D90" s="91">
        <f t="shared" si="124"/>
        <v>1.4428571428571428</v>
      </c>
      <c r="E90" s="91">
        <f t="shared" si="124"/>
        <v>1.375</v>
      </c>
      <c r="F90" s="91">
        <f t="shared" si="124"/>
        <v>1.1901408450704225</v>
      </c>
      <c r="G90" s="91">
        <f t="shared" si="124"/>
        <v>1.1499999999999999</v>
      </c>
      <c r="H90" s="91">
        <f t="shared" si="124"/>
        <v>1.3972602739726028</v>
      </c>
      <c r="I90" s="91">
        <f t="shared" si="124"/>
        <v>1.2063492063492063</v>
      </c>
      <c r="J90" s="91">
        <f t="shared" si="124"/>
        <v>1.4178403755868545</v>
      </c>
      <c r="K90" s="91">
        <f t="shared" si="124"/>
        <v>1.2486486486486486</v>
      </c>
      <c r="L90" s="91">
        <f t="shared" si="124"/>
        <v>2.03125</v>
      </c>
      <c r="M90" s="128">
        <f t="shared" si="124"/>
        <v>1.7857142857142858</v>
      </c>
      <c r="N90" s="272">
        <f t="shared" si="124"/>
        <v>1.1717171717171717</v>
      </c>
      <c r="O90" s="272">
        <f t="shared" si="124"/>
        <v>1.2636363636363637</v>
      </c>
      <c r="P90" s="272">
        <f t="shared" si="124"/>
        <v>1.5767195767195767</v>
      </c>
      <c r="Q90" s="272">
        <f t="shared" si="124"/>
        <v>1.1793478260869565</v>
      </c>
      <c r="R90" s="272">
        <f t="shared" si="124"/>
        <v>1.4301075268817205</v>
      </c>
      <c r="S90" s="272">
        <f t="shared" si="124"/>
        <v>1.6779661016949152</v>
      </c>
      <c r="T90" s="272">
        <f t="shared" si="124"/>
        <v>1.347305389221557</v>
      </c>
      <c r="U90" s="272">
        <f t="shared" si="124"/>
        <v>1.5072992700729928</v>
      </c>
      <c r="V90" s="91">
        <f t="shared" si="124"/>
        <v>1.9202898550724639</v>
      </c>
      <c r="W90" s="91">
        <f t="shared" si="124"/>
        <v>1.7053571428571428</v>
      </c>
      <c r="X90" s="91">
        <f t="shared" si="124"/>
        <v>2.3006993006993008</v>
      </c>
      <c r="Y90" s="128">
        <f t="shared" si="124"/>
        <v>2.344758064516129</v>
      </c>
      <c r="Z90" s="91">
        <f t="shared" ref="Z90:CK90" si="125">IFERROR(Z78/Z54,"")</f>
        <v>1.0273972602739727</v>
      </c>
      <c r="AA90" s="91">
        <f t="shared" si="125"/>
        <v>1.1682242990654206</v>
      </c>
      <c r="AB90" s="91">
        <f t="shared" si="125"/>
        <v>1.3765060240963856</v>
      </c>
      <c r="AC90" s="91">
        <f t="shared" si="125"/>
        <v>1.7050359712230216</v>
      </c>
      <c r="AD90" s="91">
        <f t="shared" si="125"/>
        <v>7.406779661016949</v>
      </c>
      <c r="AE90" s="91">
        <f t="shared" si="125"/>
        <v>1.8974358974358974</v>
      </c>
      <c r="AF90" s="91">
        <f t="shared" si="125"/>
        <v>1.9368421052631579</v>
      </c>
      <c r="AG90" s="91">
        <f t="shared" si="125"/>
        <v>1.9577502357062797</v>
      </c>
      <c r="AH90" s="91">
        <f t="shared" si="125"/>
        <v>2.0044619090428712</v>
      </c>
      <c r="AI90" s="91">
        <f t="shared" si="125"/>
        <v>2.0380721322928337</v>
      </c>
      <c r="AJ90" s="91">
        <f t="shared" si="125"/>
        <v>2.0793390900754591</v>
      </c>
      <c r="AK90" s="128">
        <f t="shared" si="125"/>
        <v>2.1736691212075505</v>
      </c>
      <c r="AL90" s="91">
        <f t="shared" si="125"/>
        <v>1.7133132616859728</v>
      </c>
      <c r="AM90" s="91">
        <f t="shared" si="125"/>
        <v>1.7060386483133823</v>
      </c>
      <c r="AN90" s="91">
        <f t="shared" si="125"/>
        <v>1.5715867355160178</v>
      </c>
      <c r="AO90" s="91">
        <f t="shared" si="125"/>
        <v>1.6437427816513086</v>
      </c>
      <c r="AP90" s="91">
        <f t="shared" si="125"/>
        <v>1.7738471031824126</v>
      </c>
      <c r="AQ90" s="91">
        <f t="shared" si="125"/>
        <v>1.8121346139920373</v>
      </c>
      <c r="AR90" s="91">
        <f t="shared" si="125"/>
        <v>1.8617843253052135</v>
      </c>
      <c r="AS90" s="91">
        <f t="shared" si="125"/>
        <v>1.8595288477901708</v>
      </c>
      <c r="AT90" s="91">
        <f t="shared" si="125"/>
        <v>1.8650209614044289</v>
      </c>
      <c r="AU90" s="91">
        <f t="shared" si="125"/>
        <v>1.8608553652274293</v>
      </c>
      <c r="AV90" s="91">
        <f t="shared" si="125"/>
        <v>1.8439527563237779</v>
      </c>
      <c r="AW90" s="128">
        <f t="shared" si="125"/>
        <v>1.8397211059062375</v>
      </c>
      <c r="AX90" s="91">
        <f t="shared" si="125"/>
        <v>1.7509918181677293</v>
      </c>
      <c r="AY90" s="91">
        <f t="shared" si="125"/>
        <v>1.7413342497191031</v>
      </c>
      <c r="AZ90" s="91">
        <f t="shared" si="125"/>
        <v>1.6017787173534175</v>
      </c>
      <c r="BA90" s="91">
        <f t="shared" si="125"/>
        <v>1.6712700325437793</v>
      </c>
      <c r="BB90" s="91">
        <f t="shared" si="125"/>
        <v>1.8074582916582922</v>
      </c>
      <c r="BC90" s="91">
        <f t="shared" si="125"/>
        <v>1.8542567331114481</v>
      </c>
      <c r="BD90" s="91">
        <f t="shared" si="125"/>
        <v>1.902236772591605</v>
      </c>
      <c r="BE90" s="91">
        <f t="shared" si="125"/>
        <v>1.9034857565276344</v>
      </c>
      <c r="BF90" s="91">
        <f t="shared" si="125"/>
        <v>1.9054354280486459</v>
      </c>
      <c r="BG90" s="91">
        <f t="shared" si="125"/>
        <v>1.9054260815477524</v>
      </c>
      <c r="BH90" s="91">
        <f t="shared" si="125"/>
        <v>1.8869171443657262</v>
      </c>
      <c r="BI90" s="128">
        <f t="shared" si="125"/>
        <v>1.8689635287814936</v>
      </c>
      <c r="BJ90" s="91">
        <f t="shared" si="125"/>
        <v>1.7561224541884624</v>
      </c>
      <c r="BK90" s="91">
        <f t="shared" si="125"/>
        <v>1.7537437542048699</v>
      </c>
      <c r="BL90" s="91">
        <f t="shared" si="125"/>
        <v>1.6239870846428104</v>
      </c>
      <c r="BM90" s="91">
        <f t="shared" si="125"/>
        <v>1.6938302182468408</v>
      </c>
      <c r="BN90" s="91">
        <f t="shared" si="125"/>
        <v>1.8327808338329177</v>
      </c>
      <c r="BO90" s="91">
        <f t="shared" si="125"/>
        <v>1.8928993498700739</v>
      </c>
      <c r="BP90" s="91">
        <f t="shared" si="125"/>
        <v>1.9355436395022498</v>
      </c>
      <c r="BQ90" s="91">
        <f t="shared" si="125"/>
        <v>1.9383708201177057</v>
      </c>
      <c r="BR90" s="91">
        <f t="shared" si="125"/>
        <v>1.9440558900043337</v>
      </c>
      <c r="BS90" s="91">
        <f t="shared" si="125"/>
        <v>1.9387410754406398</v>
      </c>
      <c r="BT90" s="91">
        <f t="shared" si="125"/>
        <v>1.9154620285389421</v>
      </c>
      <c r="BU90" s="128">
        <f t="shared" si="125"/>
        <v>1.8939208026391605</v>
      </c>
      <c r="BV90" s="91">
        <f t="shared" si="125"/>
        <v>1.7979170445501713</v>
      </c>
      <c r="BW90" s="91">
        <f t="shared" si="125"/>
        <v>1.7947317118546464</v>
      </c>
      <c r="BX90" s="91">
        <f t="shared" si="125"/>
        <v>1.6622338973862973</v>
      </c>
      <c r="BY90" s="91">
        <f t="shared" si="125"/>
        <v>1.7346191401411393</v>
      </c>
      <c r="BZ90" s="91">
        <f t="shared" si="125"/>
        <v>1.8778397458985945</v>
      </c>
      <c r="CA90" s="91">
        <f t="shared" si="125"/>
        <v>1.9407668549655865</v>
      </c>
      <c r="CB90" s="91">
        <f t="shared" si="125"/>
        <v>1.9847563210260639</v>
      </c>
      <c r="CC90" s="91">
        <f t="shared" si="125"/>
        <v>1.9828500291632813</v>
      </c>
      <c r="CD90" s="91">
        <f t="shared" si="125"/>
        <v>1.9882915214164738</v>
      </c>
      <c r="CE90" s="91">
        <f t="shared" si="125"/>
        <v>1.982642580132338</v>
      </c>
      <c r="CF90" s="91">
        <f t="shared" si="125"/>
        <v>1.9544113231194382</v>
      </c>
      <c r="CG90" s="128">
        <f t="shared" si="125"/>
        <v>1.9306242128451216</v>
      </c>
      <c r="CH90" s="91">
        <f t="shared" si="125"/>
        <v>1.8462375506476534</v>
      </c>
      <c r="CI90" s="91">
        <f t="shared" si="125"/>
        <v>1.8390530853850124</v>
      </c>
      <c r="CJ90" s="91">
        <f t="shared" si="125"/>
        <v>1.702551932774979</v>
      </c>
      <c r="CK90" s="91">
        <f t="shared" si="125"/>
        <v>1.7740173208405252</v>
      </c>
      <c r="CL90" s="91">
        <f t="shared" ref="CL90:CS90" si="126">IFERROR(CL78/CL54,"")</f>
        <v>1.9177144310321697</v>
      </c>
      <c r="CM90" s="91">
        <f t="shared" si="126"/>
        <v>1.9804302705165724</v>
      </c>
      <c r="CN90" s="91">
        <f t="shared" si="126"/>
        <v>2.0242094290895492</v>
      </c>
      <c r="CO90" s="91">
        <f t="shared" si="126"/>
        <v>2.021890467394432</v>
      </c>
      <c r="CP90" s="91">
        <f t="shared" si="126"/>
        <v>2.0276511168786322</v>
      </c>
      <c r="CQ90" s="91">
        <f t="shared" si="126"/>
        <v>2.0166083843005871</v>
      </c>
      <c r="CR90" s="91">
        <f t="shared" si="126"/>
        <v>1.9899079233654773</v>
      </c>
      <c r="CS90" s="128">
        <f t="shared" si="126"/>
        <v>1.9679392034517669</v>
      </c>
    </row>
    <row r="91" spans="1:99" s="91" customFormat="1" x14ac:dyDescent="0.25">
      <c r="A91" s="91" t="s">
        <v>2</v>
      </c>
      <c r="B91" s="91">
        <f t="shared" si="108"/>
        <v>1.1304347826086956</v>
      </c>
      <c r="C91" s="91">
        <f t="shared" ref="C91:Y91" si="127">IFERROR(C79/C55,"")</f>
        <v>1.1764705882352942</v>
      </c>
      <c r="D91" s="91">
        <f t="shared" si="127"/>
        <v>1.3</v>
      </c>
      <c r="E91" s="91">
        <f t="shared" si="127"/>
        <v>1</v>
      </c>
      <c r="F91" s="91">
        <f t="shared" si="127"/>
        <v>1.0487804878048781</v>
      </c>
      <c r="G91" s="91">
        <f t="shared" si="127"/>
        <v>1.2124999999999999</v>
      </c>
      <c r="H91" s="91">
        <f t="shared" si="127"/>
        <v>1.2045454545454546</v>
      </c>
      <c r="I91" s="91">
        <f t="shared" si="127"/>
        <v>1.1634615384615385</v>
      </c>
      <c r="J91" s="91">
        <f t="shared" si="127"/>
        <v>1.2389380530973451</v>
      </c>
      <c r="K91" s="91">
        <f t="shared" si="127"/>
        <v>1.1623376623376624</v>
      </c>
      <c r="L91" s="91">
        <f t="shared" si="127"/>
        <v>2</v>
      </c>
      <c r="M91" s="128">
        <f t="shared" si="127"/>
        <v>2.0107142857142857</v>
      </c>
      <c r="N91" s="272">
        <f t="shared" si="127"/>
        <v>1.5614035087719298</v>
      </c>
      <c r="O91" s="272">
        <f t="shared" si="127"/>
        <v>1.4615384615384615</v>
      </c>
      <c r="P91" s="272">
        <f t="shared" si="127"/>
        <v>1.7358490566037736</v>
      </c>
      <c r="Q91" s="272">
        <f t="shared" si="127"/>
        <v>1.3294117647058823</v>
      </c>
      <c r="R91" s="272">
        <f t="shared" si="127"/>
        <v>1.3119266055045871</v>
      </c>
      <c r="S91" s="272">
        <f t="shared" si="127"/>
        <v>1.5485714285714285</v>
      </c>
      <c r="T91" s="272">
        <f t="shared" si="127"/>
        <v>1.2868852459016393</v>
      </c>
      <c r="U91" s="272">
        <f t="shared" si="127"/>
        <v>1.3576642335766422</v>
      </c>
      <c r="V91" s="91">
        <f t="shared" si="127"/>
        <v>1.8848684210526316</v>
      </c>
      <c r="W91" s="91">
        <f t="shared" si="127"/>
        <v>1.5227272727272727</v>
      </c>
      <c r="X91" s="91">
        <f t="shared" si="127"/>
        <v>1.9645161290322581</v>
      </c>
      <c r="Y91" s="128">
        <f t="shared" si="127"/>
        <v>2.3588235294117648</v>
      </c>
      <c r="Z91" s="91">
        <f t="shared" ref="Z91:BE91" si="128">IFERROR(Z79/Z55,"")</f>
        <v>1.4</v>
      </c>
      <c r="AA91" s="91">
        <f t="shared" si="128"/>
        <v>1.4565217391304348</v>
      </c>
      <c r="AB91" s="91">
        <f t="shared" si="128"/>
        <v>1.7</v>
      </c>
      <c r="AC91" s="91">
        <f t="shared" si="128"/>
        <v>1.9312977099236641</v>
      </c>
      <c r="AD91" s="91">
        <f t="shared" si="128"/>
        <v>2.0357142857142856</v>
      </c>
      <c r="AE91" s="91">
        <f t="shared" si="128"/>
        <v>2.0841584158415842</v>
      </c>
      <c r="AF91" s="91">
        <f t="shared" si="128"/>
        <v>1.9479166666666667</v>
      </c>
      <c r="AG91" s="91">
        <f t="shared" si="128"/>
        <v>2.0448878641104447</v>
      </c>
      <c r="AH91" s="91">
        <f t="shared" si="128"/>
        <v>2.1067672088662355</v>
      </c>
      <c r="AI91" s="91">
        <f t="shared" si="128"/>
        <v>2.155690388811883</v>
      </c>
      <c r="AJ91" s="91">
        <f t="shared" si="128"/>
        <v>2.1933514766055056</v>
      </c>
      <c r="AK91" s="128">
        <f t="shared" si="128"/>
        <v>2.2976661599249995</v>
      </c>
      <c r="AL91" s="91">
        <f t="shared" si="128"/>
        <v>1.9394651116141894</v>
      </c>
      <c r="AM91" s="91">
        <f t="shared" si="128"/>
        <v>1.951076360357848</v>
      </c>
      <c r="AN91" s="91">
        <f t="shared" si="128"/>
        <v>1.9009648119322173</v>
      </c>
      <c r="AO91" s="91">
        <f t="shared" si="128"/>
        <v>1.8896730020920387</v>
      </c>
      <c r="AP91" s="91">
        <f t="shared" si="128"/>
        <v>1.9266224344087697</v>
      </c>
      <c r="AQ91" s="91">
        <f t="shared" si="128"/>
        <v>1.9462371731959824</v>
      </c>
      <c r="AR91" s="91">
        <f t="shared" si="128"/>
        <v>1.9813402091447625</v>
      </c>
      <c r="AS91" s="91">
        <f t="shared" si="128"/>
        <v>1.9294325168053919</v>
      </c>
      <c r="AT91" s="91">
        <f t="shared" si="128"/>
        <v>1.9318500123445863</v>
      </c>
      <c r="AU91" s="91">
        <f t="shared" si="128"/>
        <v>1.9336067549162734</v>
      </c>
      <c r="AV91" s="91">
        <f t="shared" si="128"/>
        <v>1.9284316467944782</v>
      </c>
      <c r="AW91" s="128">
        <f t="shared" si="128"/>
        <v>1.9122444087710382</v>
      </c>
      <c r="AX91" s="91">
        <f t="shared" si="128"/>
        <v>2.048988435509262</v>
      </c>
      <c r="AY91" s="91">
        <f t="shared" si="128"/>
        <v>2.0495320448357006</v>
      </c>
      <c r="AZ91" s="91">
        <f t="shared" si="128"/>
        <v>1.9798571723950309</v>
      </c>
      <c r="BA91" s="91">
        <f t="shared" si="128"/>
        <v>1.9622785998429011</v>
      </c>
      <c r="BB91" s="91">
        <f t="shared" si="128"/>
        <v>1.992545374838969</v>
      </c>
      <c r="BC91" s="91">
        <f t="shared" si="128"/>
        <v>2.0152433155746992</v>
      </c>
      <c r="BD91" s="91">
        <f t="shared" si="128"/>
        <v>2.0417545325353528</v>
      </c>
      <c r="BE91" s="91">
        <f t="shared" si="128"/>
        <v>1.9927358849023846</v>
      </c>
      <c r="BF91" s="91">
        <f t="shared" ref="BF91:CK91" si="129">IFERROR(BF79/BF55,"")</f>
        <v>1.9981345344178805</v>
      </c>
      <c r="BG91" s="91">
        <f t="shared" si="129"/>
        <v>2.0018446029409387</v>
      </c>
      <c r="BH91" s="91">
        <f t="shared" si="129"/>
        <v>1.9995854421495496</v>
      </c>
      <c r="BI91" s="128">
        <f t="shared" si="129"/>
        <v>1.9878385543025714</v>
      </c>
      <c r="BJ91" s="91">
        <f t="shared" si="129"/>
        <v>2.0777192691586621</v>
      </c>
      <c r="BK91" s="91">
        <f t="shared" si="129"/>
        <v>2.0780466178473769</v>
      </c>
      <c r="BL91" s="91">
        <f t="shared" si="129"/>
        <v>2.01111063952535</v>
      </c>
      <c r="BM91" s="91">
        <f t="shared" si="129"/>
        <v>1.9943808928800772</v>
      </c>
      <c r="BN91" s="91">
        <f t="shared" si="129"/>
        <v>2.0190725978327344</v>
      </c>
      <c r="BO91" s="91">
        <f t="shared" si="129"/>
        <v>2.0444870092190572</v>
      </c>
      <c r="BP91" s="91">
        <f t="shared" si="129"/>
        <v>2.0697168781882298</v>
      </c>
      <c r="BQ91" s="91">
        <f t="shared" si="129"/>
        <v>2.0241672205647738</v>
      </c>
      <c r="BR91" s="91">
        <f t="shared" si="129"/>
        <v>2.0331375967183414</v>
      </c>
      <c r="BS91" s="91">
        <f t="shared" si="129"/>
        <v>2.0372140304613238</v>
      </c>
      <c r="BT91" s="91">
        <f t="shared" si="129"/>
        <v>2.0357238284783898</v>
      </c>
      <c r="BU91" s="128">
        <f t="shared" si="129"/>
        <v>2.0286342188304274</v>
      </c>
      <c r="BV91" s="91">
        <f t="shared" si="129"/>
        <v>2.1426551641593385</v>
      </c>
      <c r="BW91" s="91">
        <f t="shared" si="129"/>
        <v>2.1450997482313259</v>
      </c>
      <c r="BX91" s="91">
        <f t="shared" si="129"/>
        <v>2.0720109621713929</v>
      </c>
      <c r="BY91" s="91">
        <f t="shared" si="129"/>
        <v>2.0532640665613862</v>
      </c>
      <c r="BZ91" s="91">
        <f t="shared" si="129"/>
        <v>2.0775400280074163</v>
      </c>
      <c r="CA91" s="91">
        <f t="shared" si="129"/>
        <v>2.1029752529087196</v>
      </c>
      <c r="CB91" s="91">
        <f t="shared" si="129"/>
        <v>2.1283471322411596</v>
      </c>
      <c r="CC91" s="91">
        <f t="shared" si="129"/>
        <v>2.0785004930470969</v>
      </c>
      <c r="CD91" s="91">
        <f t="shared" si="129"/>
        <v>2.0868965386204543</v>
      </c>
      <c r="CE91" s="91">
        <f t="shared" si="129"/>
        <v>2.0919868465711762</v>
      </c>
      <c r="CF91" s="91">
        <f t="shared" si="129"/>
        <v>2.0897342655541964</v>
      </c>
      <c r="CG91" s="128">
        <f t="shared" si="129"/>
        <v>2.0830091392503167</v>
      </c>
      <c r="CH91" s="91">
        <f t="shared" si="129"/>
        <v>2.2132280969025566</v>
      </c>
      <c r="CI91" s="91">
        <f t="shared" si="129"/>
        <v>2.2157441321330107</v>
      </c>
      <c r="CJ91" s="91">
        <f t="shared" si="129"/>
        <v>2.1377290319025404</v>
      </c>
      <c r="CK91" s="91">
        <f t="shared" si="129"/>
        <v>2.1173612820656658</v>
      </c>
      <c r="CL91" s="91">
        <f t="shared" ref="CL91:CS91" si="130">IFERROR(CL79/CL55,"")</f>
        <v>2.1422101209608329</v>
      </c>
      <c r="CM91" s="91">
        <f t="shared" si="130"/>
        <v>2.1679319191076791</v>
      </c>
      <c r="CN91" s="91">
        <f t="shared" si="130"/>
        <v>2.1933125747862987</v>
      </c>
      <c r="CO91" s="91">
        <f t="shared" si="130"/>
        <v>2.1392305209177267</v>
      </c>
      <c r="CP91" s="91">
        <f t="shared" si="130"/>
        <v>2.1470153941372936</v>
      </c>
      <c r="CQ91" s="91">
        <f t="shared" si="130"/>
        <v>2.148203221072809</v>
      </c>
      <c r="CR91" s="91">
        <f t="shared" si="130"/>
        <v>2.1451063870617468</v>
      </c>
      <c r="CS91" s="128">
        <f t="shared" si="130"/>
        <v>2.1376522577232504</v>
      </c>
    </row>
    <row r="92" spans="1:99" s="91" customFormat="1" x14ac:dyDescent="0.25">
      <c r="A92" s="91" t="s">
        <v>150</v>
      </c>
      <c r="M92" s="128"/>
      <c r="N92" s="272"/>
      <c r="O92" s="272"/>
      <c r="P92" s="272"/>
      <c r="Q92" s="272"/>
      <c r="R92" s="272"/>
      <c r="S92" s="272"/>
      <c r="T92" s="272"/>
      <c r="U92" s="272"/>
      <c r="Y92" s="128"/>
      <c r="Z92" s="91" t="str">
        <f t="shared" ref="Z92:AW92" si="131">IFERROR(Z80/Z56,"")</f>
        <v/>
      </c>
      <c r="AA92" s="91">
        <f t="shared" si="131"/>
        <v>1.1989795918367347</v>
      </c>
      <c r="AB92" s="91">
        <f t="shared" si="131"/>
        <v>1.361842105263158</v>
      </c>
      <c r="AC92" s="91">
        <f t="shared" si="131"/>
        <v>1.4366666666666668</v>
      </c>
      <c r="AD92" s="91">
        <f t="shared" si="131"/>
        <v>1.2835820895522387</v>
      </c>
      <c r="AE92" s="91">
        <f t="shared" si="131"/>
        <v>1.0877192982456141</v>
      </c>
      <c r="AF92" s="91">
        <f t="shared" si="131"/>
        <v>1.4230769230769231</v>
      </c>
      <c r="AG92" s="91">
        <f t="shared" si="131"/>
        <v>1.3193696935705226</v>
      </c>
      <c r="AH92" s="91">
        <f t="shared" si="131"/>
        <v>1.2816381034640496</v>
      </c>
      <c r="AI92" s="91">
        <f t="shared" si="131"/>
        <v>1.281942101152395</v>
      </c>
      <c r="AJ92" s="91">
        <f t="shared" si="131"/>
        <v>1.3303982343046066</v>
      </c>
      <c r="AK92" s="91">
        <f t="shared" si="131"/>
        <v>1.3039723192277197</v>
      </c>
      <c r="AL92" s="91">
        <f t="shared" si="131"/>
        <v>1.3082148508515956</v>
      </c>
      <c r="AM92" s="91">
        <f t="shared" si="131"/>
        <v>1.3082148508515958</v>
      </c>
      <c r="AN92" s="91">
        <f t="shared" si="131"/>
        <v>1.3082148508515956</v>
      </c>
      <c r="AO92" s="91">
        <f t="shared" si="131"/>
        <v>1.3082148508515956</v>
      </c>
      <c r="AP92" s="91">
        <f t="shared" si="131"/>
        <v>1.3082148508515956</v>
      </c>
      <c r="AQ92" s="91">
        <f t="shared" si="131"/>
        <v>1.3082148508515956</v>
      </c>
      <c r="AR92" s="91">
        <f t="shared" si="131"/>
        <v>1.3082148508515956</v>
      </c>
      <c r="AS92" s="91">
        <f t="shared" si="131"/>
        <v>1.3082148508515958</v>
      </c>
      <c r="AT92" s="91">
        <f t="shared" si="131"/>
        <v>1.3082148508515956</v>
      </c>
      <c r="AU92" s="91">
        <f t="shared" si="131"/>
        <v>1.3082148508515958</v>
      </c>
      <c r="AV92" s="91">
        <f t="shared" si="131"/>
        <v>1.3082148508515956</v>
      </c>
      <c r="AW92" s="91">
        <f t="shared" si="131"/>
        <v>1.3082148508515958</v>
      </c>
      <c r="AX92" s="91">
        <f t="shared" ref="AX92:CS92" si="132">IFERROR(AX80/AX56,"")</f>
        <v>1.8157020972827844</v>
      </c>
      <c r="AY92" s="91">
        <f t="shared" si="132"/>
        <v>1.8110449729896816</v>
      </c>
      <c r="AZ92" s="91">
        <f t="shared" si="132"/>
        <v>1.8064339588380944</v>
      </c>
      <c r="BA92" s="91">
        <f t="shared" si="132"/>
        <v>1.8018685982919689</v>
      </c>
      <c r="BB92" s="91">
        <f t="shared" si="132"/>
        <v>1.7973484393354087</v>
      </c>
      <c r="BC92" s="91">
        <f t="shared" si="132"/>
        <v>1.7928730344279233</v>
      </c>
      <c r="BD92" s="91">
        <f t="shared" si="132"/>
        <v>1.7884419404601162</v>
      </c>
      <c r="BE92" s="91">
        <f t="shared" si="132"/>
        <v>1.7840547187098117</v>
      </c>
      <c r="BF92" s="91">
        <f t="shared" si="132"/>
        <v>1.7797109347986195</v>
      </c>
      <c r="BG92" s="91">
        <f t="shared" si="132"/>
        <v>1.7754101586489242</v>
      </c>
      <c r="BH92" s="91">
        <f t="shared" si="132"/>
        <v>1.771151964441305</v>
      </c>
      <c r="BI92" s="91">
        <f t="shared" si="132"/>
        <v>1.7669359305723753</v>
      </c>
      <c r="BJ92" s="91">
        <f t="shared" si="132"/>
        <v>1.785982874762162</v>
      </c>
      <c r="BK92" s="91">
        <f t="shared" si="132"/>
        <v>1.7816200001969862</v>
      </c>
      <c r="BL92" s="91">
        <f t="shared" si="132"/>
        <v>1.7773003224096833</v>
      </c>
      <c r="BM92" s="91">
        <f t="shared" si="132"/>
        <v>1.7730234137093834</v>
      </c>
      <c r="BN92" s="91">
        <f t="shared" si="132"/>
        <v>1.7687888506397795</v>
      </c>
      <c r="BO92" s="91">
        <f t="shared" si="132"/>
        <v>1.7645962139372013</v>
      </c>
      <c r="BP92" s="91">
        <f t="shared" si="132"/>
        <v>1.7604450884891041</v>
      </c>
      <c r="BQ92" s="91">
        <f t="shared" si="132"/>
        <v>1.7563350632929682</v>
      </c>
      <c r="BR92" s="91">
        <f t="shared" si="132"/>
        <v>1.7522657314156063</v>
      </c>
      <c r="BS92" s="91">
        <f t="shared" si="132"/>
        <v>1.7482366899528714</v>
      </c>
      <c r="BT92" s="91">
        <f t="shared" si="132"/>
        <v>1.7442475399897677</v>
      </c>
      <c r="BU92" s="91">
        <f t="shared" si="132"/>
        <v>1.740297886560952</v>
      </c>
      <c r="BV92" s="91">
        <f t="shared" si="132"/>
        <v>1.7581413932229957</v>
      </c>
      <c r="BW92" s="91">
        <f t="shared" si="132"/>
        <v>1.7540541768908808</v>
      </c>
      <c r="BX92" s="91">
        <f t="shared" si="132"/>
        <v>1.7500074280472027</v>
      </c>
      <c r="BY92" s="91">
        <f t="shared" si="132"/>
        <v>1.746000746023759</v>
      </c>
      <c r="BZ92" s="91">
        <f t="shared" si="132"/>
        <v>1.7420337341193592</v>
      </c>
      <c r="CA92" s="91">
        <f t="shared" si="132"/>
        <v>1.7381059995605479</v>
      </c>
      <c r="CB92" s="91">
        <f t="shared" si="132"/>
        <v>1.7342171534627147</v>
      </c>
      <c r="CC92" s="91">
        <f t="shared" si="132"/>
        <v>1.7303668107915926</v>
      </c>
      <c r="CD92" s="91">
        <f t="shared" si="132"/>
        <v>1.7265545903251349</v>
      </c>
      <c r="CE92" s="91">
        <f t="shared" si="132"/>
        <v>1.7227801146157713</v>
      </c>
      <c r="CF92" s="91">
        <f t="shared" si="132"/>
        <v>1.7190430099530349</v>
      </c>
      <c r="CG92" s="91">
        <f t="shared" si="132"/>
        <v>1.7153429063265633</v>
      </c>
      <c r="CH92" s="91">
        <f t="shared" si="132"/>
        <v>1.7359262765859476</v>
      </c>
      <c r="CI92" s="91">
        <f t="shared" si="132"/>
        <v>1.7320590119037043</v>
      </c>
      <c r="CJ92" s="91">
        <f t="shared" si="132"/>
        <v>1.7282300369707906</v>
      </c>
      <c r="CK92" s="91">
        <f t="shared" si="132"/>
        <v>1.7244389726807765</v>
      </c>
      <c r="CL92" s="91">
        <f t="shared" si="132"/>
        <v>1.7206854436807628</v>
      </c>
      <c r="CM92" s="91">
        <f t="shared" si="132"/>
        <v>1.7169690783342146</v>
      </c>
      <c r="CN92" s="91">
        <f t="shared" si="132"/>
        <v>1.7132895086841669</v>
      </c>
      <c r="CO92" s="91">
        <f t="shared" si="132"/>
        <v>1.709646370416793</v>
      </c>
      <c r="CP92" s="91">
        <f t="shared" si="132"/>
        <v>1.7060393028253336</v>
      </c>
      <c r="CQ92" s="91">
        <f t="shared" si="132"/>
        <v>1.7024679487743837</v>
      </c>
      <c r="CR92" s="91">
        <f t="shared" si="132"/>
        <v>1.6989319546645321</v>
      </c>
      <c r="CS92" s="91">
        <f t="shared" si="132"/>
        <v>1.6954309703973525</v>
      </c>
    </row>
    <row r="93" spans="1:99" s="92" customFormat="1" x14ac:dyDescent="0.25">
      <c r="A93" s="92" t="s">
        <v>3</v>
      </c>
      <c r="B93" s="92">
        <f t="shared" ref="B93:Y93" si="133">IFERROR(B81/B57,"")</f>
        <v>1.2836624775583483</v>
      </c>
      <c r="C93" s="92">
        <f t="shared" si="133"/>
        <v>1.2881720430107526</v>
      </c>
      <c r="D93" s="92">
        <f t="shared" si="133"/>
        <v>1.5591900311526479</v>
      </c>
      <c r="E93" s="92">
        <f t="shared" si="133"/>
        <v>1.5456989247311828</v>
      </c>
      <c r="F93" s="92">
        <f t="shared" si="133"/>
        <v>1.3200908059023837</v>
      </c>
      <c r="G93" s="92">
        <f t="shared" si="133"/>
        <v>1.3867735470941884</v>
      </c>
      <c r="H93" s="92">
        <f t="shared" si="133"/>
        <v>1.4842829076620825</v>
      </c>
      <c r="I93" s="92">
        <f t="shared" si="133"/>
        <v>1.2932692307692308</v>
      </c>
      <c r="J93" s="92">
        <f t="shared" si="133"/>
        <v>1.5065982404692082</v>
      </c>
      <c r="K93" s="92">
        <f t="shared" si="133"/>
        <v>1.3938053097345133</v>
      </c>
      <c r="L93" s="92">
        <f t="shared" si="133"/>
        <v>1.9355311355311355</v>
      </c>
      <c r="M93" s="120">
        <f t="shared" si="133"/>
        <v>1.9368622448979591</v>
      </c>
      <c r="N93" s="273">
        <f t="shared" si="133"/>
        <v>1.2866141732283465</v>
      </c>
      <c r="O93" s="273">
        <f t="shared" si="133"/>
        <v>1.3177419354838709</v>
      </c>
      <c r="P93" s="273">
        <f t="shared" si="133"/>
        <v>1.7508960573476702</v>
      </c>
      <c r="Q93" s="273">
        <f t="shared" si="133"/>
        <v>1.5372829417773237</v>
      </c>
      <c r="R93" s="273">
        <f t="shared" si="133"/>
        <v>1.4972426470588236</v>
      </c>
      <c r="S93" s="273">
        <f t="shared" si="133"/>
        <v>1.6927747419550698</v>
      </c>
      <c r="T93" s="273">
        <f t="shared" si="133"/>
        <v>1.4343511450381679</v>
      </c>
      <c r="U93" s="273">
        <f t="shared" si="133"/>
        <v>1.4732394366197183</v>
      </c>
      <c r="V93" s="92">
        <f t="shared" si="133"/>
        <v>1.814878892733564</v>
      </c>
      <c r="W93" s="92">
        <f t="shared" si="133"/>
        <v>1.5675306957708048</v>
      </c>
      <c r="X93" s="92">
        <f t="shared" si="133"/>
        <v>1.8960363872644574</v>
      </c>
      <c r="Y93" s="120">
        <f t="shared" si="133"/>
        <v>2.0249999999999999</v>
      </c>
      <c r="Z93" s="92">
        <f t="shared" ref="Z93:CK93" si="134">IFERROR(Z81/Z57,"")</f>
        <v>1.5690499510284035</v>
      </c>
      <c r="AA93" s="92">
        <f t="shared" si="134"/>
        <v>1.5084415584415585</v>
      </c>
      <c r="AB93" s="92">
        <f t="shared" si="134"/>
        <v>1.7694625816172778</v>
      </c>
      <c r="AC93" s="92">
        <f t="shared" si="134"/>
        <v>1.7097654118930714</v>
      </c>
      <c r="AD93" s="92">
        <f t="shared" si="134"/>
        <v>2.2216427640156455</v>
      </c>
      <c r="AE93" s="92">
        <f t="shared" si="134"/>
        <v>1.8123393316195373</v>
      </c>
      <c r="AF93" s="92">
        <f t="shared" si="134"/>
        <v>1.7990559676331761</v>
      </c>
      <c r="AG93" s="92">
        <f t="shared" si="134"/>
        <v>1.8189359107669067</v>
      </c>
      <c r="AH93" s="92">
        <f t="shared" si="134"/>
        <v>1.8535577618359111</v>
      </c>
      <c r="AI93" s="92">
        <f t="shared" si="134"/>
        <v>1.876067905571269</v>
      </c>
      <c r="AJ93" s="92">
        <f t="shared" si="134"/>
        <v>1.9266405358702534</v>
      </c>
      <c r="AK93" s="120">
        <f t="shared" si="134"/>
        <v>1.9474419451381906</v>
      </c>
      <c r="AL93" s="92">
        <f>IFERROR(AL81/AL57,"")</f>
        <v>1.8136544879633369</v>
      </c>
      <c r="AM93" s="92">
        <f t="shared" si="134"/>
        <v>1.8233452000511221</v>
      </c>
      <c r="AN93" s="92">
        <f t="shared" si="134"/>
        <v>1.8342259510124839</v>
      </c>
      <c r="AO93" s="92">
        <f t="shared" si="134"/>
        <v>1.7556580212687556</v>
      </c>
      <c r="AP93" s="92">
        <f t="shared" si="134"/>
        <v>1.8261242934915116</v>
      </c>
      <c r="AQ93" s="92">
        <f t="shared" si="134"/>
        <v>1.8220985080169827</v>
      </c>
      <c r="AR93" s="92">
        <f t="shared" si="134"/>
        <v>1.8557566664156382</v>
      </c>
      <c r="AS93" s="92">
        <f t="shared" si="134"/>
        <v>1.8364758666181928</v>
      </c>
      <c r="AT93" s="92">
        <f t="shared" si="134"/>
        <v>1.8440562902189315</v>
      </c>
      <c r="AU93" s="92">
        <f t="shared" si="134"/>
        <v>1.8606763301697573</v>
      </c>
      <c r="AV93" s="92">
        <f t="shared" si="134"/>
        <v>1.8682853190234354</v>
      </c>
      <c r="AW93" s="120">
        <f t="shared" si="134"/>
        <v>1.8658330195716231</v>
      </c>
      <c r="AX93" s="92">
        <f>IFERROR(AX81/AX57,"")</f>
        <v>1.8421856463996826</v>
      </c>
      <c r="AY93" s="92">
        <f t="shared" si="134"/>
        <v>1.8540720010749876</v>
      </c>
      <c r="AZ93" s="92">
        <f t="shared" si="134"/>
        <v>1.8826518482713508</v>
      </c>
      <c r="BA93" s="92">
        <f t="shared" si="134"/>
        <v>1.8009896985785407</v>
      </c>
      <c r="BB93" s="92">
        <f t="shared" si="134"/>
        <v>1.8757380539237392</v>
      </c>
      <c r="BC93" s="92">
        <f t="shared" si="134"/>
        <v>1.89538227359655</v>
      </c>
      <c r="BD93" s="92">
        <f t="shared" si="134"/>
        <v>1.9438456887467064</v>
      </c>
      <c r="BE93" s="92">
        <f t="shared" si="134"/>
        <v>1.9172998550612517</v>
      </c>
      <c r="BF93" s="92">
        <f t="shared" si="134"/>
        <v>1.9379774390038853</v>
      </c>
      <c r="BG93" s="92">
        <f t="shared" si="134"/>
        <v>1.9565014410927786</v>
      </c>
      <c r="BH93" s="92">
        <f t="shared" si="134"/>
        <v>1.9710614601710996</v>
      </c>
      <c r="BI93" s="120">
        <f t="shared" si="134"/>
        <v>1.9777475485385185</v>
      </c>
      <c r="BJ93" s="92">
        <f t="shared" si="134"/>
        <v>1.8873344002401509</v>
      </c>
      <c r="BK93" s="92">
        <f t="shared" si="134"/>
        <v>1.9244214388753162</v>
      </c>
      <c r="BL93" s="92">
        <f t="shared" si="134"/>
        <v>1.899241415568947</v>
      </c>
      <c r="BM93" s="92">
        <f t="shared" si="134"/>
        <v>1.8147791480612991</v>
      </c>
      <c r="BN93" s="92">
        <f t="shared" si="134"/>
        <v>1.8896631416667005</v>
      </c>
      <c r="BO93" s="92">
        <f t="shared" si="134"/>
        <v>1.9083725629931367</v>
      </c>
      <c r="BP93" s="92">
        <f t="shared" si="134"/>
        <v>1.9481352134883609</v>
      </c>
      <c r="BQ93" s="92">
        <f t="shared" si="134"/>
        <v>1.9255954474343777</v>
      </c>
      <c r="BR93" s="92">
        <f t="shared" si="134"/>
        <v>1.9449190086749253</v>
      </c>
      <c r="BS93" s="92">
        <f t="shared" si="134"/>
        <v>1.9652762866601561</v>
      </c>
      <c r="BT93" s="92">
        <f t="shared" si="134"/>
        <v>1.9814911174910208</v>
      </c>
      <c r="BU93" s="120">
        <f t="shared" si="134"/>
        <v>1.9888071176140869</v>
      </c>
      <c r="BV93" s="92">
        <f t="shared" si="134"/>
        <v>1.8718946987421869</v>
      </c>
      <c r="BW93" s="92">
        <f t="shared" si="134"/>
        <v>1.9120879715639876</v>
      </c>
      <c r="BX93" s="92">
        <f t="shared" si="134"/>
        <v>1.9031009350814925</v>
      </c>
      <c r="BY93" s="92">
        <f t="shared" si="134"/>
        <v>1.8154898777390391</v>
      </c>
      <c r="BZ93" s="92">
        <f t="shared" si="134"/>
        <v>1.9015382537953112</v>
      </c>
      <c r="CA93" s="92">
        <f t="shared" si="134"/>
        <v>1.9212676126850794</v>
      </c>
      <c r="CB93" s="92">
        <f t="shared" si="134"/>
        <v>1.960447355707106</v>
      </c>
      <c r="CC93" s="92">
        <f t="shared" si="134"/>
        <v>1.9403307430180177</v>
      </c>
      <c r="CD93" s="92">
        <f t="shared" si="134"/>
        <v>1.9596455601314073</v>
      </c>
      <c r="CE93" s="92">
        <f t="shared" si="134"/>
        <v>1.9790386821219896</v>
      </c>
      <c r="CF93" s="92">
        <f t="shared" si="134"/>
        <v>1.9941334466468603</v>
      </c>
      <c r="CG93" s="120">
        <f t="shared" si="134"/>
        <v>1.9989679066014812</v>
      </c>
      <c r="CH93" s="92">
        <f t="shared" si="134"/>
        <v>1.9107971464269817</v>
      </c>
      <c r="CI93" s="92">
        <f t="shared" si="134"/>
        <v>1.953766066874959</v>
      </c>
      <c r="CJ93" s="92">
        <f t="shared" si="134"/>
        <v>1.9448388806802828</v>
      </c>
      <c r="CK93" s="92">
        <f t="shared" si="134"/>
        <v>1.8561568275775875</v>
      </c>
      <c r="CL93" s="92">
        <f t="shared" ref="CL93:CS93" si="135">IFERROR(CL81/CL57,"")</f>
        <v>1.9429057851900786</v>
      </c>
      <c r="CM93" s="92">
        <f t="shared" si="135"/>
        <v>1.9634575225123607</v>
      </c>
      <c r="CN93" s="92">
        <f t="shared" si="135"/>
        <v>2.0050931532357281</v>
      </c>
      <c r="CO93" s="92">
        <f t="shared" si="135"/>
        <v>1.9838193588826385</v>
      </c>
      <c r="CP93" s="92">
        <f t="shared" si="135"/>
        <v>2.0044569365694263</v>
      </c>
      <c r="CQ93" s="92">
        <f t="shared" si="135"/>
        <v>2.0224913056246838</v>
      </c>
      <c r="CR93" s="92">
        <f t="shared" si="135"/>
        <v>2.0391434197591618</v>
      </c>
      <c r="CS93" s="120">
        <f t="shared" si="135"/>
        <v>2.0444240403834231</v>
      </c>
    </row>
    <row r="95" spans="1:99" s="4" customFormat="1" x14ac:dyDescent="0.25">
      <c r="A95"/>
      <c r="B95">
        <v>1</v>
      </c>
      <c r="C95" s="12">
        <v>2</v>
      </c>
      <c r="D95" s="12">
        <v>3</v>
      </c>
      <c r="E95" s="12">
        <v>4</v>
      </c>
      <c r="F95" s="12">
        <v>5</v>
      </c>
      <c r="G95" s="12">
        <v>6</v>
      </c>
      <c r="H95" s="12">
        <v>7</v>
      </c>
      <c r="I95" s="12">
        <v>8</v>
      </c>
      <c r="J95" s="12">
        <v>9</v>
      </c>
      <c r="K95" s="12">
        <v>10</v>
      </c>
      <c r="L95" s="12">
        <v>11</v>
      </c>
      <c r="M95" s="109">
        <v>12</v>
      </c>
      <c r="N95" s="258">
        <v>13</v>
      </c>
      <c r="O95" s="258">
        <v>14</v>
      </c>
      <c r="P95" s="258">
        <v>15</v>
      </c>
      <c r="Q95" s="258">
        <v>16</v>
      </c>
      <c r="R95" s="258">
        <v>17</v>
      </c>
      <c r="S95" s="258">
        <v>18</v>
      </c>
      <c r="T95" s="258">
        <v>19</v>
      </c>
      <c r="U95" s="258">
        <v>20</v>
      </c>
      <c r="V95" s="12">
        <v>21</v>
      </c>
      <c r="W95" s="12">
        <v>22</v>
      </c>
      <c r="X95" s="12">
        <v>23</v>
      </c>
      <c r="Y95" s="109">
        <v>24</v>
      </c>
      <c r="Z95" s="12">
        <v>25</v>
      </c>
      <c r="AA95" s="12">
        <v>26</v>
      </c>
      <c r="AB95" s="12">
        <v>27</v>
      </c>
      <c r="AC95" s="12">
        <v>28</v>
      </c>
      <c r="AD95" s="12">
        <v>29</v>
      </c>
      <c r="AE95" s="12">
        <v>30</v>
      </c>
      <c r="AF95" s="12">
        <v>31</v>
      </c>
      <c r="AG95" s="12">
        <v>32</v>
      </c>
      <c r="AH95" s="12">
        <v>33</v>
      </c>
      <c r="AI95" s="12">
        <v>34</v>
      </c>
      <c r="AJ95" s="12">
        <v>35</v>
      </c>
      <c r="AK95" s="109">
        <v>36</v>
      </c>
      <c r="AL95" s="12">
        <v>37</v>
      </c>
      <c r="AM95" s="12">
        <v>38</v>
      </c>
      <c r="AN95" s="12">
        <v>39</v>
      </c>
      <c r="AO95" s="12">
        <v>40</v>
      </c>
      <c r="AP95" s="12">
        <v>41</v>
      </c>
      <c r="AQ95" s="12">
        <v>42</v>
      </c>
      <c r="AR95" s="12">
        <v>43</v>
      </c>
      <c r="AS95" s="12">
        <v>44</v>
      </c>
      <c r="AT95" s="12">
        <v>45</v>
      </c>
      <c r="AU95" s="12">
        <v>46</v>
      </c>
      <c r="AV95" s="12">
        <v>47</v>
      </c>
      <c r="AW95" s="109">
        <v>48</v>
      </c>
      <c r="AX95" s="12">
        <v>49</v>
      </c>
      <c r="AY95" s="12">
        <v>50</v>
      </c>
      <c r="AZ95" s="12">
        <v>51</v>
      </c>
      <c r="BA95" s="12">
        <v>52</v>
      </c>
      <c r="BB95" s="12">
        <v>53</v>
      </c>
      <c r="BC95" s="12">
        <v>54</v>
      </c>
      <c r="BD95" s="12">
        <v>55</v>
      </c>
      <c r="BE95" s="12">
        <v>56</v>
      </c>
      <c r="BF95" s="12">
        <v>57</v>
      </c>
      <c r="BG95" s="12">
        <v>58</v>
      </c>
      <c r="BH95" s="12">
        <v>59</v>
      </c>
      <c r="BI95" s="109">
        <v>60</v>
      </c>
      <c r="BJ95" s="12">
        <v>61</v>
      </c>
      <c r="BK95" s="12">
        <v>62</v>
      </c>
      <c r="BL95" s="12">
        <v>63</v>
      </c>
      <c r="BM95" s="12">
        <v>64</v>
      </c>
      <c r="BN95" s="12">
        <v>65</v>
      </c>
      <c r="BO95" s="12">
        <v>66</v>
      </c>
      <c r="BP95" s="12">
        <v>67</v>
      </c>
      <c r="BQ95" s="12">
        <v>68</v>
      </c>
      <c r="BR95" s="12">
        <v>69</v>
      </c>
      <c r="BS95" s="12">
        <v>70</v>
      </c>
      <c r="BT95" s="12">
        <v>71</v>
      </c>
      <c r="BU95" s="109">
        <v>72</v>
      </c>
      <c r="BV95" s="12">
        <v>73</v>
      </c>
      <c r="BW95" s="12">
        <v>74</v>
      </c>
      <c r="BX95" s="12">
        <v>75</v>
      </c>
      <c r="BY95" s="12">
        <v>76</v>
      </c>
      <c r="BZ95" s="12">
        <v>77</v>
      </c>
      <c r="CA95" s="12">
        <v>78</v>
      </c>
      <c r="CB95" s="12">
        <v>79</v>
      </c>
      <c r="CC95" s="12">
        <v>80</v>
      </c>
      <c r="CD95" s="12">
        <v>81</v>
      </c>
      <c r="CE95" s="12">
        <v>82</v>
      </c>
      <c r="CF95" s="12">
        <v>83</v>
      </c>
      <c r="CG95" s="109">
        <v>84</v>
      </c>
      <c r="CH95" s="12">
        <v>85</v>
      </c>
      <c r="CI95" s="12">
        <v>86</v>
      </c>
      <c r="CJ95" s="12">
        <v>87</v>
      </c>
      <c r="CK95" s="12">
        <v>88</v>
      </c>
      <c r="CL95" s="12">
        <v>89</v>
      </c>
      <c r="CM95" s="12">
        <v>90</v>
      </c>
      <c r="CN95" s="12">
        <v>91</v>
      </c>
      <c r="CO95" s="12">
        <v>92</v>
      </c>
      <c r="CP95" s="12">
        <v>93</v>
      </c>
      <c r="CQ95" s="12">
        <v>94</v>
      </c>
      <c r="CR95" s="12">
        <v>95</v>
      </c>
      <c r="CS95" s="109">
        <v>96</v>
      </c>
    </row>
    <row r="96" spans="1:99" s="2" customFormat="1" x14ac:dyDescent="0.25">
      <c r="A96" s="2" t="s">
        <v>14</v>
      </c>
      <c r="B96" s="3">
        <f t="shared" ref="B96:BM96" si="136">B60</f>
        <v>42005</v>
      </c>
      <c r="C96" s="3">
        <f t="shared" si="136"/>
        <v>42036</v>
      </c>
      <c r="D96" s="3">
        <f t="shared" si="136"/>
        <v>42064</v>
      </c>
      <c r="E96" s="3">
        <f t="shared" si="136"/>
        <v>42095</v>
      </c>
      <c r="F96" s="3">
        <f t="shared" si="136"/>
        <v>42125</v>
      </c>
      <c r="G96" s="3">
        <f t="shared" si="136"/>
        <v>42156</v>
      </c>
      <c r="H96" s="3">
        <f t="shared" si="136"/>
        <v>42186</v>
      </c>
      <c r="I96" s="3">
        <f t="shared" si="136"/>
        <v>42217</v>
      </c>
      <c r="J96" s="3">
        <f t="shared" si="136"/>
        <v>42248</v>
      </c>
      <c r="K96" s="3">
        <f t="shared" si="136"/>
        <v>42278</v>
      </c>
      <c r="L96" s="3">
        <f t="shared" si="136"/>
        <v>42309</v>
      </c>
      <c r="M96" s="93">
        <f t="shared" si="136"/>
        <v>42339</v>
      </c>
      <c r="N96" s="266">
        <f t="shared" si="136"/>
        <v>42370</v>
      </c>
      <c r="O96" s="266">
        <f t="shared" si="136"/>
        <v>42401</v>
      </c>
      <c r="P96" s="266">
        <f t="shared" si="136"/>
        <v>42430</v>
      </c>
      <c r="Q96" s="266">
        <f t="shared" si="136"/>
        <v>42461</v>
      </c>
      <c r="R96" s="266">
        <f t="shared" si="136"/>
        <v>42491</v>
      </c>
      <c r="S96" s="266">
        <f t="shared" si="136"/>
        <v>42522</v>
      </c>
      <c r="T96" s="266">
        <f t="shared" si="136"/>
        <v>42552</v>
      </c>
      <c r="U96" s="266">
        <f t="shared" si="136"/>
        <v>42583</v>
      </c>
      <c r="V96" s="3">
        <f t="shared" si="136"/>
        <v>42614</v>
      </c>
      <c r="W96" s="3">
        <f t="shared" si="136"/>
        <v>42644</v>
      </c>
      <c r="X96" s="3">
        <f t="shared" si="136"/>
        <v>42675</v>
      </c>
      <c r="Y96" s="93">
        <f t="shared" si="136"/>
        <v>42705</v>
      </c>
      <c r="Z96" s="3">
        <f t="shared" si="136"/>
        <v>42752</v>
      </c>
      <c r="AA96" s="3">
        <f t="shared" si="136"/>
        <v>42783</v>
      </c>
      <c r="AB96" s="3">
        <f t="shared" si="136"/>
        <v>42811</v>
      </c>
      <c r="AC96" s="3">
        <f t="shared" si="136"/>
        <v>42842</v>
      </c>
      <c r="AD96" s="3">
        <f t="shared" si="136"/>
        <v>42872</v>
      </c>
      <c r="AE96" s="3">
        <f t="shared" si="136"/>
        <v>42903</v>
      </c>
      <c r="AF96" s="3">
        <f t="shared" si="136"/>
        <v>42933</v>
      </c>
      <c r="AG96" s="3">
        <f t="shared" si="136"/>
        <v>42964</v>
      </c>
      <c r="AH96" s="3">
        <f t="shared" si="136"/>
        <v>42995</v>
      </c>
      <c r="AI96" s="3">
        <f t="shared" si="136"/>
        <v>43025</v>
      </c>
      <c r="AJ96" s="3">
        <f t="shared" si="136"/>
        <v>43056</v>
      </c>
      <c r="AK96" s="93">
        <f t="shared" si="136"/>
        <v>43086</v>
      </c>
      <c r="AL96" s="3">
        <f t="shared" si="136"/>
        <v>43118</v>
      </c>
      <c r="AM96" s="3">
        <f t="shared" si="136"/>
        <v>43149</v>
      </c>
      <c r="AN96" s="3">
        <f t="shared" si="136"/>
        <v>43177</v>
      </c>
      <c r="AO96" s="3">
        <f t="shared" si="136"/>
        <v>43208</v>
      </c>
      <c r="AP96" s="3">
        <f t="shared" si="136"/>
        <v>43238</v>
      </c>
      <c r="AQ96" s="3">
        <f t="shared" si="136"/>
        <v>43269</v>
      </c>
      <c r="AR96" s="3">
        <f t="shared" si="136"/>
        <v>43299</v>
      </c>
      <c r="AS96" s="3">
        <f t="shared" si="136"/>
        <v>43330</v>
      </c>
      <c r="AT96" s="3">
        <f t="shared" si="136"/>
        <v>43361</v>
      </c>
      <c r="AU96" s="3">
        <f t="shared" si="136"/>
        <v>43391</v>
      </c>
      <c r="AV96" s="3">
        <f t="shared" si="136"/>
        <v>43422</v>
      </c>
      <c r="AW96" s="93">
        <f t="shared" si="136"/>
        <v>43452</v>
      </c>
      <c r="AX96" s="3">
        <f t="shared" si="136"/>
        <v>43483</v>
      </c>
      <c r="AY96" s="3">
        <f t="shared" si="136"/>
        <v>43514</v>
      </c>
      <c r="AZ96" s="3">
        <f t="shared" si="136"/>
        <v>43542</v>
      </c>
      <c r="BA96" s="3">
        <f t="shared" si="136"/>
        <v>43573</v>
      </c>
      <c r="BB96" s="3">
        <f t="shared" si="136"/>
        <v>43603</v>
      </c>
      <c r="BC96" s="3">
        <f t="shared" si="136"/>
        <v>43634</v>
      </c>
      <c r="BD96" s="3">
        <f t="shared" si="136"/>
        <v>43664</v>
      </c>
      <c r="BE96" s="3">
        <f t="shared" si="136"/>
        <v>43695</v>
      </c>
      <c r="BF96" s="3">
        <f t="shared" si="136"/>
        <v>43726</v>
      </c>
      <c r="BG96" s="3">
        <f t="shared" si="136"/>
        <v>43756</v>
      </c>
      <c r="BH96" s="3">
        <f t="shared" si="136"/>
        <v>43787</v>
      </c>
      <c r="BI96" s="93">
        <f t="shared" si="136"/>
        <v>43817</v>
      </c>
      <c r="BJ96" s="3">
        <f t="shared" si="136"/>
        <v>43848</v>
      </c>
      <c r="BK96" s="3">
        <f t="shared" si="136"/>
        <v>43879</v>
      </c>
      <c r="BL96" s="3">
        <f t="shared" si="136"/>
        <v>43908</v>
      </c>
      <c r="BM96" s="3">
        <f t="shared" si="136"/>
        <v>43939</v>
      </c>
      <c r="BN96" s="3">
        <f t="shared" ref="BN96:CS96" si="137">BN60</f>
        <v>43969</v>
      </c>
      <c r="BO96" s="3">
        <f t="shared" si="137"/>
        <v>44000</v>
      </c>
      <c r="BP96" s="3">
        <f t="shared" si="137"/>
        <v>44030</v>
      </c>
      <c r="BQ96" s="3">
        <f t="shared" si="137"/>
        <v>44061</v>
      </c>
      <c r="BR96" s="3">
        <f t="shared" si="137"/>
        <v>44092</v>
      </c>
      <c r="BS96" s="3">
        <f t="shared" si="137"/>
        <v>44122</v>
      </c>
      <c r="BT96" s="3">
        <f t="shared" si="137"/>
        <v>44153</v>
      </c>
      <c r="BU96" s="93">
        <f t="shared" si="137"/>
        <v>44183</v>
      </c>
      <c r="BV96" s="3">
        <f t="shared" si="137"/>
        <v>44214</v>
      </c>
      <c r="BW96" s="3">
        <f t="shared" si="137"/>
        <v>44245</v>
      </c>
      <c r="BX96" s="3">
        <f t="shared" si="137"/>
        <v>44273</v>
      </c>
      <c r="BY96" s="3">
        <f t="shared" si="137"/>
        <v>44304</v>
      </c>
      <c r="BZ96" s="3">
        <f t="shared" si="137"/>
        <v>44334</v>
      </c>
      <c r="CA96" s="3">
        <f t="shared" si="137"/>
        <v>44365</v>
      </c>
      <c r="CB96" s="3">
        <f t="shared" si="137"/>
        <v>44395</v>
      </c>
      <c r="CC96" s="3">
        <f t="shared" si="137"/>
        <v>44426</v>
      </c>
      <c r="CD96" s="3">
        <f t="shared" si="137"/>
        <v>44457</v>
      </c>
      <c r="CE96" s="3">
        <f t="shared" si="137"/>
        <v>44487</v>
      </c>
      <c r="CF96" s="3">
        <f t="shared" si="137"/>
        <v>44518</v>
      </c>
      <c r="CG96" s="93">
        <f t="shared" si="137"/>
        <v>44548</v>
      </c>
      <c r="CH96" s="3">
        <f t="shared" si="137"/>
        <v>44579</v>
      </c>
      <c r="CI96" s="3">
        <f t="shared" si="137"/>
        <v>44610</v>
      </c>
      <c r="CJ96" s="3">
        <f t="shared" si="137"/>
        <v>44638</v>
      </c>
      <c r="CK96" s="3">
        <f t="shared" si="137"/>
        <v>44669</v>
      </c>
      <c r="CL96" s="3">
        <f t="shared" si="137"/>
        <v>44699</v>
      </c>
      <c r="CM96" s="3">
        <f t="shared" si="137"/>
        <v>44730</v>
      </c>
      <c r="CN96" s="3">
        <f t="shared" si="137"/>
        <v>44760</v>
      </c>
      <c r="CO96" s="3">
        <f t="shared" si="137"/>
        <v>44791</v>
      </c>
      <c r="CP96" s="3">
        <f t="shared" si="137"/>
        <v>44822</v>
      </c>
      <c r="CQ96" s="3">
        <f t="shared" si="137"/>
        <v>44852</v>
      </c>
      <c r="CR96" s="3">
        <f t="shared" si="137"/>
        <v>44883</v>
      </c>
      <c r="CS96" s="93">
        <f t="shared" si="137"/>
        <v>44913</v>
      </c>
      <c r="CT96" s="3"/>
      <c r="CU96" s="3"/>
    </row>
    <row r="97" spans="1:97" s="13" customFormat="1" x14ac:dyDescent="0.25">
      <c r="A97" s="13" t="s">
        <v>4</v>
      </c>
      <c r="B97" s="13">
        <f t="shared" ref="B97:AG97" si="138">IFERROR(B22/B73,"")</f>
        <v>25.032451219512197</v>
      </c>
      <c r="C97" s="13">
        <f t="shared" si="138"/>
        <v>19.755242424242425</v>
      </c>
      <c r="D97" s="13">
        <f t="shared" si="138"/>
        <v>33.425615384615384</v>
      </c>
      <c r="E97" s="13">
        <f t="shared" si="138"/>
        <v>33.375156804733727</v>
      </c>
      <c r="F97" s="13">
        <f t="shared" si="138"/>
        <v>27.285160337552746</v>
      </c>
      <c r="G97" s="13">
        <f t="shared" si="138"/>
        <v>32.193661016949157</v>
      </c>
      <c r="H97" s="13">
        <f t="shared" si="138"/>
        <v>43.875194767441855</v>
      </c>
      <c r="I97" s="13">
        <f t="shared" si="138"/>
        <v>25.721978609625669</v>
      </c>
      <c r="J97" s="13">
        <f t="shared" si="138"/>
        <v>35.026007751937982</v>
      </c>
      <c r="K97" s="13">
        <f t="shared" si="138"/>
        <v>27.151162393162334</v>
      </c>
      <c r="L97" s="13">
        <f t="shared" si="138"/>
        <v>27.188452247191012</v>
      </c>
      <c r="M97" s="98">
        <f t="shared" si="138"/>
        <v>31.669962393162354</v>
      </c>
      <c r="N97" s="263">
        <f t="shared" si="138"/>
        <v>35.149828124999999</v>
      </c>
      <c r="O97" s="263">
        <f t="shared" si="138"/>
        <v>31.867835820895074</v>
      </c>
      <c r="P97" s="263">
        <f t="shared" si="138"/>
        <v>26.925121951219452</v>
      </c>
      <c r="Q97" s="263">
        <f t="shared" si="138"/>
        <v>37.592350282485882</v>
      </c>
      <c r="R97" s="263">
        <f t="shared" si="138"/>
        <v>31.795125000000002</v>
      </c>
      <c r="S97" s="263">
        <f t="shared" si="138"/>
        <v>27.800063432835824</v>
      </c>
      <c r="T97" s="263">
        <f t="shared" si="138"/>
        <v>31.257836363636365</v>
      </c>
      <c r="U97" s="263">
        <f t="shared" si="138"/>
        <v>25.938352657004828</v>
      </c>
      <c r="V97" s="13">
        <f t="shared" si="138"/>
        <v>25.281529010238909</v>
      </c>
      <c r="W97" s="13">
        <f t="shared" si="138"/>
        <v>27.026854700854699</v>
      </c>
      <c r="X97" s="13">
        <f t="shared" si="138"/>
        <v>28.059678700361012</v>
      </c>
      <c r="Y97" s="98">
        <f t="shared" si="138"/>
        <v>32.110261574074073</v>
      </c>
      <c r="Z97" s="13">
        <f t="shared" si="138"/>
        <v>22.4601875</v>
      </c>
      <c r="AA97" s="13">
        <f t="shared" si="138"/>
        <v>32.71586585365857</v>
      </c>
      <c r="AB97" s="13">
        <f t="shared" si="138"/>
        <v>26.061524547803621</v>
      </c>
      <c r="AC97" s="13">
        <f t="shared" si="138"/>
        <v>20.095620998719589</v>
      </c>
      <c r="AD97" s="13">
        <f t="shared" si="138"/>
        <v>21.665062362435805</v>
      </c>
      <c r="AE97" s="13">
        <f t="shared" si="138"/>
        <v>21.616416978776531</v>
      </c>
      <c r="AF97" s="13">
        <f t="shared" si="138"/>
        <v>20.286642402183805</v>
      </c>
      <c r="AG97" s="13">
        <f t="shared" si="138"/>
        <v>21.174504316960771</v>
      </c>
      <c r="AH97" s="13">
        <f t="shared" ref="AH97:BM97" si="139">IFERROR(AH22/AH73,"")</f>
        <v>21.590092615648729</v>
      </c>
      <c r="AI97" s="13">
        <f t="shared" si="139"/>
        <v>21.981925066950129</v>
      </c>
      <c r="AJ97" s="13">
        <f t="shared" si="139"/>
        <v>21.916230465131953</v>
      </c>
      <c r="AK97" s="98">
        <f t="shared" si="139"/>
        <v>22.424594734634287</v>
      </c>
      <c r="AL97" s="13">
        <f t="shared" si="139"/>
        <v>22.131351834463931</v>
      </c>
      <c r="AM97" s="13">
        <f t="shared" si="139"/>
        <v>22.073897457814986</v>
      </c>
      <c r="AN97" s="13">
        <f t="shared" si="139"/>
        <v>22.039583246304609</v>
      </c>
      <c r="AO97" s="13">
        <f t="shared" si="139"/>
        <v>22.032891084578164</v>
      </c>
      <c r="AP97" s="13">
        <f t="shared" si="139"/>
        <v>22.069012875349731</v>
      </c>
      <c r="AQ97" s="13">
        <f t="shared" si="139"/>
        <v>22.053757916018252</v>
      </c>
      <c r="AR97" s="13">
        <f t="shared" si="139"/>
        <v>22.04875819561699</v>
      </c>
      <c r="AS97" s="13">
        <f t="shared" si="139"/>
        <v>22.051060474801716</v>
      </c>
      <c r="AT97" s="13">
        <f t="shared" si="139"/>
        <v>22.055630056417936</v>
      </c>
      <c r="AU97" s="13">
        <f t="shared" si="139"/>
        <v>22.05229976603886</v>
      </c>
      <c r="AV97" s="13">
        <f t="shared" si="139"/>
        <v>22.051935400182529</v>
      </c>
      <c r="AW97" s="98">
        <f t="shared" si="139"/>
        <v>22.052730622243754</v>
      </c>
      <c r="AX97" s="13">
        <f t="shared" si="139"/>
        <v>23.693452435539228</v>
      </c>
      <c r="AY97" s="13">
        <f t="shared" si="139"/>
        <v>23.693452435539228</v>
      </c>
      <c r="AZ97" s="13">
        <f t="shared" si="139"/>
        <v>23.63794552427758</v>
      </c>
      <c r="BA97" s="13">
        <f t="shared" si="139"/>
        <v>23.568140023048603</v>
      </c>
      <c r="BB97" s="13">
        <f t="shared" si="139"/>
        <v>23.568140023048606</v>
      </c>
      <c r="BC97" s="13">
        <f t="shared" si="139"/>
        <v>23.585691210814133</v>
      </c>
      <c r="BD97" s="13">
        <f t="shared" si="139"/>
        <v>23.585691210814137</v>
      </c>
      <c r="BE97" s="13">
        <f t="shared" si="139"/>
        <v>23.585691210814137</v>
      </c>
      <c r="BF97" s="13">
        <f t="shared" si="139"/>
        <v>23.585691210814133</v>
      </c>
      <c r="BG97" s="13">
        <f t="shared" si="139"/>
        <v>23.585691210814133</v>
      </c>
      <c r="BH97" s="13">
        <f t="shared" si="139"/>
        <v>23.585691210814133</v>
      </c>
      <c r="BI97" s="98">
        <f t="shared" si="139"/>
        <v>23.535999622527438</v>
      </c>
      <c r="BJ97" s="13">
        <f t="shared" si="139"/>
        <v>25.103054105127228</v>
      </c>
      <c r="BK97" s="13">
        <f t="shared" si="139"/>
        <v>25.087515566557038</v>
      </c>
      <c r="BL97" s="13">
        <f t="shared" si="139"/>
        <v>25.013011217585866</v>
      </c>
      <c r="BM97" s="13">
        <f t="shared" si="139"/>
        <v>24.96218936785159</v>
      </c>
      <c r="BN97" s="13">
        <f t="shared" ref="BN97:CS97" si="140">IFERROR(BN22/BN73,"")</f>
        <v>24.946561336392588</v>
      </c>
      <c r="BO97" s="13">
        <f t="shared" si="140"/>
        <v>24.949561664680466</v>
      </c>
      <c r="BP97" s="13">
        <f t="shared" si="140"/>
        <v>24.933545769151809</v>
      </c>
      <c r="BQ97" s="13">
        <f t="shared" si="140"/>
        <v>24.917904437226088</v>
      </c>
      <c r="BR97" s="13">
        <f t="shared" si="140"/>
        <v>24.940086958771278</v>
      </c>
      <c r="BS97" s="13">
        <f t="shared" si="140"/>
        <v>24.924448518407413</v>
      </c>
      <c r="BT97" s="13">
        <f t="shared" si="140"/>
        <v>24.90880330846403</v>
      </c>
      <c r="BU97" s="98">
        <f t="shared" si="140"/>
        <v>24.855993285126541</v>
      </c>
      <c r="BV97" s="13">
        <f t="shared" si="140"/>
        <v>26.124236696544926</v>
      </c>
      <c r="BW97" s="13">
        <f t="shared" si="140"/>
        <v>26.12423669654493</v>
      </c>
      <c r="BX97" s="13">
        <f t="shared" si="140"/>
        <v>26.061355089166295</v>
      </c>
      <c r="BY97" s="13">
        <f t="shared" si="140"/>
        <v>26.024009215166767</v>
      </c>
      <c r="BZ97" s="13">
        <f t="shared" si="140"/>
        <v>26.125816203921801</v>
      </c>
      <c r="CA97" s="13">
        <f t="shared" si="140"/>
        <v>26.145674472878898</v>
      </c>
      <c r="CB97" s="13">
        <f t="shared" si="140"/>
        <v>26.043326878831767</v>
      </c>
      <c r="CC97" s="13">
        <f t="shared" si="140"/>
        <v>26.002158916396009</v>
      </c>
      <c r="CD97" s="13">
        <f t="shared" si="140"/>
        <v>26.04213750484476</v>
      </c>
      <c r="CE97" s="13">
        <f t="shared" si="140"/>
        <v>26.04213750484476</v>
      </c>
      <c r="CF97" s="13">
        <f t="shared" si="140"/>
        <v>26.021841166258852</v>
      </c>
      <c r="CG97" s="98">
        <f t="shared" si="140"/>
        <v>26.002912154862731</v>
      </c>
      <c r="CH97" s="13">
        <f t="shared" si="140"/>
        <v>26.164548086867544</v>
      </c>
      <c r="CI97" s="13">
        <f t="shared" si="140"/>
        <v>26.164548086867548</v>
      </c>
      <c r="CJ97" s="13">
        <f t="shared" si="140"/>
        <v>26.101503489197178</v>
      </c>
      <c r="CK97" s="13">
        <f t="shared" si="140"/>
        <v>26.064052333281143</v>
      </c>
      <c r="CL97" s="13">
        <f t="shared" si="140"/>
        <v>26.1661314577231</v>
      </c>
      <c r="CM97" s="13">
        <f t="shared" si="140"/>
        <v>26.186037335908246</v>
      </c>
      <c r="CN97" s="13">
        <f t="shared" si="140"/>
        <v>26.083425244661175</v>
      </c>
      <c r="CO97" s="13">
        <f t="shared" si="140"/>
        <v>26.042137504844757</v>
      </c>
      <c r="CP97" s="13">
        <f t="shared" si="140"/>
        <v>26.082232517976625</v>
      </c>
      <c r="CQ97" s="13">
        <f t="shared" si="140"/>
        <v>26.040948233594687</v>
      </c>
      <c r="CR97" s="13">
        <f t="shared" si="140"/>
        <v>26.06187797827355</v>
      </c>
      <c r="CS97" s="98">
        <f t="shared" si="140"/>
        <v>26.042893003841581</v>
      </c>
    </row>
    <row r="98" spans="1:97" s="13" customFormat="1" x14ac:dyDescent="0.25">
      <c r="A98" s="13" t="s">
        <v>5</v>
      </c>
      <c r="B98" s="13">
        <f t="shared" ref="B98:AG98" si="141">IFERROR(B23/B74,"")</f>
        <v>14.38318181818182</v>
      </c>
      <c r="C98" s="13">
        <f t="shared" si="141"/>
        <v>13.360600000000002</v>
      </c>
      <c r="D98" s="13">
        <f t="shared" si="141"/>
        <v>14.565520100502512</v>
      </c>
      <c r="E98" s="13">
        <f t="shared" si="141"/>
        <v>20.581070833333335</v>
      </c>
      <c r="F98" s="13">
        <f t="shared" si="141"/>
        <v>16.455992366412215</v>
      </c>
      <c r="G98" s="13">
        <f t="shared" si="141"/>
        <v>14.468648351648351</v>
      </c>
      <c r="H98" s="13">
        <f t="shared" si="141"/>
        <v>13.00454</v>
      </c>
      <c r="I98" s="13">
        <f t="shared" si="141"/>
        <v>13.077528634361235</v>
      </c>
      <c r="J98" s="13">
        <f t="shared" si="141"/>
        <v>15.813219211822659</v>
      </c>
      <c r="K98" s="13">
        <f t="shared" si="141"/>
        <v>14.314713754646842</v>
      </c>
      <c r="L98" s="13">
        <f t="shared" si="141"/>
        <v>14.269789223454881</v>
      </c>
      <c r="M98" s="98">
        <f t="shared" si="141"/>
        <v>17.062187022900762</v>
      </c>
      <c r="N98" s="263">
        <f t="shared" si="141"/>
        <v>16.685963414634145</v>
      </c>
      <c r="O98" s="263">
        <f t="shared" si="141"/>
        <v>13.424341463414635</v>
      </c>
      <c r="P98" s="263">
        <f t="shared" si="141"/>
        <v>17.039792910447765</v>
      </c>
      <c r="Q98" s="263">
        <f t="shared" si="141"/>
        <v>21.221091168091196</v>
      </c>
      <c r="R98" s="263">
        <f t="shared" si="141"/>
        <v>15.061581280788179</v>
      </c>
      <c r="S98" s="263">
        <f t="shared" si="141"/>
        <v>13.264700523560283</v>
      </c>
      <c r="T98" s="263">
        <f t="shared" si="141"/>
        <v>13.084938369781332</v>
      </c>
      <c r="U98" s="263">
        <f t="shared" si="141"/>
        <v>13.785278065630431</v>
      </c>
      <c r="V98" s="13">
        <f t="shared" si="141"/>
        <v>14.281856843209281</v>
      </c>
      <c r="W98" s="13">
        <f t="shared" si="141"/>
        <v>13.349836606441508</v>
      </c>
      <c r="X98" s="13">
        <f t="shared" si="141"/>
        <v>15.22481029810305</v>
      </c>
      <c r="Y98" s="98">
        <f t="shared" si="141"/>
        <v>14.360200000000079</v>
      </c>
      <c r="Z98" s="13">
        <f t="shared" si="141"/>
        <v>14.10920350877193</v>
      </c>
      <c r="AA98" s="13">
        <f t="shared" si="141"/>
        <v>13.761591549295796</v>
      </c>
      <c r="AB98" s="13">
        <f t="shared" si="141"/>
        <v>14.575081135902636</v>
      </c>
      <c r="AC98" s="13">
        <f t="shared" si="141"/>
        <v>14.734702627939141</v>
      </c>
      <c r="AD98" s="13">
        <f t="shared" si="141"/>
        <v>14.356526237989653</v>
      </c>
      <c r="AE98" s="13">
        <f t="shared" si="141"/>
        <v>13.787705035971223</v>
      </c>
      <c r="AF98" s="13">
        <f t="shared" si="141"/>
        <v>14.037916666666668</v>
      </c>
      <c r="AG98" s="13">
        <f t="shared" si="141"/>
        <v>14.259641392072412</v>
      </c>
      <c r="AH98" s="13">
        <f t="shared" ref="AH98:BM98" si="142">IFERROR(AH23/AH74,"")</f>
        <v>14.570265174849489</v>
      </c>
      <c r="AI98" s="13">
        <f t="shared" si="142"/>
        <v>14.927262409159987</v>
      </c>
      <c r="AJ98" s="13">
        <f t="shared" si="142"/>
        <v>15.230263192044703</v>
      </c>
      <c r="AK98" s="98">
        <f t="shared" si="142"/>
        <v>15.824890042363178</v>
      </c>
      <c r="AL98" s="13">
        <f t="shared" si="142"/>
        <v>14.537147843363385</v>
      </c>
      <c r="AM98" s="13">
        <f t="shared" si="142"/>
        <v>14.547277699176611</v>
      </c>
      <c r="AN98" s="13">
        <f t="shared" si="142"/>
        <v>14.475385325915386</v>
      </c>
      <c r="AO98" s="13">
        <f t="shared" si="142"/>
        <v>14.479128577697631</v>
      </c>
      <c r="AP98" s="13">
        <f t="shared" si="142"/>
        <v>14.549508449361319</v>
      </c>
      <c r="AQ98" s="13">
        <f t="shared" si="142"/>
        <v>14.440945243303856</v>
      </c>
      <c r="AR98" s="13">
        <f t="shared" si="142"/>
        <v>14.455864551726128</v>
      </c>
      <c r="AS98" s="13">
        <f t="shared" si="142"/>
        <v>14.449130385335168</v>
      </c>
      <c r="AT98" s="13">
        <f t="shared" si="142"/>
        <v>14.456159383322509</v>
      </c>
      <c r="AU98" s="13">
        <f t="shared" si="142"/>
        <v>14.45058588966894</v>
      </c>
      <c r="AV98" s="13">
        <f t="shared" si="142"/>
        <v>14.446542891201887</v>
      </c>
      <c r="AW98" s="98">
        <f t="shared" si="142"/>
        <v>14.441626358767666</v>
      </c>
      <c r="AX98" s="13">
        <f t="shared" si="142"/>
        <v>15.391387566564383</v>
      </c>
      <c r="AY98" s="13">
        <f t="shared" si="142"/>
        <v>15.386572842304599</v>
      </c>
      <c r="AZ98" s="13">
        <f t="shared" si="142"/>
        <v>15.372504835581433</v>
      </c>
      <c r="BA98" s="13">
        <f t="shared" si="142"/>
        <v>15.360064593238432</v>
      </c>
      <c r="BB98" s="13">
        <f t="shared" si="142"/>
        <v>15.359500427658228</v>
      </c>
      <c r="BC98" s="13">
        <f t="shared" si="142"/>
        <v>15.35832024611662</v>
      </c>
      <c r="BD98" s="13">
        <f t="shared" si="142"/>
        <v>15.356047577857762</v>
      </c>
      <c r="BE98" s="13">
        <f t="shared" si="142"/>
        <v>15.353996361051667</v>
      </c>
      <c r="BF98" s="13">
        <f t="shared" si="142"/>
        <v>15.351851181259017</v>
      </c>
      <c r="BG98" s="13">
        <f t="shared" si="142"/>
        <v>15.349450161549575</v>
      </c>
      <c r="BH98" s="13">
        <f t="shared" si="142"/>
        <v>15.347241731568438</v>
      </c>
      <c r="BI98" s="98">
        <f t="shared" si="142"/>
        <v>15.344904887958842</v>
      </c>
      <c r="BJ98" s="13">
        <f t="shared" si="142"/>
        <v>16.292541914080008</v>
      </c>
      <c r="BK98" s="13">
        <f t="shared" si="142"/>
        <v>16.304871842858589</v>
      </c>
      <c r="BL98" s="13">
        <f t="shared" si="142"/>
        <v>16.245291147759914</v>
      </c>
      <c r="BM98" s="13">
        <f t="shared" si="142"/>
        <v>16.239991998218304</v>
      </c>
      <c r="BN98" s="13">
        <f t="shared" ref="BN98:CS98" si="143">IFERROR(BN23/BN74,"")</f>
        <v>16.241795610740628</v>
      </c>
      <c r="BO98" s="13">
        <f t="shared" si="143"/>
        <v>16.245084046554389</v>
      </c>
      <c r="BP98" s="13">
        <f t="shared" si="143"/>
        <v>16.24469958824934</v>
      </c>
      <c r="BQ98" s="13">
        <f t="shared" si="143"/>
        <v>16.243249043875974</v>
      </c>
      <c r="BR98" s="13">
        <f t="shared" si="143"/>
        <v>16.244869697131712</v>
      </c>
      <c r="BS98" s="13">
        <f t="shared" si="143"/>
        <v>16.241971878997116</v>
      </c>
      <c r="BT98" s="13">
        <f t="shared" si="143"/>
        <v>16.239350202025843</v>
      </c>
      <c r="BU98" s="98">
        <f t="shared" si="143"/>
        <v>16.236938733900875</v>
      </c>
      <c r="BV98" s="13">
        <f t="shared" si="143"/>
        <v>17.576703220710712</v>
      </c>
      <c r="BW98" s="13">
        <f t="shared" si="143"/>
        <v>17.570829679514862</v>
      </c>
      <c r="BX98" s="13">
        <f t="shared" si="143"/>
        <v>17.515383955566062</v>
      </c>
      <c r="BY98" s="13">
        <f t="shared" si="143"/>
        <v>17.510021527767481</v>
      </c>
      <c r="BZ98" s="13">
        <f t="shared" si="143"/>
        <v>17.507047298505427</v>
      </c>
      <c r="CA98" s="13">
        <f t="shared" si="143"/>
        <v>17.505778764543898</v>
      </c>
      <c r="CB98" s="13">
        <f t="shared" si="143"/>
        <v>17.503676710022816</v>
      </c>
      <c r="CC98" s="13">
        <f t="shared" si="143"/>
        <v>17.499802402843748</v>
      </c>
      <c r="CD98" s="13">
        <f t="shared" si="143"/>
        <v>17.494718429385504</v>
      </c>
      <c r="CE98" s="13">
        <f t="shared" si="143"/>
        <v>17.490268744361224</v>
      </c>
      <c r="CF98" s="13">
        <f t="shared" si="143"/>
        <v>17.486333950010501</v>
      </c>
      <c r="CG98" s="98">
        <f t="shared" si="143"/>
        <v>17.48272523878012</v>
      </c>
      <c r="CH98" s="13">
        <f t="shared" si="143"/>
        <v>17.528417286948041</v>
      </c>
      <c r="CI98" s="13">
        <f t="shared" si="143"/>
        <v>17.524715640214719</v>
      </c>
      <c r="CJ98" s="13">
        <f t="shared" si="143"/>
        <v>17.476168316564188</v>
      </c>
      <c r="CK98" s="13">
        <f t="shared" si="143"/>
        <v>17.472176993913173</v>
      </c>
      <c r="CL98" s="13">
        <f t="shared" si="143"/>
        <v>17.470145148206548</v>
      </c>
      <c r="CM98" s="13">
        <f t="shared" si="143"/>
        <v>17.469552860274796</v>
      </c>
      <c r="CN98" s="13">
        <f t="shared" si="143"/>
        <v>17.468167803141419</v>
      </c>
      <c r="CO98" s="13">
        <f t="shared" si="143"/>
        <v>17.464948282695374</v>
      </c>
      <c r="CP98" s="13">
        <f t="shared" si="143"/>
        <v>17.460527264623828</v>
      </c>
      <c r="CQ98" s="13">
        <f t="shared" si="143"/>
        <v>17.453132907182702</v>
      </c>
      <c r="CR98" s="13">
        <f t="shared" si="143"/>
        <v>17.453181066350652</v>
      </c>
      <c r="CS98" s="98">
        <f t="shared" si="143"/>
        <v>17.450057043366037</v>
      </c>
    </row>
    <row r="99" spans="1:97" s="13" customFormat="1" x14ac:dyDescent="0.25">
      <c r="A99" s="13" t="s">
        <v>6</v>
      </c>
      <c r="B99" s="13">
        <f t="shared" ref="B99:AG99" si="144">IFERROR(B24/B75,"")</f>
        <v>12.821111888111886</v>
      </c>
      <c r="C99" s="13">
        <f t="shared" si="144"/>
        <v>14.199015384615377</v>
      </c>
      <c r="D99" s="13">
        <f t="shared" si="144"/>
        <v>18.394213675213674</v>
      </c>
      <c r="E99" s="13">
        <f t="shared" si="144"/>
        <v>16.393338383838383</v>
      </c>
      <c r="F99" s="13">
        <f t="shared" si="144"/>
        <v>14.638915433403806</v>
      </c>
      <c r="G99" s="13">
        <f t="shared" si="144"/>
        <v>16.364360730593607</v>
      </c>
      <c r="H99" s="13">
        <f t="shared" si="144"/>
        <v>14.968020746887968</v>
      </c>
      <c r="I99" s="13">
        <f t="shared" si="144"/>
        <v>14.499375000000002</v>
      </c>
      <c r="J99" s="13">
        <f t="shared" si="144"/>
        <v>15.49359265442404</v>
      </c>
      <c r="K99" s="13">
        <f t="shared" si="144"/>
        <v>16.29332638888889</v>
      </c>
      <c r="L99" s="13">
        <f t="shared" si="144"/>
        <v>13.280004329004329</v>
      </c>
      <c r="M99" s="98">
        <f t="shared" si="144"/>
        <v>14.402994295028542</v>
      </c>
      <c r="N99" s="263">
        <f t="shared" si="144"/>
        <v>14.015318518518503</v>
      </c>
      <c r="O99" s="263">
        <f t="shared" si="144"/>
        <v>12.947682926829268</v>
      </c>
      <c r="P99" s="263">
        <f t="shared" si="144"/>
        <v>17.606922222222224</v>
      </c>
      <c r="Q99" s="263">
        <f t="shared" si="144"/>
        <v>15.754151999999999</v>
      </c>
      <c r="R99" s="263">
        <f t="shared" si="144"/>
        <v>14.32756640625</v>
      </c>
      <c r="S99" s="263">
        <f t="shared" si="144"/>
        <v>14.885038062283739</v>
      </c>
      <c r="T99" s="263">
        <f t="shared" si="144"/>
        <v>13.415937343358395</v>
      </c>
      <c r="U99" s="263">
        <f t="shared" si="144"/>
        <v>11.805724035608309</v>
      </c>
      <c r="V99" s="13">
        <f t="shared" si="144"/>
        <v>14.304618962432953</v>
      </c>
      <c r="W99" s="13">
        <f t="shared" si="144"/>
        <v>17.98480137772675</v>
      </c>
      <c r="X99" s="13">
        <f t="shared" si="144"/>
        <v>15.971150608044923</v>
      </c>
      <c r="Y99" s="98">
        <f t="shared" si="144"/>
        <v>14.917952871870428</v>
      </c>
      <c r="Z99" s="13">
        <f t="shared" si="144"/>
        <v>13.037231617647059</v>
      </c>
      <c r="AA99" s="13">
        <f t="shared" si="144"/>
        <v>14.310935135135136</v>
      </c>
      <c r="AB99" s="13">
        <f t="shared" si="144"/>
        <v>14.639875518672198</v>
      </c>
      <c r="AC99" s="13">
        <f t="shared" si="144"/>
        <v>13.724873096446702</v>
      </c>
      <c r="AD99" s="13">
        <f t="shared" si="144"/>
        <v>16.369635854341738</v>
      </c>
      <c r="AE99" s="13">
        <f t="shared" si="144"/>
        <v>14.090345963756178</v>
      </c>
      <c r="AF99" s="13">
        <f t="shared" si="144"/>
        <v>15.488538681948423</v>
      </c>
      <c r="AG99" s="13">
        <f t="shared" si="144"/>
        <v>15.944080391089134</v>
      </c>
      <c r="AH99" s="13">
        <f t="shared" ref="AH99:BM99" si="145">IFERROR(AH24/AH75,"")</f>
        <v>16.348612920941282</v>
      </c>
      <c r="AI99" s="13">
        <f t="shared" si="145"/>
        <v>16.817920738449335</v>
      </c>
      <c r="AJ99" s="13">
        <f t="shared" si="145"/>
        <v>17.081431760797138</v>
      </c>
      <c r="AK99" s="98">
        <f t="shared" si="145"/>
        <v>17.753317380014298</v>
      </c>
      <c r="AL99" s="13">
        <f t="shared" si="145"/>
        <v>15.515541402565486</v>
      </c>
      <c r="AM99" s="13">
        <f t="shared" si="145"/>
        <v>15.400451964331571</v>
      </c>
      <c r="AN99" s="13">
        <f t="shared" si="145"/>
        <v>15.239587252840316</v>
      </c>
      <c r="AO99" s="13">
        <f t="shared" si="145"/>
        <v>15.024336815086475</v>
      </c>
      <c r="AP99" s="13">
        <f t="shared" si="145"/>
        <v>15.729211831465687</v>
      </c>
      <c r="AQ99" s="13">
        <f t="shared" si="145"/>
        <v>15.792352706351616</v>
      </c>
      <c r="AR99" s="13">
        <f t="shared" si="145"/>
        <v>15.617290538607785</v>
      </c>
      <c r="AS99" s="13">
        <f t="shared" si="145"/>
        <v>15.552840596124295</v>
      </c>
      <c r="AT99" s="13">
        <f t="shared" si="145"/>
        <v>15.563495825308577</v>
      </c>
      <c r="AU99" s="13">
        <f t="shared" si="145"/>
        <v>15.590699670332658</v>
      </c>
      <c r="AV99" s="13">
        <f t="shared" si="145"/>
        <v>15.594241071285959</v>
      </c>
      <c r="AW99" s="98">
        <f t="shared" si="145"/>
        <v>15.576532823829286</v>
      </c>
      <c r="AX99" s="13">
        <f t="shared" si="145"/>
        <v>16.11474501097214</v>
      </c>
      <c r="AY99" s="13">
        <f t="shared" si="145"/>
        <v>16.136996772442398</v>
      </c>
      <c r="AZ99" s="13">
        <f t="shared" si="145"/>
        <v>16.414031491784311</v>
      </c>
      <c r="BA99" s="13">
        <f t="shared" si="145"/>
        <v>16.037482565201071</v>
      </c>
      <c r="BB99" s="13">
        <f t="shared" si="145"/>
        <v>16.360107138689624</v>
      </c>
      <c r="BC99" s="13">
        <f t="shared" si="145"/>
        <v>16.170912809576713</v>
      </c>
      <c r="BD99" s="13">
        <f t="shared" si="145"/>
        <v>16.278068463760988</v>
      </c>
      <c r="BE99" s="13">
        <f t="shared" si="145"/>
        <v>16.299648201647003</v>
      </c>
      <c r="BF99" s="13">
        <f t="shared" si="145"/>
        <v>16.336548294359297</v>
      </c>
      <c r="BG99" s="13">
        <f t="shared" si="145"/>
        <v>16.373184514802521</v>
      </c>
      <c r="BH99" s="13">
        <f t="shared" si="145"/>
        <v>16.41071957751527</v>
      </c>
      <c r="BI99" s="98">
        <f t="shared" si="145"/>
        <v>16.44890255498785</v>
      </c>
      <c r="BJ99" s="13">
        <f t="shared" si="145"/>
        <v>17.06478122748042</v>
      </c>
      <c r="BK99" s="13">
        <f t="shared" si="145"/>
        <v>17.132493313549897</v>
      </c>
      <c r="BL99" s="13">
        <f t="shared" si="145"/>
        <v>17.494997089696511</v>
      </c>
      <c r="BM99" s="13">
        <f t="shared" si="145"/>
        <v>16.926538388133221</v>
      </c>
      <c r="BN99" s="13">
        <f t="shared" ref="BN99:CS99" si="146">IFERROR(BN24/BN75,"")</f>
        <v>17.265940852905274</v>
      </c>
      <c r="BO99" s="13">
        <f t="shared" si="146"/>
        <v>17.079873483139401</v>
      </c>
      <c r="BP99" s="13">
        <f t="shared" si="146"/>
        <v>17.199783353250776</v>
      </c>
      <c r="BQ99" s="13">
        <f t="shared" si="146"/>
        <v>17.229848756801452</v>
      </c>
      <c r="BR99" s="13">
        <f t="shared" si="146"/>
        <v>17.27062887178646</v>
      </c>
      <c r="BS99" s="13">
        <f t="shared" si="146"/>
        <v>17.306825216772673</v>
      </c>
      <c r="BT99" s="13">
        <f t="shared" si="146"/>
        <v>17.343781229846499</v>
      </c>
      <c r="BU99" s="98">
        <f t="shared" si="146"/>
        <v>17.381750074050423</v>
      </c>
      <c r="BV99" s="13">
        <f t="shared" si="146"/>
        <v>18.426143787770616</v>
      </c>
      <c r="BW99" s="13">
        <f t="shared" si="146"/>
        <v>18.569245423929928</v>
      </c>
      <c r="BX99" s="13">
        <f t="shared" si="146"/>
        <v>18.881804894835369</v>
      </c>
      <c r="BY99" s="13">
        <f t="shared" si="146"/>
        <v>18.244485752860928</v>
      </c>
      <c r="BZ99" s="13">
        <f t="shared" si="146"/>
        <v>18.582649844418015</v>
      </c>
      <c r="CA99" s="13">
        <f t="shared" si="146"/>
        <v>18.370507649249941</v>
      </c>
      <c r="CB99" s="13">
        <f t="shared" si="146"/>
        <v>18.47896056980473</v>
      </c>
      <c r="CC99" s="13">
        <f t="shared" si="146"/>
        <v>18.478439750366626</v>
      </c>
      <c r="CD99" s="13">
        <f t="shared" si="146"/>
        <v>18.506278866245715</v>
      </c>
      <c r="CE99" s="13">
        <f t="shared" si="146"/>
        <v>18.528609957901203</v>
      </c>
      <c r="CF99" s="13">
        <f t="shared" si="146"/>
        <v>18.544425357221488</v>
      </c>
      <c r="CG99" s="98">
        <f t="shared" si="146"/>
        <v>18.553246242178737</v>
      </c>
      <c r="CH99" s="13">
        <f t="shared" si="146"/>
        <v>18.246092713515633</v>
      </c>
      <c r="CI99" s="13">
        <f t="shared" si="146"/>
        <v>18.40226053509879</v>
      </c>
      <c r="CJ99" s="13">
        <f t="shared" si="146"/>
        <v>18.714801875190865</v>
      </c>
      <c r="CK99" s="13">
        <f t="shared" si="146"/>
        <v>18.123890514675203</v>
      </c>
      <c r="CL99" s="13">
        <f t="shared" si="146"/>
        <v>18.452864658214526</v>
      </c>
      <c r="CM99" s="13">
        <f t="shared" si="146"/>
        <v>18.263173538880963</v>
      </c>
      <c r="CN99" s="13">
        <f t="shared" si="146"/>
        <v>18.377269800382834</v>
      </c>
      <c r="CO99" s="13">
        <f t="shared" si="146"/>
        <v>18.387854438139367</v>
      </c>
      <c r="CP99" s="13">
        <f t="shared" si="146"/>
        <v>18.424596244639769</v>
      </c>
      <c r="CQ99" s="13">
        <f t="shared" si="146"/>
        <v>18.437485379386811</v>
      </c>
      <c r="CR99" s="13">
        <f t="shared" si="146"/>
        <v>18.461952470307889</v>
      </c>
      <c r="CS99" s="98">
        <f t="shared" si="146"/>
        <v>18.479832317618332</v>
      </c>
    </row>
    <row r="100" spans="1:97" s="13" customFormat="1" x14ac:dyDescent="0.25">
      <c r="A100" s="13" t="s">
        <v>7</v>
      </c>
      <c r="B100" s="13">
        <f t="shared" ref="B100:AG100" si="147">IFERROR(B25/B76,"")</f>
        <v>13.623292993630573</v>
      </c>
      <c r="C100" s="13">
        <f t="shared" si="147"/>
        <v>13.41305298013245</v>
      </c>
      <c r="D100" s="13">
        <f t="shared" si="147"/>
        <v>16.542400826446279</v>
      </c>
      <c r="E100" s="13">
        <f t="shared" si="147"/>
        <v>14.258792452830189</v>
      </c>
      <c r="F100" s="13">
        <f t="shared" si="147"/>
        <v>14.454697406340056</v>
      </c>
      <c r="G100" s="13">
        <f t="shared" si="147"/>
        <v>16.507064935064907</v>
      </c>
      <c r="H100" s="13">
        <f t="shared" si="147"/>
        <v>14.52706811145511</v>
      </c>
      <c r="I100" s="13">
        <f t="shared" si="147"/>
        <v>13.658375661375661</v>
      </c>
      <c r="J100" s="13">
        <f t="shared" si="147"/>
        <v>14.382189258312019</v>
      </c>
      <c r="K100" s="13">
        <f t="shared" si="147"/>
        <v>16.290571428571429</v>
      </c>
      <c r="L100" s="13">
        <f t="shared" si="147"/>
        <v>14.782255905511812</v>
      </c>
      <c r="M100" s="98">
        <f t="shared" si="147"/>
        <v>15.924003194888178</v>
      </c>
      <c r="N100" s="263">
        <f t="shared" si="147"/>
        <v>12.943695290858725</v>
      </c>
      <c r="O100" s="263">
        <f t="shared" si="147"/>
        <v>15.047127753303966</v>
      </c>
      <c r="P100" s="263">
        <f t="shared" si="147"/>
        <v>17.881479020979022</v>
      </c>
      <c r="Q100" s="263">
        <f t="shared" si="147"/>
        <v>16.666140624999993</v>
      </c>
      <c r="R100" s="263">
        <f t="shared" si="147"/>
        <v>17.071319391634979</v>
      </c>
      <c r="S100" s="263">
        <f t="shared" si="147"/>
        <v>15.519449003517</v>
      </c>
      <c r="T100" s="263">
        <f t="shared" si="147"/>
        <v>17.0267625</v>
      </c>
      <c r="U100" s="263">
        <f t="shared" si="147"/>
        <v>13.299110132158612</v>
      </c>
      <c r="V100" s="13">
        <f t="shared" si="147"/>
        <v>13.886956414473685</v>
      </c>
      <c r="W100" s="13">
        <f t="shared" si="147"/>
        <v>14.546522471910112</v>
      </c>
      <c r="X100" s="13">
        <f t="shared" si="147"/>
        <v>19.605523172905563</v>
      </c>
      <c r="Y100" s="98">
        <f t="shared" si="147"/>
        <v>22.160822840410084</v>
      </c>
      <c r="Z100" s="13">
        <f t="shared" si="147"/>
        <v>14.96110787878788</v>
      </c>
      <c r="AA100" s="13">
        <f t="shared" si="147"/>
        <v>15.934097600000014</v>
      </c>
      <c r="AB100" s="13">
        <f t="shared" si="147"/>
        <v>13.984021052631579</v>
      </c>
      <c r="AC100" s="13">
        <f t="shared" si="147"/>
        <v>14.176143790849672</v>
      </c>
      <c r="AD100" s="13">
        <f t="shared" si="147"/>
        <v>14.057727272727272</v>
      </c>
      <c r="AE100" s="13">
        <f t="shared" si="147"/>
        <v>16.143562005277044</v>
      </c>
      <c r="AF100" s="13">
        <f t="shared" si="147"/>
        <v>17.25676595744681</v>
      </c>
      <c r="AG100" s="13">
        <f t="shared" si="147"/>
        <v>17.525555834549131</v>
      </c>
      <c r="AH100" s="13">
        <f t="shared" ref="AH100:BM100" si="148">IFERROR(AH25/AH76,"")</f>
        <v>17.882871562229305</v>
      </c>
      <c r="AI100" s="13">
        <f t="shared" si="148"/>
        <v>18.551684441477512</v>
      </c>
      <c r="AJ100" s="13">
        <f t="shared" si="148"/>
        <v>18.819285150079573</v>
      </c>
      <c r="AK100" s="98">
        <f t="shared" si="148"/>
        <v>19.528033889578744</v>
      </c>
      <c r="AL100" s="13">
        <f t="shared" si="148"/>
        <v>16.320915353717705</v>
      </c>
      <c r="AM100" s="13">
        <f t="shared" si="148"/>
        <v>16.19501688174255</v>
      </c>
      <c r="AN100" s="13">
        <f t="shared" si="148"/>
        <v>16.143920518077682</v>
      </c>
      <c r="AO100" s="13">
        <f t="shared" si="148"/>
        <v>16.255837331615744</v>
      </c>
      <c r="AP100" s="13">
        <f t="shared" si="148"/>
        <v>16.135308102174445</v>
      </c>
      <c r="AQ100" s="13">
        <f t="shared" si="148"/>
        <v>16.647314609013414</v>
      </c>
      <c r="AR100" s="13">
        <f t="shared" si="148"/>
        <v>16.565702079353262</v>
      </c>
      <c r="AS100" s="13">
        <f t="shared" si="148"/>
        <v>16.596457341046499</v>
      </c>
      <c r="AT100" s="13">
        <f t="shared" si="148"/>
        <v>16.436222636942293</v>
      </c>
      <c r="AU100" s="13">
        <f t="shared" si="148"/>
        <v>16.419278373621985</v>
      </c>
      <c r="AV100" s="13">
        <f t="shared" si="148"/>
        <v>16.406476140414277</v>
      </c>
      <c r="AW100" s="98">
        <f t="shared" si="148"/>
        <v>16.427455510558541</v>
      </c>
      <c r="AX100" s="13">
        <f t="shared" si="148"/>
        <v>17.287409384401638</v>
      </c>
      <c r="AY100" s="13">
        <f t="shared" si="148"/>
        <v>17.055779374838437</v>
      </c>
      <c r="AZ100" s="13">
        <f t="shared" si="148"/>
        <v>17.074193786877611</v>
      </c>
      <c r="BA100" s="13">
        <f t="shared" si="148"/>
        <v>16.919341012734606</v>
      </c>
      <c r="BB100" s="13">
        <f t="shared" si="148"/>
        <v>16.883379188390293</v>
      </c>
      <c r="BC100" s="13">
        <f t="shared" si="148"/>
        <v>17.435913551354346</v>
      </c>
      <c r="BD100" s="13">
        <f t="shared" si="148"/>
        <v>17.404975262231293</v>
      </c>
      <c r="BE100" s="13">
        <f t="shared" si="148"/>
        <v>17.366679790307106</v>
      </c>
      <c r="BF100" s="13">
        <f t="shared" si="148"/>
        <v>17.350031731511404</v>
      </c>
      <c r="BG100" s="13">
        <f t="shared" si="148"/>
        <v>17.334509069503241</v>
      </c>
      <c r="BH100" s="13">
        <f t="shared" si="148"/>
        <v>17.317753617766904</v>
      </c>
      <c r="BI100" s="98">
        <f t="shared" si="148"/>
        <v>17.291187979284462</v>
      </c>
      <c r="BJ100" s="13">
        <f t="shared" si="148"/>
        <v>18.293209805214005</v>
      </c>
      <c r="BK100" s="13">
        <f t="shared" si="148"/>
        <v>18.056169113642969</v>
      </c>
      <c r="BL100" s="13">
        <f t="shared" si="148"/>
        <v>18.094098621904152</v>
      </c>
      <c r="BM100" s="13">
        <f t="shared" si="148"/>
        <v>17.995936729200814</v>
      </c>
      <c r="BN100" s="13">
        <f t="shared" ref="BN100:CS100" si="149">IFERROR(BN25/BN76,"")</f>
        <v>17.867065313845622</v>
      </c>
      <c r="BO100" s="13">
        <f t="shared" si="149"/>
        <v>18.385215798919933</v>
      </c>
      <c r="BP100" s="13">
        <f t="shared" si="149"/>
        <v>18.35350739896419</v>
      </c>
      <c r="BQ100" s="13">
        <f t="shared" si="149"/>
        <v>18.330734407185265</v>
      </c>
      <c r="BR100" s="13">
        <f t="shared" si="149"/>
        <v>18.328953266463127</v>
      </c>
      <c r="BS100" s="13">
        <f t="shared" si="149"/>
        <v>18.318691729132517</v>
      </c>
      <c r="BT100" s="13">
        <f t="shared" si="149"/>
        <v>18.301302546604241</v>
      </c>
      <c r="BU100" s="98">
        <f t="shared" si="149"/>
        <v>18.271110121600145</v>
      </c>
      <c r="BV100" s="13">
        <f t="shared" si="149"/>
        <v>19.703843448827687</v>
      </c>
      <c r="BW100" s="13">
        <f t="shared" si="149"/>
        <v>19.440966108722751</v>
      </c>
      <c r="BX100" s="13">
        <f t="shared" si="149"/>
        <v>19.494236217757955</v>
      </c>
      <c r="BY100" s="13">
        <f t="shared" si="149"/>
        <v>19.405671912971993</v>
      </c>
      <c r="BZ100" s="13">
        <f t="shared" si="149"/>
        <v>19.212251793661739</v>
      </c>
      <c r="CA100" s="13">
        <f t="shared" si="149"/>
        <v>19.723904035032955</v>
      </c>
      <c r="CB100" s="13">
        <f t="shared" si="149"/>
        <v>19.667967956134301</v>
      </c>
      <c r="CC100" s="13">
        <f t="shared" si="149"/>
        <v>19.602620299563764</v>
      </c>
      <c r="CD100" s="13">
        <f t="shared" si="149"/>
        <v>19.58302317220328</v>
      </c>
      <c r="CE100" s="13">
        <f t="shared" si="149"/>
        <v>19.55675373825169</v>
      </c>
      <c r="CF100" s="13">
        <f t="shared" si="149"/>
        <v>19.512535226348302</v>
      </c>
      <c r="CG100" s="98">
        <f t="shared" si="149"/>
        <v>19.467635237420797</v>
      </c>
      <c r="CH100" s="13">
        <f t="shared" si="149"/>
        <v>19.479313921110695</v>
      </c>
      <c r="CI100" s="13">
        <f t="shared" si="149"/>
        <v>19.248107471891213</v>
      </c>
      <c r="CJ100" s="13">
        <f t="shared" si="149"/>
        <v>19.311211137643923</v>
      </c>
      <c r="CK100" s="13">
        <f t="shared" si="149"/>
        <v>19.253676584509677</v>
      </c>
      <c r="CL100" s="13">
        <f t="shared" si="149"/>
        <v>19.087937195893872</v>
      </c>
      <c r="CM100" s="13">
        <f t="shared" si="149"/>
        <v>19.579049226292415</v>
      </c>
      <c r="CN100" s="13">
        <f t="shared" si="149"/>
        <v>19.540207440612463</v>
      </c>
      <c r="CO100" s="13">
        <f t="shared" si="149"/>
        <v>19.491463888120244</v>
      </c>
      <c r="CP100" s="13">
        <f t="shared" si="149"/>
        <v>19.48590380576</v>
      </c>
      <c r="CQ100" s="13">
        <f t="shared" si="149"/>
        <v>19.452315419743631</v>
      </c>
      <c r="CR100" s="13">
        <f t="shared" si="149"/>
        <v>19.420841072179005</v>
      </c>
      <c r="CS100" s="98">
        <f t="shared" si="149"/>
        <v>19.387895356567867</v>
      </c>
    </row>
    <row r="101" spans="1:97" s="13" customFormat="1" x14ac:dyDescent="0.25">
      <c r="A101" s="13" t="s">
        <v>8</v>
      </c>
      <c r="B101" s="13">
        <f t="shared" ref="B101:AG101" si="150">IFERROR(B26/B77,"")</f>
        <v>9.9205000000000005</v>
      </c>
      <c r="C101" s="13">
        <f t="shared" si="150"/>
        <v>14.821272727272728</v>
      </c>
      <c r="D101" s="13">
        <f t="shared" si="150"/>
        <v>16.569893749999999</v>
      </c>
      <c r="E101" s="13">
        <f t="shared" si="150"/>
        <v>18.924866028708134</v>
      </c>
      <c r="F101" s="13">
        <f t="shared" si="150"/>
        <v>13.80003982300885</v>
      </c>
      <c r="G101" s="13">
        <f t="shared" si="150"/>
        <v>16.231237288135592</v>
      </c>
      <c r="H101" s="13">
        <f t="shared" si="150"/>
        <v>21.444955357142856</v>
      </c>
      <c r="I101" s="13">
        <f t="shared" si="150"/>
        <v>16.448185393258427</v>
      </c>
      <c r="J101" s="13">
        <f t="shared" si="150"/>
        <v>14.69251083591328</v>
      </c>
      <c r="K101" s="13">
        <f t="shared" si="150"/>
        <v>16.266487234042554</v>
      </c>
      <c r="L101" s="13">
        <f t="shared" si="150"/>
        <v>15.04112853470437</v>
      </c>
      <c r="M101" s="98">
        <f t="shared" si="150"/>
        <v>20.783073891625616</v>
      </c>
      <c r="N101" s="263">
        <f t="shared" si="150"/>
        <v>13.189109634551496</v>
      </c>
      <c r="O101" s="263">
        <f t="shared" si="150"/>
        <v>12.130409722222222</v>
      </c>
      <c r="P101" s="263">
        <f t="shared" si="150"/>
        <v>14.262681818181818</v>
      </c>
      <c r="Q101" s="263">
        <f t="shared" si="150"/>
        <v>20.813052044609663</v>
      </c>
      <c r="R101" s="263">
        <f t="shared" si="150"/>
        <v>16.29884699453552</v>
      </c>
      <c r="S101" s="263">
        <f t="shared" si="150"/>
        <v>15.619860465116279</v>
      </c>
      <c r="T101" s="263">
        <f t="shared" si="150"/>
        <v>15.944375757575758</v>
      </c>
      <c r="U101" s="263">
        <f t="shared" si="150"/>
        <v>17.497730088495576</v>
      </c>
      <c r="V101" s="13">
        <f t="shared" si="150"/>
        <v>18.37955707762557</v>
      </c>
      <c r="W101" s="13">
        <f t="shared" si="150"/>
        <v>21.015051908396948</v>
      </c>
      <c r="X101" s="13">
        <f t="shared" si="150"/>
        <v>14.7541008</v>
      </c>
      <c r="Y101" s="98">
        <f t="shared" si="150"/>
        <v>16.40985188431204</v>
      </c>
      <c r="Z101" s="13">
        <f t="shared" si="150"/>
        <v>15.878233243967829</v>
      </c>
      <c r="AA101" s="13">
        <f t="shared" si="150"/>
        <v>17.531092307692308</v>
      </c>
      <c r="AB101" s="13">
        <f t="shared" si="150"/>
        <v>16.372525732383213</v>
      </c>
      <c r="AC101" s="13">
        <f t="shared" si="150"/>
        <v>14.472962138084632</v>
      </c>
      <c r="AD101" s="13">
        <f t="shared" si="150"/>
        <v>17.503464052287583</v>
      </c>
      <c r="AE101" s="13">
        <f t="shared" si="150"/>
        <v>15.781464968152866</v>
      </c>
      <c r="AF101" s="13">
        <f t="shared" si="150"/>
        <v>15.145666666666665</v>
      </c>
      <c r="AG101" s="13">
        <f t="shared" si="150"/>
        <v>15.140461722414868</v>
      </c>
      <c r="AH101" s="13">
        <f t="shared" ref="AH101:BM101" si="151">IFERROR(AH26/AH77,"")</f>
        <v>15.511665924643905</v>
      </c>
      <c r="AI101" s="13">
        <f t="shared" si="151"/>
        <v>15.832819445624184</v>
      </c>
      <c r="AJ101" s="13">
        <f t="shared" si="151"/>
        <v>16.13973534043549</v>
      </c>
      <c r="AK101" s="98">
        <f t="shared" si="151"/>
        <v>16.749560680477781</v>
      </c>
      <c r="AL101" s="13">
        <f t="shared" si="151"/>
        <v>15.920916475394348</v>
      </c>
      <c r="AM101" s="13">
        <f t="shared" si="151"/>
        <v>15.839745969255929</v>
      </c>
      <c r="AN101" s="13">
        <f t="shared" si="151"/>
        <v>15.32431394809721</v>
      </c>
      <c r="AO101" s="13">
        <f t="shared" si="151"/>
        <v>15.6972891210361</v>
      </c>
      <c r="AP101" s="13">
        <f t="shared" si="151"/>
        <v>15.668950764144746</v>
      </c>
      <c r="AQ101" s="13">
        <f t="shared" si="151"/>
        <v>15.676694191947915</v>
      </c>
      <c r="AR101" s="13">
        <f t="shared" si="151"/>
        <v>15.435176775669445</v>
      </c>
      <c r="AS101" s="13">
        <f t="shared" si="151"/>
        <v>15.537731096962579</v>
      </c>
      <c r="AT101" s="13">
        <f t="shared" si="151"/>
        <v>15.517439751034843</v>
      </c>
      <c r="AU101" s="13">
        <f t="shared" si="151"/>
        <v>15.469182010393462</v>
      </c>
      <c r="AV101" s="13">
        <f t="shared" si="151"/>
        <v>15.448869204969872</v>
      </c>
      <c r="AW101" s="98">
        <f t="shared" si="151"/>
        <v>15.419836948153884</v>
      </c>
      <c r="AX101" s="13">
        <f t="shared" si="151"/>
        <v>16.600876279115209</v>
      </c>
      <c r="AY101" s="13">
        <f t="shared" si="151"/>
        <v>16.570614580707289</v>
      </c>
      <c r="AZ101" s="13">
        <f t="shared" si="151"/>
        <v>16.517546518319829</v>
      </c>
      <c r="BA101" s="13">
        <f t="shared" si="151"/>
        <v>16.64551537978722</v>
      </c>
      <c r="BB101" s="13">
        <f t="shared" si="151"/>
        <v>16.39697377987487</v>
      </c>
      <c r="BC101" s="13">
        <f t="shared" si="151"/>
        <v>16.466559036337472</v>
      </c>
      <c r="BD101" s="13">
        <f t="shared" si="151"/>
        <v>16.284455705046206</v>
      </c>
      <c r="BE101" s="13">
        <f t="shared" si="151"/>
        <v>16.405560858584433</v>
      </c>
      <c r="BF101" s="13">
        <f t="shared" si="151"/>
        <v>16.395678553994902</v>
      </c>
      <c r="BG101" s="13">
        <f t="shared" si="151"/>
        <v>16.397351210279773</v>
      </c>
      <c r="BH101" s="13">
        <f t="shared" si="151"/>
        <v>16.410797736360227</v>
      </c>
      <c r="BI101" s="98">
        <f t="shared" si="151"/>
        <v>16.454619363651691</v>
      </c>
      <c r="BJ101" s="13">
        <f t="shared" si="151"/>
        <v>17.581191304155801</v>
      </c>
      <c r="BK101" s="13">
        <f t="shared" si="151"/>
        <v>17.547102042460189</v>
      </c>
      <c r="BL101" s="13">
        <f t="shared" si="151"/>
        <v>17.487377862321477</v>
      </c>
      <c r="BM101" s="13">
        <f t="shared" si="151"/>
        <v>17.62549458178275</v>
      </c>
      <c r="BN101" s="13">
        <f t="shared" ref="BN101:CS101" si="152">IFERROR(BN26/BN77,"")</f>
        <v>17.373378317986596</v>
      </c>
      <c r="BO101" s="13">
        <f t="shared" si="152"/>
        <v>17.469206302395207</v>
      </c>
      <c r="BP101" s="13">
        <f t="shared" si="152"/>
        <v>17.247366767225035</v>
      </c>
      <c r="BQ101" s="13">
        <f t="shared" si="152"/>
        <v>17.35315938788969</v>
      </c>
      <c r="BR101" s="13">
        <f t="shared" si="152"/>
        <v>17.328656024667083</v>
      </c>
      <c r="BS101" s="13">
        <f t="shared" si="152"/>
        <v>17.337644815361855</v>
      </c>
      <c r="BT101" s="13">
        <f t="shared" si="152"/>
        <v>17.358469159706505</v>
      </c>
      <c r="BU101" s="98">
        <f t="shared" si="152"/>
        <v>17.409106484800269</v>
      </c>
      <c r="BV101" s="13">
        <f t="shared" si="152"/>
        <v>18.966088594281668</v>
      </c>
      <c r="BW101" s="13">
        <f t="shared" si="152"/>
        <v>18.936448913205904</v>
      </c>
      <c r="BX101" s="13">
        <f t="shared" si="152"/>
        <v>18.877953386452294</v>
      </c>
      <c r="BY101" s="13">
        <f t="shared" si="152"/>
        <v>19.032457355243672</v>
      </c>
      <c r="BZ101" s="13">
        <f t="shared" si="152"/>
        <v>18.774769738987544</v>
      </c>
      <c r="CA101" s="13">
        <f t="shared" si="152"/>
        <v>18.889281770512319</v>
      </c>
      <c r="CB101" s="13">
        <f t="shared" si="152"/>
        <v>18.654927619199206</v>
      </c>
      <c r="CC101" s="13">
        <f t="shared" si="152"/>
        <v>18.761960415040214</v>
      </c>
      <c r="CD101" s="13">
        <f t="shared" si="152"/>
        <v>18.734970969911981</v>
      </c>
      <c r="CE101" s="13">
        <f t="shared" si="152"/>
        <v>18.745089631967694</v>
      </c>
      <c r="CF101" s="13">
        <f t="shared" si="152"/>
        <v>18.770012819375925</v>
      </c>
      <c r="CG101" s="98">
        <f t="shared" si="152"/>
        <v>18.828661291641563</v>
      </c>
      <c r="CH101" s="13">
        <f t="shared" si="152"/>
        <v>18.903993039484035</v>
      </c>
      <c r="CI101" s="13">
        <f t="shared" si="152"/>
        <v>18.872557838991256</v>
      </c>
      <c r="CJ101" s="13">
        <f t="shared" si="152"/>
        <v>18.814881600974218</v>
      </c>
      <c r="CK101" s="13">
        <f t="shared" si="152"/>
        <v>18.95957534993158</v>
      </c>
      <c r="CL101" s="13">
        <f t="shared" si="152"/>
        <v>18.718206300969609</v>
      </c>
      <c r="CM101" s="13">
        <f t="shared" si="152"/>
        <v>18.830372340384823</v>
      </c>
      <c r="CN101" s="13">
        <f t="shared" si="152"/>
        <v>18.615875931779865</v>
      </c>
      <c r="CO101" s="13">
        <f t="shared" si="152"/>
        <v>18.719675626396203</v>
      </c>
      <c r="CP101" s="13">
        <f t="shared" si="152"/>
        <v>18.69530773490078</v>
      </c>
      <c r="CQ101" s="13">
        <f t="shared" si="152"/>
        <v>18.695480381384129</v>
      </c>
      <c r="CR101" s="13">
        <f t="shared" si="152"/>
        <v>18.720650372879305</v>
      </c>
      <c r="CS101" s="98">
        <f t="shared" si="152"/>
        <v>18.777564273009173</v>
      </c>
    </row>
    <row r="102" spans="1:97" s="13" customFormat="1" x14ac:dyDescent="0.25">
      <c r="A102" s="13" t="s">
        <v>1</v>
      </c>
      <c r="B102" s="13">
        <f t="shared" ref="B102:AG102" si="153">IFERROR(B27/B78,"")</f>
        <v>14.515539682539684</v>
      </c>
      <c r="C102" s="13">
        <f t="shared" si="153"/>
        <v>17.330071428571429</v>
      </c>
      <c r="D102" s="13">
        <f t="shared" si="153"/>
        <v>14.175559405940595</v>
      </c>
      <c r="E102" s="13">
        <f t="shared" si="153"/>
        <v>21.785724025974027</v>
      </c>
      <c r="F102" s="13">
        <f t="shared" si="153"/>
        <v>15.040053254437872</v>
      </c>
      <c r="G102" s="13">
        <f t="shared" si="153"/>
        <v>30.79588115942029</v>
      </c>
      <c r="H102" s="13">
        <f t="shared" si="153"/>
        <v>20.45842156862745</v>
      </c>
      <c r="I102" s="13">
        <f t="shared" si="153"/>
        <v>14.96850657894737</v>
      </c>
      <c r="J102" s="13">
        <f t="shared" si="153"/>
        <v>18.397269867549671</v>
      </c>
      <c r="K102" s="13">
        <f t="shared" si="153"/>
        <v>20.364541125541123</v>
      </c>
      <c r="L102" s="13">
        <f t="shared" si="153"/>
        <v>17.526171428571452</v>
      </c>
      <c r="M102" s="98">
        <f t="shared" si="153"/>
        <v>19.476502222222244</v>
      </c>
      <c r="N102" s="263">
        <f t="shared" si="153"/>
        <v>13.938275862068966</v>
      </c>
      <c r="O102" s="263">
        <f t="shared" si="153"/>
        <v>14.878309352517986</v>
      </c>
      <c r="P102" s="263">
        <f t="shared" si="153"/>
        <v>16.780355704697989</v>
      </c>
      <c r="Q102" s="263">
        <f t="shared" si="153"/>
        <v>15.887009216589862</v>
      </c>
      <c r="R102" s="263">
        <f t="shared" si="153"/>
        <v>17.507304511278193</v>
      </c>
      <c r="S102" s="263">
        <f t="shared" si="153"/>
        <v>14.745431818181819</v>
      </c>
      <c r="T102" s="263">
        <f t="shared" si="153"/>
        <v>18.476511111111112</v>
      </c>
      <c r="U102" s="263">
        <f t="shared" si="153"/>
        <v>17.759150121065378</v>
      </c>
      <c r="V102" s="13">
        <f t="shared" si="153"/>
        <v>17.430626415094341</v>
      </c>
      <c r="W102" s="13">
        <f t="shared" si="153"/>
        <v>18.974675392670157</v>
      </c>
      <c r="X102" s="13">
        <f t="shared" si="153"/>
        <v>21.009267477203643</v>
      </c>
      <c r="Y102" s="98">
        <f t="shared" si="153"/>
        <v>23.733288048151369</v>
      </c>
      <c r="Z102" s="13">
        <f t="shared" si="153"/>
        <v>13.23024</v>
      </c>
      <c r="AA102" s="13">
        <f t="shared" si="153"/>
        <v>13.600952000000001</v>
      </c>
      <c r="AB102" s="13">
        <f t="shared" si="153"/>
        <v>15.020087527352299</v>
      </c>
      <c r="AC102" s="13">
        <f t="shared" si="153"/>
        <v>18.393375527426159</v>
      </c>
      <c r="AD102" s="13">
        <f t="shared" si="153"/>
        <v>10.625011441647597</v>
      </c>
      <c r="AE102" s="13">
        <f t="shared" si="153"/>
        <v>16.27927927927928</v>
      </c>
      <c r="AF102" s="13">
        <f t="shared" si="153"/>
        <v>18.19125</v>
      </c>
      <c r="AG102" s="13">
        <f t="shared" si="153"/>
        <v>18.104067995681252</v>
      </c>
      <c r="AH102" s="13">
        <f t="shared" ref="AH102:BM102" si="154">IFERROR(AH27/AH78,"")</f>
        <v>18.872204621775534</v>
      </c>
      <c r="AI102" s="13">
        <f t="shared" si="154"/>
        <v>19.630300574661625</v>
      </c>
      <c r="AJ102" s="13">
        <f t="shared" si="154"/>
        <v>20.047627752369724</v>
      </c>
      <c r="AK102" s="98">
        <f t="shared" si="154"/>
        <v>20.969405601596311</v>
      </c>
      <c r="AL102" s="13">
        <f t="shared" si="154"/>
        <v>16.748987981869515</v>
      </c>
      <c r="AM102" s="13">
        <f t="shared" si="154"/>
        <v>16.718190064701755</v>
      </c>
      <c r="AN102" s="13">
        <f t="shared" si="154"/>
        <v>16.08014963138497</v>
      </c>
      <c r="AO102" s="13">
        <f t="shared" si="154"/>
        <v>16.347869688895994</v>
      </c>
      <c r="AP102" s="13">
        <f t="shared" si="154"/>
        <v>16.830339413270465</v>
      </c>
      <c r="AQ102" s="13">
        <f t="shared" si="154"/>
        <v>16.910247803809227</v>
      </c>
      <c r="AR102" s="13">
        <f t="shared" si="154"/>
        <v>17.028228373791752</v>
      </c>
      <c r="AS102" s="13">
        <f t="shared" si="154"/>
        <v>16.951349060634417</v>
      </c>
      <c r="AT102" s="13">
        <f t="shared" si="154"/>
        <v>16.902690247635849</v>
      </c>
      <c r="AU102" s="13">
        <f t="shared" si="154"/>
        <v>16.817177185164326</v>
      </c>
      <c r="AV102" s="13">
        <f t="shared" si="154"/>
        <v>16.752462075326257</v>
      </c>
      <c r="AW102" s="98">
        <f t="shared" si="154"/>
        <v>16.736074210959572</v>
      </c>
      <c r="AX102" s="13">
        <f t="shared" si="154"/>
        <v>17.378596946070076</v>
      </c>
      <c r="AY102" s="13">
        <f t="shared" si="154"/>
        <v>17.335383668616139</v>
      </c>
      <c r="AZ102" s="13">
        <f t="shared" si="154"/>
        <v>16.636845192432475</v>
      </c>
      <c r="BA102" s="13">
        <f t="shared" si="154"/>
        <v>16.906701785976914</v>
      </c>
      <c r="BB102" s="13">
        <f t="shared" si="154"/>
        <v>17.446372528583307</v>
      </c>
      <c r="BC102" s="13">
        <f t="shared" si="154"/>
        <v>17.564483629592488</v>
      </c>
      <c r="BD102" s="13">
        <f t="shared" si="154"/>
        <v>17.680648159078501</v>
      </c>
      <c r="BE102" s="13">
        <f t="shared" si="154"/>
        <v>17.611642493344728</v>
      </c>
      <c r="BF102" s="13">
        <f t="shared" si="154"/>
        <v>17.544757905649057</v>
      </c>
      <c r="BG102" s="13">
        <f t="shared" si="154"/>
        <v>17.469458342887791</v>
      </c>
      <c r="BH102" s="13">
        <f t="shared" si="154"/>
        <v>17.394894290616925</v>
      </c>
      <c r="BI102" s="98">
        <f t="shared" si="154"/>
        <v>17.321156313076461</v>
      </c>
      <c r="BJ102" s="13">
        <f t="shared" si="154"/>
        <v>18.258153596605862</v>
      </c>
      <c r="BK102" s="13">
        <f t="shared" si="154"/>
        <v>18.246869918908391</v>
      </c>
      <c r="BL102" s="13">
        <f t="shared" si="154"/>
        <v>17.565395081040595</v>
      </c>
      <c r="BM102" s="13">
        <f t="shared" si="154"/>
        <v>17.847350268156521</v>
      </c>
      <c r="BN102" s="13">
        <f t="shared" ref="BN102:CS102" si="155">IFERROR(BN27/BN78,"")</f>
        <v>18.421712580262216</v>
      </c>
      <c r="BO102" s="13">
        <f t="shared" si="155"/>
        <v>18.59951011191523</v>
      </c>
      <c r="BP102" s="13">
        <f t="shared" si="155"/>
        <v>18.696004819552876</v>
      </c>
      <c r="BQ102" s="13">
        <f t="shared" si="155"/>
        <v>18.629674208203856</v>
      </c>
      <c r="BR102" s="13">
        <f t="shared" si="155"/>
        <v>18.574392689048835</v>
      </c>
      <c r="BS102" s="13">
        <f t="shared" si="155"/>
        <v>18.473511433665447</v>
      </c>
      <c r="BT102" s="13">
        <f t="shared" si="155"/>
        <v>18.376267445040241</v>
      </c>
      <c r="BU102" s="98">
        <f t="shared" si="155"/>
        <v>18.284153373077501</v>
      </c>
      <c r="BV102" s="13">
        <f t="shared" si="155"/>
        <v>19.641423083980552</v>
      </c>
      <c r="BW102" s="13">
        <f t="shared" si="155"/>
        <v>19.625529998365433</v>
      </c>
      <c r="BX102" s="13">
        <f t="shared" si="155"/>
        <v>18.894377812187148</v>
      </c>
      <c r="BY102" s="13">
        <f t="shared" si="155"/>
        <v>19.202810028294621</v>
      </c>
      <c r="BZ102" s="13">
        <f t="shared" si="155"/>
        <v>19.825263362437227</v>
      </c>
      <c r="CA102" s="13">
        <f t="shared" si="155"/>
        <v>20.022341981305335</v>
      </c>
      <c r="CB102" s="13">
        <f t="shared" si="155"/>
        <v>20.127201490329242</v>
      </c>
      <c r="CC102" s="13">
        <f t="shared" si="155"/>
        <v>20.035466443666554</v>
      </c>
      <c r="CD102" s="13">
        <f t="shared" si="155"/>
        <v>19.97429932142132</v>
      </c>
      <c r="CE102" s="13">
        <f t="shared" si="155"/>
        <v>19.864652317326925</v>
      </c>
      <c r="CF102" s="13">
        <f t="shared" si="155"/>
        <v>19.740077558492967</v>
      </c>
      <c r="CG102" s="98">
        <f t="shared" si="155"/>
        <v>19.632285142588323</v>
      </c>
      <c r="CH102" s="13">
        <f t="shared" si="155"/>
        <v>19.570831721063204</v>
      </c>
      <c r="CI102" s="13">
        <f t="shared" si="155"/>
        <v>19.536373246664191</v>
      </c>
      <c r="CJ102" s="13">
        <f t="shared" si="155"/>
        <v>18.811678979709786</v>
      </c>
      <c r="CK102" s="13">
        <f t="shared" si="155"/>
        <v>19.102536590863931</v>
      </c>
      <c r="CL102" s="13">
        <f t="shared" si="155"/>
        <v>19.70596153634505</v>
      </c>
      <c r="CM102" s="13">
        <f t="shared" si="155"/>
        <v>19.894672117495745</v>
      </c>
      <c r="CN102" s="13">
        <f t="shared" si="155"/>
        <v>19.994104240961665</v>
      </c>
      <c r="CO102" s="13">
        <f t="shared" si="155"/>
        <v>19.901537827414128</v>
      </c>
      <c r="CP102" s="13">
        <f t="shared" si="155"/>
        <v>19.841725116553498</v>
      </c>
      <c r="CQ102" s="13">
        <f t="shared" si="155"/>
        <v>19.710521351718125</v>
      </c>
      <c r="CR102" s="13">
        <f t="shared" si="155"/>
        <v>19.595405425337233</v>
      </c>
      <c r="CS102" s="98">
        <f t="shared" si="155"/>
        <v>19.498347434468204</v>
      </c>
    </row>
    <row r="103" spans="1:97" s="13" customFormat="1" x14ac:dyDescent="0.25">
      <c r="A103" s="13" t="s">
        <v>2</v>
      </c>
      <c r="B103" s="13">
        <f t="shared" ref="B103:AG103" si="156">IFERROR(B28/B79,"")</f>
        <v>14.244923076923076</v>
      </c>
      <c r="C103" s="13">
        <f t="shared" si="156"/>
        <v>19.196199999999997</v>
      </c>
      <c r="D103" s="13">
        <f t="shared" si="156"/>
        <v>25.099384615384615</v>
      </c>
      <c r="E103" s="13">
        <f t="shared" si="156"/>
        <v>20.727619047619051</v>
      </c>
      <c r="F103" s="13">
        <f t="shared" si="156"/>
        <v>11.367197674418604</v>
      </c>
      <c r="G103" s="13">
        <f t="shared" si="156"/>
        <v>23.063701030927835</v>
      </c>
      <c r="H103" s="13">
        <f t="shared" si="156"/>
        <v>19.34801886792453</v>
      </c>
      <c r="I103" s="13">
        <f t="shared" si="156"/>
        <v>18.10702479338843</v>
      </c>
      <c r="J103" s="13">
        <f t="shared" si="156"/>
        <v>36.527242857142859</v>
      </c>
      <c r="K103" s="13">
        <f t="shared" si="156"/>
        <v>-8.5061955307262558</v>
      </c>
      <c r="L103" s="13">
        <f t="shared" si="156"/>
        <v>17.967310000000001</v>
      </c>
      <c r="M103" s="98">
        <f t="shared" si="156"/>
        <v>23.5915044404973</v>
      </c>
      <c r="N103" s="263">
        <f t="shared" si="156"/>
        <v>15.620685393258427</v>
      </c>
      <c r="O103" s="263">
        <f t="shared" si="156"/>
        <v>29.54078947368421</v>
      </c>
      <c r="P103" s="263">
        <f t="shared" si="156"/>
        <v>17.873385869565219</v>
      </c>
      <c r="Q103" s="263">
        <f t="shared" si="156"/>
        <v>14.394761061946902</v>
      </c>
      <c r="R103" s="263">
        <f t="shared" si="156"/>
        <v>18.74334965034965</v>
      </c>
      <c r="S103" s="263">
        <f t="shared" si="156"/>
        <v>15.425485239852398</v>
      </c>
      <c r="T103" s="263">
        <f t="shared" si="156"/>
        <v>15.309630573248409</v>
      </c>
      <c r="U103" s="263">
        <f t="shared" si="156"/>
        <v>19.093811827956991</v>
      </c>
      <c r="V103" s="13">
        <f t="shared" si="156"/>
        <v>16.193139616055845</v>
      </c>
      <c r="W103" s="13">
        <f t="shared" si="156"/>
        <v>21.071503198294241</v>
      </c>
      <c r="X103" s="13">
        <f t="shared" si="156"/>
        <v>15.918067323481115</v>
      </c>
      <c r="Y103" s="98">
        <f t="shared" si="156"/>
        <v>21.330109725685819</v>
      </c>
      <c r="Z103" s="13">
        <f t="shared" si="156"/>
        <v>19.774513605442177</v>
      </c>
      <c r="AA103" s="13">
        <f t="shared" si="156"/>
        <v>17.623847761194028</v>
      </c>
      <c r="AB103" s="13">
        <f t="shared" si="156"/>
        <v>17.462570806100221</v>
      </c>
      <c r="AC103" s="13">
        <f t="shared" si="156"/>
        <v>17.76173913043478</v>
      </c>
      <c r="AD103" s="13">
        <f t="shared" si="156"/>
        <v>19.874166666666664</v>
      </c>
      <c r="AE103" s="13">
        <f t="shared" si="156"/>
        <v>20.181092636579571</v>
      </c>
      <c r="AF103" s="13">
        <f t="shared" si="156"/>
        <v>24.10417112299465</v>
      </c>
      <c r="AG103" s="13">
        <f t="shared" si="156"/>
        <v>23.619360452450067</v>
      </c>
      <c r="AH103" s="13">
        <f t="shared" ref="AH103:BM103" si="157">IFERROR(AH28/AH79,"")</f>
        <v>24.396986411076469</v>
      </c>
      <c r="AI103" s="13">
        <f t="shared" si="157"/>
        <v>25.118403902092691</v>
      </c>
      <c r="AJ103" s="13">
        <f t="shared" si="157"/>
        <v>25.746847812352975</v>
      </c>
      <c r="AK103" s="98">
        <f t="shared" si="157"/>
        <v>26.80042412936438</v>
      </c>
      <c r="AL103" s="13">
        <f t="shared" si="157"/>
        <v>21.750435698717574</v>
      </c>
      <c r="AM103" s="13">
        <f t="shared" si="157"/>
        <v>21.802178886172982</v>
      </c>
      <c r="AN103" s="13">
        <f t="shared" si="157"/>
        <v>21.57434413560463</v>
      </c>
      <c r="AO103" s="13">
        <f t="shared" si="157"/>
        <v>21.521337125571048</v>
      </c>
      <c r="AP103" s="13">
        <f t="shared" si="157"/>
        <v>21.692478488793512</v>
      </c>
      <c r="AQ103" s="13">
        <f t="shared" si="157"/>
        <v>21.780689061260588</v>
      </c>
      <c r="AR103" s="13">
        <f t="shared" si="157"/>
        <v>21.934193292278863</v>
      </c>
      <c r="AS103" s="13">
        <f t="shared" si="157"/>
        <v>21.70522593934329</v>
      </c>
      <c r="AT103" s="13">
        <f t="shared" si="157"/>
        <v>21.71616281239136</v>
      </c>
      <c r="AU103" s="13">
        <f t="shared" si="157"/>
        <v>21.7240932482019</v>
      </c>
      <c r="AV103" s="13">
        <f t="shared" si="157"/>
        <v>21.700689926021344</v>
      </c>
      <c r="AW103" s="98">
        <f t="shared" si="157"/>
        <v>21.626668816394197</v>
      </c>
      <c r="AX103" s="13">
        <f t="shared" si="157"/>
        <v>22.893874552541327</v>
      </c>
      <c r="AY103" s="13">
        <f t="shared" si="157"/>
        <v>22.896281140642305</v>
      </c>
      <c r="AZ103" s="13">
        <f t="shared" si="157"/>
        <v>22.57705628865693</v>
      </c>
      <c r="BA103" s="13">
        <f t="shared" si="157"/>
        <v>22.492936501879612</v>
      </c>
      <c r="BB103" s="13">
        <f t="shared" si="157"/>
        <v>22.63685159624201</v>
      </c>
      <c r="BC103" s="13">
        <f t="shared" si="157"/>
        <v>22.741941219368393</v>
      </c>
      <c r="BD103" s="13">
        <f t="shared" si="157"/>
        <v>22.861727679874431</v>
      </c>
      <c r="BE103" s="13">
        <f t="shared" si="157"/>
        <v>22.63774360485154</v>
      </c>
      <c r="BF103" s="13">
        <f t="shared" si="157"/>
        <v>22.662950523068883</v>
      </c>
      <c r="BG103" s="13">
        <f t="shared" si="157"/>
        <v>22.680194440301314</v>
      </c>
      <c r="BH103" s="13">
        <f t="shared" si="157"/>
        <v>22.669701773049365</v>
      </c>
      <c r="BI103" s="98">
        <f t="shared" si="157"/>
        <v>22.614758967408402</v>
      </c>
      <c r="BJ103" s="13">
        <f t="shared" si="157"/>
        <v>24.183725534529582</v>
      </c>
      <c r="BK103" s="13">
        <f t="shared" si="157"/>
        <v>24.185215682688451</v>
      </c>
      <c r="BL103" s="13">
        <f t="shared" si="157"/>
        <v>23.870419567483466</v>
      </c>
      <c r="BM103" s="13">
        <f t="shared" si="157"/>
        <v>23.78843987322611</v>
      </c>
      <c r="BN103" s="13">
        <f t="shared" ref="BN103:CS104" si="158">IFERROR(BN28/BN79,"")</f>
        <v>23.908957907075841</v>
      </c>
      <c r="BO103" s="13">
        <f t="shared" si="158"/>
        <v>24.029963310552567</v>
      </c>
      <c r="BP103" s="13">
        <f t="shared" si="158"/>
        <v>24.147150650687571</v>
      </c>
      <c r="BQ103" s="13">
        <f t="shared" si="158"/>
        <v>23.933458393417649</v>
      </c>
      <c r="BR103" s="13">
        <f t="shared" si="158"/>
        <v>23.976299284373969</v>
      </c>
      <c r="BS103" s="13">
        <f t="shared" si="158"/>
        <v>23.995642913481301</v>
      </c>
      <c r="BT103" s="13">
        <f t="shared" si="158"/>
        <v>23.988580541039191</v>
      </c>
      <c r="BU103" s="98">
        <f t="shared" si="158"/>
        <v>23.95483932618999</v>
      </c>
      <c r="BV103" s="13">
        <f t="shared" si="158"/>
        <v>26.10312649256463</v>
      </c>
      <c r="BW103" s="13">
        <f t="shared" si="158"/>
        <v>26.114507188637305</v>
      </c>
      <c r="BX103" s="13">
        <f t="shared" si="158"/>
        <v>25.762643193395352</v>
      </c>
      <c r="BY103" s="13">
        <f t="shared" si="158"/>
        <v>25.668355257804098</v>
      </c>
      <c r="BZ103" s="13">
        <f t="shared" si="158"/>
        <v>25.79012681331627</v>
      </c>
      <c r="CA103" s="13">
        <f t="shared" si="158"/>
        <v>25.914697437748927</v>
      </c>
      <c r="CB103" s="13">
        <f t="shared" si="158"/>
        <v>26.035991525944269</v>
      </c>
      <c r="CC103" s="13">
        <f t="shared" si="158"/>
        <v>25.794886141478475</v>
      </c>
      <c r="CD103" s="13">
        <f t="shared" si="158"/>
        <v>25.836303973099927</v>
      </c>
      <c r="CE103" s="13">
        <f t="shared" si="158"/>
        <v>25.861252666741027</v>
      </c>
      <c r="CF103" s="13">
        <f t="shared" si="158"/>
        <v>25.850227275033141</v>
      </c>
      <c r="CG103" s="98">
        <f t="shared" si="158"/>
        <v>25.817168875251411</v>
      </c>
      <c r="CH103" s="13">
        <f t="shared" si="158"/>
        <v>26.079304594404338</v>
      </c>
      <c r="CI103" s="13">
        <f t="shared" si="158"/>
        <v>26.090158287787055</v>
      </c>
      <c r="CJ103" s="13">
        <f t="shared" si="158"/>
        <v>25.741730309460966</v>
      </c>
      <c r="CK103" s="13">
        <f t="shared" si="158"/>
        <v>25.646537960635801</v>
      </c>
      <c r="CL103" s="13">
        <f t="shared" si="158"/>
        <v>25.762430553551578</v>
      </c>
      <c r="CM103" s="13">
        <f t="shared" si="158"/>
        <v>25.879596183715311</v>
      </c>
      <c r="CN103" s="13">
        <f t="shared" si="158"/>
        <v>25.9925142110779</v>
      </c>
      <c r="CO103" s="13">
        <f t="shared" si="158"/>
        <v>25.748676049603169</v>
      </c>
      <c r="CP103" s="13">
        <f t="shared" si="158"/>
        <v>25.784532344678126</v>
      </c>
      <c r="CQ103" s="13">
        <f t="shared" si="158"/>
        <v>25.789980497245732</v>
      </c>
      <c r="CR103" s="13">
        <f t="shared" si="158"/>
        <v>25.775763746738516</v>
      </c>
      <c r="CS103" s="98">
        <f t="shared" si="158"/>
        <v>25.741374897464439</v>
      </c>
    </row>
    <row r="104" spans="1:97" s="13" customFormat="1" x14ac:dyDescent="0.25">
      <c r="A104" s="13" t="s">
        <v>150</v>
      </c>
      <c r="M104" s="98"/>
      <c r="N104" s="263"/>
      <c r="O104" s="263"/>
      <c r="P104" s="263"/>
      <c r="Q104" s="263"/>
      <c r="R104" s="263"/>
      <c r="S104" s="263"/>
      <c r="T104" s="263"/>
      <c r="U104" s="263"/>
      <c r="Y104" s="98"/>
      <c r="Z104" s="13" t="str">
        <f>IFERROR(Z29/Z80,"")</f>
        <v/>
      </c>
      <c r="AA104" s="13">
        <f>IFERROR(AA29/AA80,"")</f>
        <v>13.753489361702128</v>
      </c>
      <c r="AB104" s="13">
        <f t="shared" ref="AB104:CM104" si="159">IFERROR(AB29/AB80,"")</f>
        <v>13.615748792270532</v>
      </c>
      <c r="AC104" s="13">
        <f t="shared" si="159"/>
        <v>13.966310904872389</v>
      </c>
      <c r="AD104" s="13">
        <f t="shared" si="159"/>
        <v>16.018604651162789</v>
      </c>
      <c r="AE104" s="13">
        <f t="shared" si="159"/>
        <v>14.664032258064516</v>
      </c>
      <c r="AF104" s="13">
        <f t="shared" si="159"/>
        <v>15.408378378378378</v>
      </c>
      <c r="AG104" s="13">
        <f t="shared" si="159"/>
        <v>15.596635252343866</v>
      </c>
      <c r="AH104" s="13">
        <f t="shared" si="159"/>
        <v>16.007296097324616</v>
      </c>
      <c r="AI104" s="13">
        <f t="shared" si="159"/>
        <v>16.414342488361179</v>
      </c>
      <c r="AJ104" s="13">
        <f t="shared" si="159"/>
        <v>16.751920895184021</v>
      </c>
      <c r="AK104" s="13">
        <f t="shared" si="159"/>
        <v>17.414724694094829</v>
      </c>
      <c r="AL104" s="13">
        <f t="shared" si="159"/>
        <v>16.355865021464584</v>
      </c>
      <c r="AM104" s="13">
        <f t="shared" si="159"/>
        <v>16.459669864723342</v>
      </c>
      <c r="AN104" s="13">
        <f t="shared" si="159"/>
        <v>16.531115142895899</v>
      </c>
      <c r="AO104" s="13">
        <f t="shared" si="159"/>
        <v>16.560944749192693</v>
      </c>
      <c r="AP104" s="13">
        <f t="shared" si="159"/>
        <v>16.47689869456913</v>
      </c>
      <c r="AQ104" s="13">
        <f t="shared" si="159"/>
        <v>16.507157112845263</v>
      </c>
      <c r="AR104" s="13">
        <f t="shared" si="159"/>
        <v>16.519028924875748</v>
      </c>
      <c r="AS104" s="13">
        <f t="shared" si="159"/>
        <v>16.516007370370708</v>
      </c>
      <c r="AT104" s="13">
        <f t="shared" si="159"/>
        <v>16.504773025665212</v>
      </c>
      <c r="AU104" s="13">
        <f t="shared" si="159"/>
        <v>16.511741608439234</v>
      </c>
      <c r="AV104" s="13">
        <f t="shared" si="159"/>
        <v>16.512887732337727</v>
      </c>
      <c r="AW104" s="13">
        <f t="shared" si="159"/>
        <v>16.511352434203221</v>
      </c>
      <c r="AX104" s="13">
        <f t="shared" si="159"/>
        <v>16.511415729336633</v>
      </c>
      <c r="AY104" s="13">
        <f t="shared" si="159"/>
        <v>16.513389325296622</v>
      </c>
      <c r="AZ104" s="13">
        <f t="shared" si="159"/>
        <v>16.513948736137827</v>
      </c>
      <c r="BA104" s="13">
        <f t="shared" si="159"/>
        <v>16.514202098263425</v>
      </c>
      <c r="BB104" s="13">
        <f t="shared" si="159"/>
        <v>16.514751949208225</v>
      </c>
      <c r="BC104" s="13">
        <f t="shared" si="159"/>
        <v>16.515581483215989</v>
      </c>
      <c r="BD104" s="13">
        <f t="shared" si="159"/>
        <v>16.516121368732808</v>
      </c>
      <c r="BE104" s="13">
        <f t="shared" si="159"/>
        <v>16.516656339041358</v>
      </c>
      <c r="BF104" s="13">
        <f t="shared" si="159"/>
        <v>16.517262616221871</v>
      </c>
      <c r="BG104" s="13">
        <f t="shared" si="159"/>
        <v>16.517883191828307</v>
      </c>
      <c r="BH104" s="13">
        <f t="shared" si="159"/>
        <v>16.518450902833106</v>
      </c>
      <c r="BI104" s="13">
        <f t="shared" si="159"/>
        <v>16.519025678841611</v>
      </c>
      <c r="BJ104" s="13">
        <f t="shared" si="159"/>
        <v>16.516424163796316</v>
      </c>
      <c r="BK104" s="13">
        <f t="shared" si="159"/>
        <v>16.517019985359909</v>
      </c>
      <c r="BL104" s="13">
        <f t="shared" si="159"/>
        <v>16.517605557171201</v>
      </c>
      <c r="BM104" s="13">
        <f t="shared" si="159"/>
        <v>16.518191489197978</v>
      </c>
      <c r="BN104" s="13">
        <f t="shared" si="159"/>
        <v>16.518776110246719</v>
      </c>
      <c r="BO104" s="13">
        <f t="shared" si="159"/>
        <v>16.51935656992757</v>
      </c>
      <c r="BP104" s="13">
        <f t="shared" si="159"/>
        <v>16.51993316533331</v>
      </c>
      <c r="BQ104" s="13">
        <f t="shared" si="159"/>
        <v>16.520507513043583</v>
      </c>
      <c r="BR104" s="13">
        <f t="shared" si="159"/>
        <v>16.521078954111964</v>
      </c>
      <c r="BS104" s="13">
        <f t="shared" si="159"/>
        <v>16.521647085832829</v>
      </c>
      <c r="BT104" s="13">
        <f t="shared" si="159"/>
        <v>16.522212124678543</v>
      </c>
      <c r="BU104" s="13">
        <f t="shared" si="159"/>
        <v>16.522774266649932</v>
      </c>
      <c r="BV104" s="13">
        <f t="shared" si="159"/>
        <v>16.520254953057833</v>
      </c>
      <c r="BW104" s="13">
        <f t="shared" si="159"/>
        <v>16.520827486669567</v>
      </c>
      <c r="BX104" s="13">
        <f t="shared" si="159"/>
        <v>16.521396993605752</v>
      </c>
      <c r="BY104" s="13">
        <f t="shared" si="159"/>
        <v>16.521963485123653</v>
      </c>
      <c r="BZ104" s="13">
        <f t="shared" si="159"/>
        <v>16.522526926850709</v>
      </c>
      <c r="CA104" s="13">
        <f t="shared" si="159"/>
        <v>16.523087316976376</v>
      </c>
      <c r="CB104" s="13">
        <f t="shared" si="159"/>
        <v>16.523644663172259</v>
      </c>
      <c r="CC104" s="13">
        <f t="shared" si="159"/>
        <v>16.524198961950439</v>
      </c>
      <c r="CD104" s="13">
        <f t="shared" si="159"/>
        <v>16.524750206083855</v>
      </c>
      <c r="CE104" s="13">
        <f t="shared" si="159"/>
        <v>16.525298395197574</v>
      </c>
      <c r="CF104" s="13">
        <f t="shared" si="159"/>
        <v>16.525843529267345</v>
      </c>
      <c r="CG104" s="13">
        <f t="shared" si="159"/>
        <v>16.526385606311539</v>
      </c>
      <c r="CH104" s="13">
        <f t="shared" si="159"/>
        <v>16.523399406711881</v>
      </c>
      <c r="CI104" s="13">
        <f t="shared" si="159"/>
        <v>16.523955047868995</v>
      </c>
      <c r="CJ104" s="13">
        <f t="shared" si="159"/>
        <v>16.524507637705074</v>
      </c>
      <c r="CK104" s="13">
        <f t="shared" si="159"/>
        <v>16.52505717397424</v>
      </c>
      <c r="CL104" s="13">
        <f t="shared" si="159"/>
        <v>16.525603654882726</v>
      </c>
      <c r="CM104" s="13">
        <f t="shared" si="159"/>
        <v>16.526147079104714</v>
      </c>
      <c r="CN104" s="13">
        <f t="shared" si="158"/>
        <v>16.526687445543423</v>
      </c>
      <c r="CO104" s="13">
        <f t="shared" si="158"/>
        <v>16.527224753374771</v>
      </c>
      <c r="CP104" s="13">
        <f t="shared" si="158"/>
        <v>16.527759002122107</v>
      </c>
      <c r="CQ104" s="13">
        <f t="shared" si="158"/>
        <v>16.528290191629743</v>
      </c>
      <c r="CR104" s="13">
        <f t="shared" si="158"/>
        <v>16.528818322025725</v>
      </c>
      <c r="CS104" s="13">
        <f t="shared" si="158"/>
        <v>16.529343393735633</v>
      </c>
    </row>
    <row r="105" spans="1:97" s="14" customFormat="1" x14ac:dyDescent="0.25">
      <c r="A105" s="14" t="s">
        <v>3</v>
      </c>
      <c r="B105" s="14">
        <f t="shared" ref="B105:Y105" si="160">IFERROR(B30/B81,"")</f>
        <v>14.570124475524475</v>
      </c>
      <c r="C105" s="14">
        <f t="shared" si="160"/>
        <v>15.106856427378961</v>
      </c>
      <c r="D105" s="14">
        <f t="shared" si="160"/>
        <v>18.984832167832167</v>
      </c>
      <c r="E105" s="14">
        <f t="shared" si="160"/>
        <v>20.729100869565215</v>
      </c>
      <c r="F105" s="14">
        <f t="shared" si="160"/>
        <v>15.981302665520207</v>
      </c>
      <c r="G105" s="14">
        <f t="shared" si="160"/>
        <v>19.72962933526011</v>
      </c>
      <c r="H105" s="14">
        <f t="shared" si="160"/>
        <v>19.324536068828589</v>
      </c>
      <c r="I105" s="14">
        <f t="shared" si="160"/>
        <v>15.618394052044609</v>
      </c>
      <c r="J105" s="14">
        <f t="shared" si="160"/>
        <v>18.91821751824817</v>
      </c>
      <c r="K105" s="14">
        <f t="shared" si="160"/>
        <v>16.348627301587296</v>
      </c>
      <c r="L105" s="14">
        <f t="shared" si="160"/>
        <v>16.17641294473885</v>
      </c>
      <c r="M105" s="99">
        <f t="shared" si="160"/>
        <v>19.216321699045107</v>
      </c>
      <c r="N105" s="274">
        <f t="shared" si="160"/>
        <v>15.713935128518969</v>
      </c>
      <c r="O105" s="274">
        <f t="shared" si="160"/>
        <v>16.858400244798005</v>
      </c>
      <c r="P105" s="274">
        <f t="shared" si="160"/>
        <v>17.49490583418628</v>
      </c>
      <c r="Q105" s="274">
        <f t="shared" si="160"/>
        <v>20.496380730897016</v>
      </c>
      <c r="R105" s="274">
        <f t="shared" si="160"/>
        <v>17.282750767341923</v>
      </c>
      <c r="S105" s="274">
        <f t="shared" si="160"/>
        <v>15.125832137733168</v>
      </c>
      <c r="T105" s="274">
        <f t="shared" si="160"/>
        <v>15.972995210218208</v>
      </c>
      <c r="U105" s="274">
        <f t="shared" si="160"/>
        <v>15.227447896749537</v>
      </c>
      <c r="V105" s="14">
        <f t="shared" si="160"/>
        <v>15.588554496345745</v>
      </c>
      <c r="W105" s="14">
        <f t="shared" si="160"/>
        <v>17.457839860748486</v>
      </c>
      <c r="X105" s="14">
        <f t="shared" si="160"/>
        <v>17.487049691569595</v>
      </c>
      <c r="Y105" s="99">
        <f t="shared" si="160"/>
        <v>18.870614148540138</v>
      </c>
      <c r="Z105" s="14">
        <f>IFERROR(Z30/Z81,"")</f>
        <v>15.998877028714109</v>
      </c>
      <c r="AA105" s="14">
        <f>IFERROR(AA30/AA81,"")</f>
        <v>17.633878605251844</v>
      </c>
      <c r="AB105" s="14">
        <f t="shared" ref="AB105:BG105" si="161">IFERROR(AB30/AB81,"")</f>
        <v>16.27700823162078</v>
      </c>
      <c r="AC105" s="14">
        <f t="shared" si="161"/>
        <v>16.33862156987875</v>
      </c>
      <c r="AD105" s="14">
        <f t="shared" si="161"/>
        <v>15.593430164319248</v>
      </c>
      <c r="AE105" s="14">
        <f t="shared" si="161"/>
        <v>16.488927659574472</v>
      </c>
      <c r="AF105" s="14">
        <f t="shared" si="161"/>
        <v>17.044662668665669</v>
      </c>
      <c r="AG105" s="14">
        <f t="shared" si="161"/>
        <v>17.759225583950084</v>
      </c>
      <c r="AH105" s="14">
        <f t="shared" si="161"/>
        <v>18.159172985906807</v>
      </c>
      <c r="AI105" s="14">
        <f t="shared" si="161"/>
        <v>18.607577875194689</v>
      </c>
      <c r="AJ105" s="14">
        <f t="shared" si="161"/>
        <v>18.981725958916023</v>
      </c>
      <c r="AK105" s="99">
        <f t="shared" si="161"/>
        <v>19.735340504156724</v>
      </c>
      <c r="AL105" s="14">
        <f t="shared" si="161"/>
        <v>18.065314301534574</v>
      </c>
      <c r="AM105" s="14">
        <f t="shared" si="161"/>
        <v>17.902295319034998</v>
      </c>
      <c r="AN105" s="14">
        <f t="shared" si="161"/>
        <v>17.348432475936569</v>
      </c>
      <c r="AO105" s="14">
        <f t="shared" si="161"/>
        <v>17.679665263969948</v>
      </c>
      <c r="AP105" s="14">
        <f t="shared" si="161"/>
        <v>17.780409522182495</v>
      </c>
      <c r="AQ105" s="14">
        <f t="shared" si="161"/>
        <v>17.588234160054089</v>
      </c>
      <c r="AR105" s="14">
        <f t="shared" si="161"/>
        <v>17.486773295138875</v>
      </c>
      <c r="AS105" s="14">
        <f t="shared" si="161"/>
        <v>17.524411826815665</v>
      </c>
      <c r="AT105" s="14">
        <f t="shared" si="161"/>
        <v>17.431784656046897</v>
      </c>
      <c r="AU105" s="14">
        <f t="shared" si="161"/>
        <v>17.35240933384247</v>
      </c>
      <c r="AV105" s="14">
        <f t="shared" si="161"/>
        <v>17.293624329127205</v>
      </c>
      <c r="AW105" s="99">
        <f t="shared" si="161"/>
        <v>17.247671912483106</v>
      </c>
      <c r="AX105" s="14">
        <f>IFERROR(AX30/AX81,"")</f>
        <v>18.377493633298013</v>
      </c>
      <c r="AY105" s="14">
        <f t="shared" si="161"/>
        <v>18.335179771150525</v>
      </c>
      <c r="AZ105" s="14">
        <f t="shared" si="161"/>
        <v>18.264098282719168</v>
      </c>
      <c r="BA105" s="14">
        <f t="shared" si="161"/>
        <v>18.324934349238372</v>
      </c>
      <c r="BB105" s="14">
        <f t="shared" si="161"/>
        <v>18.281840890268729</v>
      </c>
      <c r="BC105" s="14">
        <f t="shared" si="161"/>
        <v>18.3362121868002</v>
      </c>
      <c r="BD105" s="14">
        <f t="shared" si="161"/>
        <v>18.263812123211974</v>
      </c>
      <c r="BE105" s="14">
        <f t="shared" si="161"/>
        <v>18.361282679459649</v>
      </c>
      <c r="BF105" s="14">
        <f t="shared" si="161"/>
        <v>18.318389115187568</v>
      </c>
      <c r="BG105" s="14">
        <f t="shared" si="161"/>
        <v>18.281763018197097</v>
      </c>
      <c r="BH105" s="14">
        <f t="shared" ref="BH105:CM105" si="162">IFERROR(BH30/BH81,"")</f>
        <v>18.26182407719347</v>
      </c>
      <c r="BI105" s="99">
        <f t="shared" si="162"/>
        <v>18.261912623849085</v>
      </c>
      <c r="BJ105" s="14">
        <f t="shared" si="162"/>
        <v>19.736314160912933</v>
      </c>
      <c r="BK105" s="14">
        <f t="shared" si="162"/>
        <v>19.869726158795309</v>
      </c>
      <c r="BL105" s="14">
        <f t="shared" si="162"/>
        <v>19.21872887967794</v>
      </c>
      <c r="BM105" s="14">
        <f t="shared" si="162"/>
        <v>19.17951958725638</v>
      </c>
      <c r="BN105" s="14">
        <f t="shared" si="162"/>
        <v>19.115014194279468</v>
      </c>
      <c r="BO105" s="14">
        <f t="shared" si="162"/>
        <v>19.144593492371275</v>
      </c>
      <c r="BP105" s="14">
        <f t="shared" si="162"/>
        <v>19.065020450452476</v>
      </c>
      <c r="BQ105" s="14">
        <f t="shared" si="162"/>
        <v>19.124614784739617</v>
      </c>
      <c r="BR105" s="14">
        <f t="shared" si="162"/>
        <v>19.057798498565077</v>
      </c>
      <c r="BS105" s="14">
        <f t="shared" si="162"/>
        <v>19.01284849131282</v>
      </c>
      <c r="BT105" s="14">
        <f t="shared" si="162"/>
        <v>18.981663658966241</v>
      </c>
      <c r="BU105" s="99">
        <f t="shared" si="162"/>
        <v>18.970734678624957</v>
      </c>
      <c r="BV105" s="14">
        <f t="shared" si="162"/>
        <v>20.591880000904489</v>
      </c>
      <c r="BW105" s="14">
        <f t="shared" si="162"/>
        <v>20.695605627449247</v>
      </c>
      <c r="BX105" s="14">
        <f t="shared" si="162"/>
        <v>20.155131211668333</v>
      </c>
      <c r="BY105" s="14">
        <f t="shared" si="162"/>
        <v>20.162518613609414</v>
      </c>
      <c r="BZ105" s="14">
        <f t="shared" si="162"/>
        <v>20.156852901338645</v>
      </c>
      <c r="CA105" s="14">
        <f t="shared" si="162"/>
        <v>20.19754229750529</v>
      </c>
      <c r="CB105" s="14">
        <f t="shared" si="162"/>
        <v>20.120450343636712</v>
      </c>
      <c r="CC105" s="14">
        <f t="shared" si="162"/>
        <v>20.242176223658607</v>
      </c>
      <c r="CD105" s="14">
        <f t="shared" si="162"/>
        <v>20.208942522790839</v>
      </c>
      <c r="CE105" s="14">
        <f t="shared" si="162"/>
        <v>20.155010789699514</v>
      </c>
      <c r="CF105" s="14">
        <f t="shared" si="162"/>
        <v>20.121362202842043</v>
      </c>
      <c r="CG105" s="99">
        <f t="shared" si="162"/>
        <v>20.113482799173791</v>
      </c>
      <c r="CH105" s="14">
        <f t="shared" si="162"/>
        <v>20.455539982065766</v>
      </c>
      <c r="CI105" s="14">
        <f t="shared" si="162"/>
        <v>20.551716572914373</v>
      </c>
      <c r="CJ105" s="14">
        <f t="shared" si="162"/>
        <v>20.027203945730353</v>
      </c>
      <c r="CK105" s="14">
        <f t="shared" si="162"/>
        <v>20.030947890804832</v>
      </c>
      <c r="CL105" s="14">
        <f t="shared" si="162"/>
        <v>20.001605016319449</v>
      </c>
      <c r="CM105" s="14">
        <f t="shared" si="162"/>
        <v>20.025196910746452</v>
      </c>
      <c r="CN105" s="14">
        <f t="shared" ref="CN105:CS105" si="163">IFERROR(CN30/CN81,"")</f>
        <v>19.941312166301753</v>
      </c>
      <c r="CO105" s="14">
        <f t="shared" si="163"/>
        <v>20.083961132627369</v>
      </c>
      <c r="CP105" s="14">
        <f t="shared" si="163"/>
        <v>20.058050289114892</v>
      </c>
      <c r="CQ105" s="14">
        <f t="shared" si="163"/>
        <v>19.991259202130678</v>
      </c>
      <c r="CR105" s="14">
        <f t="shared" si="163"/>
        <v>19.972896930532936</v>
      </c>
      <c r="CS105" s="99">
        <f t="shared" si="163"/>
        <v>19.972341471761691</v>
      </c>
    </row>
    <row r="107" spans="1:97" s="4" customFormat="1" x14ac:dyDescent="0.25">
      <c r="A107"/>
      <c r="B107">
        <v>1</v>
      </c>
      <c r="C107" s="12">
        <v>2</v>
      </c>
      <c r="D107" s="12">
        <v>3</v>
      </c>
      <c r="E107" s="12">
        <v>4</v>
      </c>
      <c r="F107" s="12">
        <v>5</v>
      </c>
      <c r="G107" s="12">
        <v>6</v>
      </c>
      <c r="H107" s="12">
        <v>7</v>
      </c>
      <c r="I107" s="12">
        <v>8</v>
      </c>
      <c r="J107" s="12">
        <v>9</v>
      </c>
      <c r="K107" s="12">
        <v>10</v>
      </c>
      <c r="L107" s="12">
        <v>11</v>
      </c>
      <c r="M107" s="109">
        <v>12</v>
      </c>
      <c r="N107" s="258">
        <v>13</v>
      </c>
      <c r="O107" s="258">
        <v>14</v>
      </c>
      <c r="P107" s="258">
        <v>15</v>
      </c>
      <c r="Q107" s="258">
        <v>16</v>
      </c>
      <c r="R107" s="258">
        <v>17</v>
      </c>
      <c r="S107" s="258">
        <v>18</v>
      </c>
      <c r="T107" s="258">
        <v>19</v>
      </c>
      <c r="U107" s="258">
        <v>20</v>
      </c>
      <c r="V107" s="12">
        <v>21</v>
      </c>
      <c r="W107" s="12">
        <v>22</v>
      </c>
      <c r="X107" s="12">
        <v>23</v>
      </c>
      <c r="Y107" s="109">
        <v>24</v>
      </c>
      <c r="Z107" s="12">
        <v>25</v>
      </c>
      <c r="AA107" s="12">
        <v>26</v>
      </c>
      <c r="AB107" s="12">
        <v>27</v>
      </c>
      <c r="AC107" s="12">
        <v>28</v>
      </c>
      <c r="AD107" s="12">
        <v>29</v>
      </c>
      <c r="AE107" s="12">
        <v>30</v>
      </c>
      <c r="AF107" s="12">
        <v>31</v>
      </c>
      <c r="AG107" s="12">
        <v>32</v>
      </c>
      <c r="AH107" s="12">
        <v>33</v>
      </c>
      <c r="AI107" s="12">
        <v>34</v>
      </c>
      <c r="AJ107" s="12">
        <v>35</v>
      </c>
      <c r="AK107" s="109">
        <v>36</v>
      </c>
      <c r="AL107" s="12">
        <v>37</v>
      </c>
      <c r="AM107" s="12">
        <v>38</v>
      </c>
      <c r="AN107" s="12">
        <v>39</v>
      </c>
      <c r="AO107" s="12">
        <v>40</v>
      </c>
      <c r="AP107" s="12">
        <v>41</v>
      </c>
      <c r="AQ107" s="12">
        <v>42</v>
      </c>
      <c r="AR107" s="12">
        <v>43</v>
      </c>
      <c r="AS107" s="12">
        <v>44</v>
      </c>
      <c r="AT107" s="12">
        <v>45</v>
      </c>
      <c r="AU107" s="12">
        <v>46</v>
      </c>
      <c r="AV107" s="12">
        <v>47</v>
      </c>
      <c r="AW107" s="109">
        <v>48</v>
      </c>
      <c r="AX107" s="12">
        <v>49</v>
      </c>
      <c r="AY107" s="12">
        <v>50</v>
      </c>
      <c r="AZ107" s="12">
        <v>51</v>
      </c>
      <c r="BA107" s="12">
        <v>52</v>
      </c>
      <c r="BB107" s="12">
        <v>53</v>
      </c>
      <c r="BC107" s="12">
        <v>54</v>
      </c>
      <c r="BD107" s="12">
        <v>55</v>
      </c>
      <c r="BE107" s="12">
        <v>56</v>
      </c>
      <c r="BF107" s="12">
        <v>57</v>
      </c>
      <c r="BG107" s="12">
        <v>58</v>
      </c>
      <c r="BH107" s="12">
        <v>59</v>
      </c>
      <c r="BI107" s="109">
        <v>60</v>
      </c>
      <c r="BJ107" s="12">
        <v>61</v>
      </c>
      <c r="BK107" s="12">
        <v>62</v>
      </c>
      <c r="BL107" s="12">
        <v>63</v>
      </c>
      <c r="BM107" s="12">
        <v>64</v>
      </c>
      <c r="BN107" s="12">
        <v>65</v>
      </c>
      <c r="BO107" s="12">
        <v>66</v>
      </c>
      <c r="BP107" s="12">
        <v>67</v>
      </c>
      <c r="BQ107" s="12">
        <v>68</v>
      </c>
      <c r="BR107" s="12">
        <v>69</v>
      </c>
      <c r="BS107" s="12">
        <v>70</v>
      </c>
      <c r="BT107" s="12">
        <v>71</v>
      </c>
      <c r="BU107" s="109">
        <v>72</v>
      </c>
      <c r="BV107" s="12">
        <v>73</v>
      </c>
      <c r="BW107" s="12">
        <v>74</v>
      </c>
      <c r="BX107" s="12">
        <v>75</v>
      </c>
      <c r="BY107" s="12">
        <v>76</v>
      </c>
      <c r="BZ107" s="12">
        <v>77</v>
      </c>
      <c r="CA107" s="12">
        <v>78</v>
      </c>
      <c r="CB107" s="12">
        <v>79</v>
      </c>
      <c r="CC107" s="12">
        <v>80</v>
      </c>
      <c r="CD107" s="12">
        <v>81</v>
      </c>
      <c r="CE107" s="12">
        <v>82</v>
      </c>
      <c r="CF107" s="12">
        <v>83</v>
      </c>
      <c r="CG107" s="109">
        <v>84</v>
      </c>
      <c r="CH107" s="12">
        <v>85</v>
      </c>
      <c r="CI107" s="12">
        <v>86</v>
      </c>
      <c r="CJ107" s="12">
        <v>87</v>
      </c>
      <c r="CK107" s="12">
        <v>88</v>
      </c>
      <c r="CL107" s="12">
        <v>89</v>
      </c>
      <c r="CM107" s="12">
        <v>90</v>
      </c>
      <c r="CN107" s="12">
        <v>91</v>
      </c>
      <c r="CO107" s="12">
        <v>92</v>
      </c>
      <c r="CP107" s="12">
        <v>93</v>
      </c>
      <c r="CQ107" s="12">
        <v>94</v>
      </c>
      <c r="CR107" s="12">
        <v>95</v>
      </c>
      <c r="CS107" s="109">
        <v>96</v>
      </c>
    </row>
    <row r="108" spans="1:97" s="10" customFormat="1" x14ac:dyDescent="0.25">
      <c r="A108" s="2" t="s">
        <v>15</v>
      </c>
      <c r="B108" s="3">
        <f t="shared" ref="B108:BM108" si="164">B48</f>
        <v>42005</v>
      </c>
      <c r="C108" s="3">
        <f t="shared" si="164"/>
        <v>42036</v>
      </c>
      <c r="D108" s="3">
        <f t="shared" si="164"/>
        <v>42064</v>
      </c>
      <c r="E108" s="3">
        <f t="shared" si="164"/>
        <v>42095</v>
      </c>
      <c r="F108" s="3">
        <f t="shared" si="164"/>
        <v>42125</v>
      </c>
      <c r="G108" s="3">
        <f t="shared" si="164"/>
        <v>42156</v>
      </c>
      <c r="H108" s="3">
        <f t="shared" si="164"/>
        <v>42186</v>
      </c>
      <c r="I108" s="3">
        <f t="shared" si="164"/>
        <v>42217</v>
      </c>
      <c r="J108" s="3">
        <f t="shared" si="164"/>
        <v>42248</v>
      </c>
      <c r="K108" s="3">
        <f t="shared" si="164"/>
        <v>42278</v>
      </c>
      <c r="L108" s="3">
        <f t="shared" si="164"/>
        <v>42309</v>
      </c>
      <c r="M108" s="93">
        <f t="shared" si="164"/>
        <v>42339</v>
      </c>
      <c r="N108" s="266">
        <f t="shared" si="164"/>
        <v>42370</v>
      </c>
      <c r="O108" s="266">
        <f t="shared" si="164"/>
        <v>42401</v>
      </c>
      <c r="P108" s="266">
        <f t="shared" si="164"/>
        <v>42430</v>
      </c>
      <c r="Q108" s="266">
        <f t="shared" si="164"/>
        <v>42461</v>
      </c>
      <c r="R108" s="266">
        <f t="shared" si="164"/>
        <v>42491</v>
      </c>
      <c r="S108" s="266">
        <f t="shared" si="164"/>
        <v>42522</v>
      </c>
      <c r="T108" s="266">
        <f t="shared" si="164"/>
        <v>42552</v>
      </c>
      <c r="U108" s="266">
        <f t="shared" si="164"/>
        <v>42583</v>
      </c>
      <c r="V108" s="3">
        <f t="shared" si="164"/>
        <v>42614</v>
      </c>
      <c r="W108" s="3">
        <f t="shared" si="164"/>
        <v>42644</v>
      </c>
      <c r="X108" s="3">
        <f t="shared" si="164"/>
        <v>42675</v>
      </c>
      <c r="Y108" s="93">
        <f t="shared" si="164"/>
        <v>42705</v>
      </c>
      <c r="Z108" s="3">
        <f t="shared" si="164"/>
        <v>42752</v>
      </c>
      <c r="AA108" s="3">
        <f t="shared" si="164"/>
        <v>42783</v>
      </c>
      <c r="AB108" s="3">
        <f t="shared" si="164"/>
        <v>42811</v>
      </c>
      <c r="AC108" s="3">
        <f t="shared" si="164"/>
        <v>42842</v>
      </c>
      <c r="AD108" s="3">
        <f t="shared" si="164"/>
        <v>42872</v>
      </c>
      <c r="AE108" s="3">
        <f t="shared" si="164"/>
        <v>42903</v>
      </c>
      <c r="AF108" s="3">
        <f t="shared" si="164"/>
        <v>42933</v>
      </c>
      <c r="AG108" s="3">
        <f t="shared" si="164"/>
        <v>42964</v>
      </c>
      <c r="AH108" s="3">
        <f t="shared" si="164"/>
        <v>42995</v>
      </c>
      <c r="AI108" s="3">
        <f t="shared" si="164"/>
        <v>43025</v>
      </c>
      <c r="AJ108" s="3">
        <f t="shared" si="164"/>
        <v>43056</v>
      </c>
      <c r="AK108" s="93">
        <f t="shared" si="164"/>
        <v>43086</v>
      </c>
      <c r="AL108" s="3">
        <f t="shared" si="164"/>
        <v>43118</v>
      </c>
      <c r="AM108" s="3">
        <f t="shared" si="164"/>
        <v>43149</v>
      </c>
      <c r="AN108" s="3">
        <f t="shared" si="164"/>
        <v>43177</v>
      </c>
      <c r="AO108" s="3">
        <f t="shared" si="164"/>
        <v>43208</v>
      </c>
      <c r="AP108" s="3">
        <f t="shared" si="164"/>
        <v>43238</v>
      </c>
      <c r="AQ108" s="3">
        <f t="shared" si="164"/>
        <v>43269</v>
      </c>
      <c r="AR108" s="3">
        <f t="shared" si="164"/>
        <v>43299</v>
      </c>
      <c r="AS108" s="3">
        <f t="shared" si="164"/>
        <v>43330</v>
      </c>
      <c r="AT108" s="3">
        <f t="shared" si="164"/>
        <v>43361</v>
      </c>
      <c r="AU108" s="3">
        <f t="shared" si="164"/>
        <v>43391</v>
      </c>
      <c r="AV108" s="3">
        <f t="shared" si="164"/>
        <v>43422</v>
      </c>
      <c r="AW108" s="93">
        <f t="shared" si="164"/>
        <v>43452</v>
      </c>
      <c r="AX108" s="3">
        <f t="shared" si="164"/>
        <v>43483</v>
      </c>
      <c r="AY108" s="3">
        <f t="shared" si="164"/>
        <v>43514</v>
      </c>
      <c r="AZ108" s="3">
        <f t="shared" si="164"/>
        <v>43542</v>
      </c>
      <c r="BA108" s="3">
        <f t="shared" si="164"/>
        <v>43573</v>
      </c>
      <c r="BB108" s="3">
        <f t="shared" si="164"/>
        <v>43603</v>
      </c>
      <c r="BC108" s="3">
        <f t="shared" si="164"/>
        <v>43634</v>
      </c>
      <c r="BD108" s="3">
        <f t="shared" si="164"/>
        <v>43664</v>
      </c>
      <c r="BE108" s="3">
        <f t="shared" si="164"/>
        <v>43695</v>
      </c>
      <c r="BF108" s="3">
        <f t="shared" si="164"/>
        <v>43726</v>
      </c>
      <c r="BG108" s="3">
        <f t="shared" si="164"/>
        <v>43756</v>
      </c>
      <c r="BH108" s="3">
        <f t="shared" si="164"/>
        <v>43787</v>
      </c>
      <c r="BI108" s="93">
        <f t="shared" si="164"/>
        <v>43817</v>
      </c>
      <c r="BJ108" s="3">
        <f t="shared" si="164"/>
        <v>43848</v>
      </c>
      <c r="BK108" s="3">
        <f t="shared" si="164"/>
        <v>43879</v>
      </c>
      <c r="BL108" s="3">
        <f t="shared" si="164"/>
        <v>43908</v>
      </c>
      <c r="BM108" s="3">
        <f t="shared" si="164"/>
        <v>43939</v>
      </c>
      <c r="BN108" s="3">
        <f t="shared" ref="BN108:CS108" si="165">BN48</f>
        <v>43969</v>
      </c>
      <c r="BO108" s="3">
        <f t="shared" si="165"/>
        <v>44000</v>
      </c>
      <c r="BP108" s="3">
        <f t="shared" si="165"/>
        <v>44030</v>
      </c>
      <c r="BQ108" s="3">
        <f t="shared" si="165"/>
        <v>44061</v>
      </c>
      <c r="BR108" s="3">
        <f t="shared" si="165"/>
        <v>44092</v>
      </c>
      <c r="BS108" s="3">
        <f t="shared" si="165"/>
        <v>44122</v>
      </c>
      <c r="BT108" s="3">
        <f t="shared" si="165"/>
        <v>44153</v>
      </c>
      <c r="BU108" s="93">
        <f t="shared" si="165"/>
        <v>44183</v>
      </c>
      <c r="BV108" s="3">
        <f t="shared" si="165"/>
        <v>44214</v>
      </c>
      <c r="BW108" s="3">
        <f t="shared" si="165"/>
        <v>44245</v>
      </c>
      <c r="BX108" s="3">
        <f t="shared" si="165"/>
        <v>44273</v>
      </c>
      <c r="BY108" s="3">
        <f t="shared" si="165"/>
        <v>44304</v>
      </c>
      <c r="BZ108" s="3">
        <f t="shared" si="165"/>
        <v>44334</v>
      </c>
      <c r="CA108" s="3">
        <f t="shared" si="165"/>
        <v>44365</v>
      </c>
      <c r="CB108" s="3">
        <f t="shared" si="165"/>
        <v>44395</v>
      </c>
      <c r="CC108" s="3">
        <f t="shared" si="165"/>
        <v>44426</v>
      </c>
      <c r="CD108" s="3">
        <f t="shared" si="165"/>
        <v>44457</v>
      </c>
      <c r="CE108" s="3">
        <f t="shared" si="165"/>
        <v>44487</v>
      </c>
      <c r="CF108" s="3">
        <f t="shared" si="165"/>
        <v>44518</v>
      </c>
      <c r="CG108" s="93">
        <f t="shared" si="165"/>
        <v>44548</v>
      </c>
      <c r="CH108" s="3">
        <f t="shared" si="165"/>
        <v>44579</v>
      </c>
      <c r="CI108" s="3">
        <f t="shared" si="165"/>
        <v>44610</v>
      </c>
      <c r="CJ108" s="3">
        <f t="shared" si="165"/>
        <v>44638</v>
      </c>
      <c r="CK108" s="3">
        <f t="shared" si="165"/>
        <v>44669</v>
      </c>
      <c r="CL108" s="3">
        <f t="shared" si="165"/>
        <v>44699</v>
      </c>
      <c r="CM108" s="3">
        <f t="shared" si="165"/>
        <v>44730</v>
      </c>
      <c r="CN108" s="3">
        <f t="shared" si="165"/>
        <v>44760</v>
      </c>
      <c r="CO108" s="3">
        <f t="shared" si="165"/>
        <v>44791</v>
      </c>
      <c r="CP108" s="3">
        <f t="shared" si="165"/>
        <v>44822</v>
      </c>
      <c r="CQ108" s="3">
        <f t="shared" si="165"/>
        <v>44852</v>
      </c>
      <c r="CR108" s="3">
        <f t="shared" si="165"/>
        <v>44883</v>
      </c>
      <c r="CS108" s="93">
        <f t="shared" si="165"/>
        <v>44913</v>
      </c>
    </row>
    <row r="109" spans="1:97" s="13" customFormat="1" x14ac:dyDescent="0.25">
      <c r="A109" s="13" t="s">
        <v>4</v>
      </c>
      <c r="B109" s="13">
        <f t="shared" ref="B109:AG109" si="166">IFERROR(B22/B49,"")</f>
        <v>54.017394736842107</v>
      </c>
      <c r="C109" s="13">
        <f t="shared" si="166"/>
        <v>43.461533333333335</v>
      </c>
      <c r="D109" s="13">
        <f t="shared" si="166"/>
        <v>127.18039024390244</v>
      </c>
      <c r="E109" s="13">
        <f t="shared" si="166"/>
        <v>106.42266981132076</v>
      </c>
      <c r="F109" s="13">
        <f t="shared" si="166"/>
        <v>54.801550847457634</v>
      </c>
      <c r="G109" s="13">
        <f t="shared" si="166"/>
        <v>87.936388888888899</v>
      </c>
      <c r="H109" s="13">
        <f t="shared" si="166"/>
        <v>145.12564423076921</v>
      </c>
      <c r="I109" s="13">
        <f t="shared" si="166"/>
        <v>51.170319148936173</v>
      </c>
      <c r="J109" s="13">
        <f t="shared" si="166"/>
        <v>104.26973076923076</v>
      </c>
      <c r="K109" s="13">
        <f t="shared" si="166"/>
        <v>78.115229508196549</v>
      </c>
      <c r="L109" s="13">
        <f t="shared" si="166"/>
        <v>89.621194444444441</v>
      </c>
      <c r="M109" s="98">
        <f t="shared" si="166"/>
        <v>162.51691228070158</v>
      </c>
      <c r="N109" s="263">
        <f t="shared" si="166"/>
        <v>49.990866666666662</v>
      </c>
      <c r="O109" s="263">
        <f t="shared" si="166"/>
        <v>52.07670731707244</v>
      </c>
      <c r="P109" s="263">
        <f t="shared" si="166"/>
        <v>67.934153846153691</v>
      </c>
      <c r="Q109" s="263">
        <f t="shared" si="166"/>
        <v>130.46756862745099</v>
      </c>
      <c r="R109" s="263">
        <f t="shared" si="166"/>
        <v>71.221080000000001</v>
      </c>
      <c r="S109" s="263">
        <f t="shared" si="166"/>
        <v>58.206382812500003</v>
      </c>
      <c r="T109" s="263">
        <f t="shared" si="166"/>
        <v>74.747</v>
      </c>
      <c r="U109" s="263">
        <f t="shared" si="166"/>
        <v>57.119563829787232</v>
      </c>
      <c r="V109" s="13">
        <f t="shared" si="166"/>
        <v>72.622431372549016</v>
      </c>
      <c r="W109" s="13">
        <f t="shared" si="166"/>
        <v>75.289095238095229</v>
      </c>
      <c r="X109" s="13">
        <f t="shared" si="166"/>
        <v>92.530130952380958</v>
      </c>
      <c r="Y109" s="98">
        <f t="shared" si="166"/>
        <v>135.99640196078431</v>
      </c>
      <c r="Z109" s="13">
        <f t="shared" si="166"/>
        <v>62.11212345679013</v>
      </c>
      <c r="AA109" s="13">
        <f t="shared" si="166"/>
        <v>93.894535000000104</v>
      </c>
      <c r="AB109" s="13">
        <f t="shared" si="166"/>
        <v>95.149150943396236</v>
      </c>
      <c r="AC109" s="13">
        <f t="shared" si="166"/>
        <v>51.457967213114756</v>
      </c>
      <c r="AD109" s="13">
        <f t="shared" si="166"/>
        <v>58.823665338645419</v>
      </c>
      <c r="AE109" s="13">
        <f t="shared" si="166"/>
        <v>74.312231759656655</v>
      </c>
      <c r="AF109" s="13">
        <f t="shared" si="166"/>
        <v>62.626460674157308</v>
      </c>
      <c r="AG109" s="13">
        <f t="shared" si="166"/>
        <v>62.708541755656256</v>
      </c>
      <c r="AH109" s="13">
        <f t="shared" ref="AH109:BM109" si="167">IFERROR(AH22/AH49,"")</f>
        <v>64.030073283508074</v>
      </c>
      <c r="AI109" s="13">
        <f t="shared" si="167"/>
        <v>64.534141670847589</v>
      </c>
      <c r="AJ109" s="13">
        <f t="shared" si="167"/>
        <v>65.275876580188651</v>
      </c>
      <c r="AK109" s="98">
        <f t="shared" si="167"/>
        <v>64.511747376750577</v>
      </c>
      <c r="AL109" s="13">
        <f t="shared" si="167"/>
        <v>63.188993017672317</v>
      </c>
      <c r="AM109" s="13">
        <f t="shared" si="167"/>
        <v>62.824140668367356</v>
      </c>
      <c r="AN109" s="13">
        <f t="shared" si="167"/>
        <v>62.6073420798052</v>
      </c>
      <c r="AO109" s="13">
        <f t="shared" si="167"/>
        <v>62.565156660806579</v>
      </c>
      <c r="AP109" s="13">
        <f t="shared" si="167"/>
        <v>62.793229323927974</v>
      </c>
      <c r="AQ109" s="13">
        <f t="shared" si="167"/>
        <v>62.69679831137708</v>
      </c>
      <c r="AR109" s="13">
        <f t="shared" si="167"/>
        <v>62.665229082239314</v>
      </c>
      <c r="AS109" s="13">
        <f t="shared" si="167"/>
        <v>62.679763959132067</v>
      </c>
      <c r="AT109" s="13">
        <f t="shared" si="167"/>
        <v>62.708623878549147</v>
      </c>
      <c r="AU109" s="13">
        <f t="shared" si="167"/>
        <v>62.687589456241739</v>
      </c>
      <c r="AV109" s="13">
        <f t="shared" si="167"/>
        <v>62.685288558721552</v>
      </c>
      <c r="AW109" s="98">
        <f t="shared" si="167"/>
        <v>62.690310346861985</v>
      </c>
      <c r="AX109" s="13">
        <f t="shared" si="167"/>
        <v>71.079221283124966</v>
      </c>
      <c r="AY109" s="13">
        <f t="shared" si="167"/>
        <v>71.07922128312498</v>
      </c>
      <c r="AZ109" s="13">
        <f t="shared" si="167"/>
        <v>70.708500462940108</v>
      </c>
      <c r="BA109" s="13">
        <f t="shared" si="167"/>
        <v>70.245301876178885</v>
      </c>
      <c r="BB109" s="13">
        <f t="shared" si="167"/>
        <v>70.245301876178885</v>
      </c>
      <c r="BC109" s="13">
        <f t="shared" si="167"/>
        <v>70.361448971888237</v>
      </c>
      <c r="BD109" s="13">
        <f t="shared" si="167"/>
        <v>70.361448971888251</v>
      </c>
      <c r="BE109" s="13">
        <f t="shared" si="167"/>
        <v>70.361448971888251</v>
      </c>
      <c r="BF109" s="13">
        <f t="shared" si="167"/>
        <v>70.361448971888251</v>
      </c>
      <c r="BG109" s="13">
        <f t="shared" si="167"/>
        <v>70.361448971888251</v>
      </c>
      <c r="BH109" s="13">
        <f t="shared" si="167"/>
        <v>70.361448971888237</v>
      </c>
      <c r="BI109" s="98">
        <f t="shared" si="167"/>
        <v>70.033154336322255</v>
      </c>
      <c r="BJ109" s="13">
        <f t="shared" si="167"/>
        <v>77.108781086817771</v>
      </c>
      <c r="BK109" s="13">
        <f t="shared" si="167"/>
        <v>77.000877632919639</v>
      </c>
      <c r="BL109" s="13">
        <f t="shared" si="167"/>
        <v>76.485833375104221</v>
      </c>
      <c r="BM109" s="13">
        <f t="shared" si="167"/>
        <v>76.136703695509368</v>
      </c>
      <c r="BN109" s="13">
        <f t="shared" ref="BN109:CS109" si="168">IFERROR(BN22/BN49,"")</f>
        <v>76.029700156661761</v>
      </c>
      <c r="BO109" s="13">
        <f t="shared" si="168"/>
        <v>76.050230152287384</v>
      </c>
      <c r="BP109" s="13">
        <f t="shared" si="168"/>
        <v>75.940711185813853</v>
      </c>
      <c r="BQ109" s="13">
        <f t="shared" si="168"/>
        <v>75.833922256523195</v>
      </c>
      <c r="BR109" s="13">
        <f t="shared" si="168"/>
        <v>75.985419628077992</v>
      </c>
      <c r="BS109" s="13">
        <f t="shared" si="168"/>
        <v>75.878580763828708</v>
      </c>
      <c r="BT109" s="13">
        <f t="shared" si="168"/>
        <v>75.771862189621885</v>
      </c>
      <c r="BU109" s="98">
        <f t="shared" si="168"/>
        <v>75.412861210900004</v>
      </c>
      <c r="BV109" s="13">
        <f t="shared" si="168"/>
        <v>78.513355684135433</v>
      </c>
      <c r="BW109" s="13">
        <f t="shared" si="168"/>
        <v>78.513355684135419</v>
      </c>
      <c r="BX109" s="13">
        <f t="shared" si="168"/>
        <v>78.100593644768097</v>
      </c>
      <c r="BY109" s="13">
        <f t="shared" si="168"/>
        <v>77.856565537883014</v>
      </c>
      <c r="BZ109" s="13">
        <f t="shared" si="168"/>
        <v>78.523754206251397</v>
      </c>
      <c r="CA109" s="13">
        <f t="shared" si="168"/>
        <v>78.654616880276322</v>
      </c>
      <c r="CB109" s="13">
        <f t="shared" si="168"/>
        <v>77.982689099759639</v>
      </c>
      <c r="CC109" s="13">
        <f t="shared" si="168"/>
        <v>77.714172721018826</v>
      </c>
      <c r="CD109" s="13">
        <f t="shared" si="168"/>
        <v>77.9749173766306</v>
      </c>
      <c r="CE109" s="13">
        <f t="shared" si="168"/>
        <v>77.974917376630614</v>
      </c>
      <c r="CF109" s="13">
        <f t="shared" si="168"/>
        <v>77.84242430455437</v>
      </c>
      <c r="CG109" s="98">
        <f t="shared" si="168"/>
        <v>77.719076690946054</v>
      </c>
      <c r="CH109" s="13">
        <f t="shared" si="168"/>
        <v>81.676131654001736</v>
      </c>
      <c r="CI109" s="13">
        <f t="shared" si="168"/>
        <v>81.676131654001736</v>
      </c>
      <c r="CJ109" s="13">
        <f t="shared" si="168"/>
        <v>81.23499414345811</v>
      </c>
      <c r="CK109" s="13">
        <f t="shared" si="168"/>
        <v>80.974190238770177</v>
      </c>
      <c r="CL109" s="13">
        <f t="shared" si="168"/>
        <v>81.687245026167943</v>
      </c>
      <c r="CM109" s="13">
        <f t="shared" si="168"/>
        <v>81.82710390061996</v>
      </c>
      <c r="CN109" s="13">
        <f t="shared" si="168"/>
        <v>81.108984209146968</v>
      </c>
      <c r="CO109" s="13">
        <f t="shared" si="168"/>
        <v>80.822008577765118</v>
      </c>
      <c r="CP109" s="13">
        <f t="shared" si="168"/>
        <v>81.100678216185429</v>
      </c>
      <c r="CQ109" s="13">
        <f t="shared" si="168"/>
        <v>80.813759051594559</v>
      </c>
      <c r="CR109" s="13">
        <f t="shared" si="168"/>
        <v>80.959076861396198</v>
      </c>
      <c r="CS109" s="98">
        <f t="shared" si="168"/>
        <v>80.827249672825104</v>
      </c>
    </row>
    <row r="110" spans="1:97" s="13" customFormat="1" x14ac:dyDescent="0.25">
      <c r="A110" s="13" t="s">
        <v>5</v>
      </c>
      <c r="B110" s="13">
        <f t="shared" ref="B110:AG110" si="169">IFERROR(B23/B50,"")</f>
        <v>18.155819672131148</v>
      </c>
      <c r="C110" s="13">
        <f t="shared" si="169"/>
        <v>15.772930555555556</v>
      </c>
      <c r="D110" s="13">
        <f t="shared" si="169"/>
        <v>20.703846428571428</v>
      </c>
      <c r="E110" s="13">
        <f t="shared" si="169"/>
        <v>29.755765060240964</v>
      </c>
      <c r="F110" s="13">
        <f t="shared" si="169"/>
        <v>20.337122641509435</v>
      </c>
      <c r="G110" s="13">
        <f t="shared" si="169"/>
        <v>19.268004878048778</v>
      </c>
      <c r="H110" s="13">
        <f t="shared" si="169"/>
        <v>18.808219008264462</v>
      </c>
      <c r="I110" s="13">
        <f t="shared" si="169"/>
        <v>16.963422857142859</v>
      </c>
      <c r="J110" s="13">
        <f t="shared" si="169"/>
        <v>23.866791821561335</v>
      </c>
      <c r="K110" s="13">
        <f t="shared" si="169"/>
        <v>19.062663366336636</v>
      </c>
      <c r="L110" s="13">
        <f t="shared" si="169"/>
        <v>23.947438829787313</v>
      </c>
      <c r="M110" s="98">
        <f t="shared" si="169"/>
        <v>32.393427536231883</v>
      </c>
      <c r="N110" s="263">
        <f t="shared" si="169"/>
        <v>23.190661016949154</v>
      </c>
      <c r="O110" s="263">
        <f t="shared" si="169"/>
        <v>17.472952380952382</v>
      </c>
      <c r="P110" s="263">
        <f t="shared" si="169"/>
        <v>30.34328571428572</v>
      </c>
      <c r="Q110" s="263">
        <f t="shared" si="169"/>
        <v>30.527061475409877</v>
      </c>
      <c r="R110" s="263">
        <f t="shared" si="169"/>
        <v>20.451511705685618</v>
      </c>
      <c r="S110" s="263">
        <f t="shared" si="169"/>
        <v>21.992689236111232</v>
      </c>
      <c r="T110" s="263">
        <f t="shared" si="169"/>
        <v>18.333493036211728</v>
      </c>
      <c r="U110" s="263">
        <f t="shared" si="169"/>
        <v>19.515100244498825</v>
      </c>
      <c r="V110" s="13">
        <f t="shared" si="169"/>
        <v>24.580777075812364</v>
      </c>
      <c r="W110" s="13">
        <f t="shared" si="169"/>
        <v>19.578735023041521</v>
      </c>
      <c r="X110" s="13">
        <f t="shared" si="169"/>
        <v>27.606658476658602</v>
      </c>
      <c r="Y110" s="98">
        <f t="shared" si="169"/>
        <v>26.53111886304924</v>
      </c>
      <c r="Z110" s="13">
        <f t="shared" si="169"/>
        <v>25.13201875</v>
      </c>
      <c r="AA110" s="13">
        <f t="shared" si="169"/>
        <v>18.038270769230799</v>
      </c>
      <c r="AB110" s="13">
        <f t="shared" si="169"/>
        <v>24.316463620981384</v>
      </c>
      <c r="AC110" s="13">
        <f t="shared" si="169"/>
        <v>23.159108695652172</v>
      </c>
      <c r="AD110" s="13">
        <f t="shared" si="169"/>
        <v>22.639137529137532</v>
      </c>
      <c r="AE110" s="13">
        <f t="shared" si="169"/>
        <v>20.968172866520788</v>
      </c>
      <c r="AF110" s="13">
        <f t="shared" si="169"/>
        <v>21.588407766990294</v>
      </c>
      <c r="AG110" s="13">
        <f t="shared" si="169"/>
        <v>21.869437447313675</v>
      </c>
      <c r="AH110" s="13">
        <f t="shared" ref="AH110:BM110" si="170">IFERROR(AH23/AH50,"")</f>
        <v>22.930344939008776</v>
      </c>
      <c r="AI110" s="13">
        <f t="shared" si="170"/>
        <v>23.57978624871927</v>
      </c>
      <c r="AJ110" s="13">
        <f t="shared" si="170"/>
        <v>24.578935208515066</v>
      </c>
      <c r="AK110" s="98">
        <f t="shared" si="170"/>
        <v>25.819798552456351</v>
      </c>
      <c r="AL110" s="13">
        <f t="shared" si="170"/>
        <v>22.965378439085125</v>
      </c>
      <c r="AM110" s="13">
        <f t="shared" si="170"/>
        <v>22.988948920637121</v>
      </c>
      <c r="AN110" s="13">
        <f t="shared" si="170"/>
        <v>22.822002455641034</v>
      </c>
      <c r="AO110" s="13">
        <f t="shared" si="170"/>
        <v>22.830675716365644</v>
      </c>
      <c r="AP110" s="13">
        <f t="shared" si="170"/>
        <v>22.994141589282854</v>
      </c>
      <c r="AQ110" s="13">
        <f t="shared" si="170"/>
        <v>22.742302145850775</v>
      </c>
      <c r="AR110" s="13">
        <f t="shared" si="170"/>
        <v>22.776806162761144</v>
      </c>
      <c r="AS110" s="13">
        <f t="shared" si="170"/>
        <v>22.761227865685484</v>
      </c>
      <c r="AT110" s="13">
        <f t="shared" si="170"/>
        <v>22.77748835864006</v>
      </c>
      <c r="AU110" s="13">
        <f t="shared" si="170"/>
        <v>22.764594340315952</v>
      </c>
      <c r="AV110" s="13">
        <f t="shared" si="170"/>
        <v>22.75524396576289</v>
      </c>
      <c r="AW110" s="98">
        <f t="shared" si="170"/>
        <v>22.743876641038124</v>
      </c>
      <c r="AX110" s="13">
        <f t="shared" si="170"/>
        <v>25.461104465648852</v>
      </c>
      <c r="AY110" s="13">
        <f t="shared" si="170"/>
        <v>25.448579395776402</v>
      </c>
      <c r="AZ110" s="13">
        <f t="shared" si="170"/>
        <v>25.41200844994632</v>
      </c>
      <c r="BA110" s="13">
        <f t="shared" si="170"/>
        <v>25.379700881233184</v>
      </c>
      <c r="BB110" s="13">
        <f t="shared" si="170"/>
        <v>25.378236439764489</v>
      </c>
      <c r="BC110" s="13">
        <f t="shared" si="170"/>
        <v>25.375173164047901</v>
      </c>
      <c r="BD110" s="13">
        <f t="shared" si="170"/>
        <v>25.369274990122882</v>
      </c>
      <c r="BE110" s="13">
        <f t="shared" si="170"/>
        <v>25.363952396673778</v>
      </c>
      <c r="BF110" s="13">
        <f t="shared" si="170"/>
        <v>25.35838685177815</v>
      </c>
      <c r="BG110" s="13">
        <f t="shared" si="170"/>
        <v>25.352158597398102</v>
      </c>
      <c r="BH110" s="13">
        <f t="shared" si="170"/>
        <v>25.346430902705052</v>
      </c>
      <c r="BI110" s="98">
        <f t="shared" si="170"/>
        <v>25.34037118314146</v>
      </c>
      <c r="BJ110" s="13">
        <f t="shared" si="170"/>
        <v>27.525583120521997</v>
      </c>
      <c r="BK110" s="13">
        <f t="shared" si="170"/>
        <v>27.560549644720538</v>
      </c>
      <c r="BL110" s="13">
        <f t="shared" si="170"/>
        <v>27.391915820237472</v>
      </c>
      <c r="BM110" s="13">
        <f t="shared" si="170"/>
        <v>27.376957797466158</v>
      </c>
      <c r="BN110" s="13">
        <f t="shared" ref="BN110:CS110" si="171">IFERROR(BN23/BN50,"")</f>
        <v>27.382048154403321</v>
      </c>
      <c r="BO110" s="13">
        <f t="shared" si="171"/>
        <v>27.391331107652952</v>
      </c>
      <c r="BP110" s="13">
        <f t="shared" si="171"/>
        <v>27.390245686214062</v>
      </c>
      <c r="BQ110" s="13">
        <f t="shared" si="171"/>
        <v>27.38615075054452</v>
      </c>
      <c r="BR110" s="13">
        <f t="shared" si="171"/>
        <v>27.390725941634194</v>
      </c>
      <c r="BS110" s="13">
        <f t="shared" si="171"/>
        <v>27.382545679272507</v>
      </c>
      <c r="BT110" s="13">
        <f t="shared" si="171"/>
        <v>27.37514663233577</v>
      </c>
      <c r="BU110" s="98">
        <f t="shared" si="171"/>
        <v>27.368342270457326</v>
      </c>
      <c r="BV110" s="13">
        <f t="shared" si="171"/>
        <v>30.621332062397229</v>
      </c>
      <c r="BW110" s="13">
        <f t="shared" si="171"/>
        <v>30.6031156257012</v>
      </c>
      <c r="BX110" s="13">
        <f t="shared" si="171"/>
        <v>30.431621110423965</v>
      </c>
      <c r="BY110" s="13">
        <f t="shared" si="171"/>
        <v>30.415079699939543</v>
      </c>
      <c r="BZ110" s="13">
        <f t="shared" si="171"/>
        <v>30.405908520795844</v>
      </c>
      <c r="CA110" s="13">
        <f t="shared" si="171"/>
        <v>30.401997670063079</v>
      </c>
      <c r="CB110" s="13">
        <f t="shared" si="171"/>
        <v>30.395518068449572</v>
      </c>
      <c r="CC110" s="13">
        <f t="shared" si="171"/>
        <v>30.383578641738982</v>
      </c>
      <c r="CD110" s="13">
        <f t="shared" si="171"/>
        <v>30.367917605806809</v>
      </c>
      <c r="CE110" s="13">
        <f t="shared" si="171"/>
        <v>30.354216259511016</v>
      </c>
      <c r="CF110" s="13">
        <f t="shared" si="171"/>
        <v>30.342104844294152</v>
      </c>
      <c r="CG110" s="98">
        <f t="shared" si="171"/>
        <v>30.33100082896372</v>
      </c>
      <c r="CH110" s="13">
        <f t="shared" si="171"/>
        <v>31.485574939298413</v>
      </c>
      <c r="CI110" s="13">
        <f t="shared" si="171"/>
        <v>31.472406184853725</v>
      </c>
      <c r="CJ110" s="13">
        <f t="shared" si="171"/>
        <v>31.300200691344074</v>
      </c>
      <c r="CK110" s="13">
        <f t="shared" si="171"/>
        <v>31.286084297440176</v>
      </c>
      <c r="CL110" s="13">
        <f t="shared" si="171"/>
        <v>31.278900539010539</v>
      </c>
      <c r="CM110" s="13">
        <f t="shared" si="171"/>
        <v>31.276806762588571</v>
      </c>
      <c r="CN110" s="13">
        <f t="shared" si="171"/>
        <v>31.271911035384012</v>
      </c>
      <c r="CO110" s="13">
        <f t="shared" si="171"/>
        <v>31.260533998125307</v>
      </c>
      <c r="CP110" s="13">
        <f t="shared" si="171"/>
        <v>31.244917802219163</v>
      </c>
      <c r="CQ110" s="13">
        <f t="shared" si="171"/>
        <v>31.218816189283793</v>
      </c>
      <c r="CR110" s="13">
        <f t="shared" si="171"/>
        <v>31.218986118497469</v>
      </c>
      <c r="CS110" s="98">
        <f t="shared" si="171"/>
        <v>31.207964919180203</v>
      </c>
    </row>
    <row r="111" spans="1:97" s="13" customFormat="1" x14ac:dyDescent="0.25">
      <c r="A111" s="13" t="s">
        <v>6</v>
      </c>
      <c r="B111" s="13">
        <f t="shared" ref="B111:AG111" si="172">IFERROR(B24/B51,"")</f>
        <v>17.296405660377356</v>
      </c>
      <c r="C111" s="13">
        <f t="shared" si="172"/>
        <v>17.413886792452821</v>
      </c>
      <c r="D111" s="13">
        <f t="shared" si="172"/>
        <v>30.311591549295777</v>
      </c>
      <c r="E111" s="13">
        <f t="shared" si="172"/>
        <v>23.184864285714283</v>
      </c>
      <c r="F111" s="13">
        <f t="shared" si="172"/>
        <v>21.37100925925926</v>
      </c>
      <c r="G111" s="13">
        <f t="shared" si="172"/>
        <v>24.05231543624161</v>
      </c>
      <c r="H111" s="13">
        <f t="shared" si="172"/>
        <v>21.471982142857144</v>
      </c>
      <c r="I111" s="13">
        <f t="shared" si="172"/>
        <v>19.332500000000003</v>
      </c>
      <c r="J111" s="13">
        <f t="shared" si="172"/>
        <v>26.668568965517242</v>
      </c>
      <c r="K111" s="13">
        <f t="shared" si="172"/>
        <v>23.115655172413792</v>
      </c>
      <c r="L111" s="13">
        <f t="shared" si="172"/>
        <v>25.352735537190082</v>
      </c>
      <c r="M111" s="98">
        <f t="shared" si="172"/>
        <v>27.613240625000032</v>
      </c>
      <c r="N111" s="263">
        <f t="shared" si="172"/>
        <v>18.192961538461518</v>
      </c>
      <c r="O111" s="263">
        <f t="shared" si="172"/>
        <v>18.959107142857142</v>
      </c>
      <c r="P111" s="263">
        <f t="shared" si="172"/>
        <v>32.339244897959183</v>
      </c>
      <c r="Q111" s="263">
        <f t="shared" si="172"/>
        <v>23.304958579881657</v>
      </c>
      <c r="R111" s="263">
        <f t="shared" si="172"/>
        <v>22.641092592592592</v>
      </c>
      <c r="S111" s="263">
        <f t="shared" si="172"/>
        <v>27.813206896551726</v>
      </c>
      <c r="T111" s="263">
        <f t="shared" si="172"/>
        <v>17.843196666666667</v>
      </c>
      <c r="U111" s="263">
        <f t="shared" si="172"/>
        <v>17.449688596491228</v>
      </c>
      <c r="V111" s="13">
        <f t="shared" si="172"/>
        <v>25.794458064516196</v>
      </c>
      <c r="W111" s="13">
        <f t="shared" si="172"/>
        <v>26.021199335548172</v>
      </c>
      <c r="X111" s="13">
        <f t="shared" si="172"/>
        <v>27.273418530351471</v>
      </c>
      <c r="Y111" s="98">
        <f t="shared" si="172"/>
        <v>26.868143236074324</v>
      </c>
      <c r="Z111" s="13">
        <f t="shared" si="172"/>
        <v>16.266637614678899</v>
      </c>
      <c r="AA111" s="13">
        <f t="shared" si="172"/>
        <v>22.628401709401711</v>
      </c>
      <c r="AB111" s="13">
        <f t="shared" si="172"/>
        <v>25.753357664233576</v>
      </c>
      <c r="AC111" s="13">
        <f t="shared" si="172"/>
        <v>20.639694656488551</v>
      </c>
      <c r="AD111" s="13">
        <f t="shared" si="172"/>
        <v>27.43643192488263</v>
      </c>
      <c r="AE111" s="13">
        <f t="shared" si="172"/>
        <v>21.818469387755101</v>
      </c>
      <c r="AF111" s="13">
        <f t="shared" si="172"/>
        <v>22.244855967078188</v>
      </c>
      <c r="AG111" s="13">
        <f t="shared" si="172"/>
        <v>25.635817805010415</v>
      </c>
      <c r="AH111" s="13">
        <f t="shared" ref="AH111:BM111" si="173">IFERROR(AH24/AH51,"")</f>
        <v>26.231135274385434</v>
      </c>
      <c r="AI111" s="13">
        <f t="shared" si="173"/>
        <v>27.225770328932988</v>
      </c>
      <c r="AJ111" s="13">
        <f t="shared" si="173"/>
        <v>27.713375745640832</v>
      </c>
      <c r="AK111" s="98">
        <f t="shared" si="173"/>
        <v>29.596974520469963</v>
      </c>
      <c r="AL111" s="13">
        <f t="shared" si="173"/>
        <v>20.530064843406077</v>
      </c>
      <c r="AM111" s="13">
        <f t="shared" si="173"/>
        <v>25.002905015060971</v>
      </c>
      <c r="AN111" s="13">
        <f t="shared" si="173"/>
        <v>26.82126990541628</v>
      </c>
      <c r="AO111" s="13">
        <f t="shared" si="173"/>
        <v>23.177759423201568</v>
      </c>
      <c r="AP111" s="13">
        <f t="shared" si="173"/>
        <v>27.133446700525706</v>
      </c>
      <c r="AQ111" s="13">
        <f t="shared" si="173"/>
        <v>24.982451510922019</v>
      </c>
      <c r="AR111" s="13">
        <f t="shared" si="173"/>
        <v>24.17823879991569</v>
      </c>
      <c r="AS111" s="13">
        <f t="shared" si="173"/>
        <v>26.253165912642075</v>
      </c>
      <c r="AT111" s="13">
        <f t="shared" si="173"/>
        <v>26.386286658352443</v>
      </c>
      <c r="AU111" s="13">
        <f t="shared" si="173"/>
        <v>27.149349971417951</v>
      </c>
      <c r="AV111" s="13">
        <f t="shared" si="173"/>
        <v>27.470886943445539</v>
      </c>
      <c r="AW111" s="98">
        <f t="shared" si="173"/>
        <v>28.2019597638519</v>
      </c>
      <c r="AX111" s="13">
        <f t="shared" si="173"/>
        <v>24.926918552307935</v>
      </c>
      <c r="AY111" s="13">
        <f t="shared" si="173"/>
        <v>25.030215995200777</v>
      </c>
      <c r="AZ111" s="13">
        <f t="shared" si="173"/>
        <v>28.850924760144157</v>
      </c>
      <c r="BA111" s="13">
        <f t="shared" si="173"/>
        <v>24.60167626703938</v>
      </c>
      <c r="BB111" s="13">
        <f t="shared" si="173"/>
        <v>28.869105414836991</v>
      </c>
      <c r="BC111" s="13">
        <f t="shared" si="173"/>
        <v>26.756909821174951</v>
      </c>
      <c r="BD111" s="13">
        <f t="shared" si="173"/>
        <v>28.44946976523531</v>
      </c>
      <c r="BE111" s="13">
        <f t="shared" si="173"/>
        <v>29.0601577625809</v>
      </c>
      <c r="BF111" s="13">
        <f t="shared" si="173"/>
        <v>29.917928825355428</v>
      </c>
      <c r="BG111" s="13">
        <f t="shared" si="173"/>
        <v>30.810879871880228</v>
      </c>
      <c r="BH111" s="13">
        <f t="shared" si="173"/>
        <v>31.746406518339409</v>
      </c>
      <c r="BI111" s="98">
        <f t="shared" si="173"/>
        <v>32.72606412961418</v>
      </c>
      <c r="BJ111" s="13">
        <f t="shared" si="173"/>
        <v>26.990363652093169</v>
      </c>
      <c r="BK111" s="13">
        <f t="shared" si="173"/>
        <v>27.195816797654956</v>
      </c>
      <c r="BL111" s="13">
        <f t="shared" si="173"/>
        <v>31.739942902941419</v>
      </c>
      <c r="BM111" s="13">
        <f t="shared" si="173"/>
        <v>26.582482901923328</v>
      </c>
      <c r="BN111" s="13">
        <f t="shared" ref="BN111:CS111" si="174">IFERROR(BN24/BN51,"")</f>
        <v>30.967934828182049</v>
      </c>
      <c r="BO111" s="13">
        <f t="shared" si="174"/>
        <v>28.847038113792635</v>
      </c>
      <c r="BP111" s="13">
        <f t="shared" si="174"/>
        <v>30.637004765597847</v>
      </c>
      <c r="BQ111" s="13">
        <f t="shared" si="174"/>
        <v>31.31245500081107</v>
      </c>
      <c r="BR111" s="13">
        <f t="shared" si="174"/>
        <v>32.227314282046173</v>
      </c>
      <c r="BS111" s="13">
        <f t="shared" si="174"/>
        <v>33.159127602238172</v>
      </c>
      <c r="BT111" s="13">
        <f t="shared" si="174"/>
        <v>34.13216712686814</v>
      </c>
      <c r="BU111" s="98">
        <f t="shared" si="174"/>
        <v>35.150625518137261</v>
      </c>
      <c r="BV111" s="13">
        <f t="shared" si="174"/>
        <v>30.097022554992606</v>
      </c>
      <c r="BW111" s="13">
        <f t="shared" si="174"/>
        <v>30.481860532253002</v>
      </c>
      <c r="BX111" s="13">
        <f t="shared" si="174"/>
        <v>35.351183753514192</v>
      </c>
      <c r="BY111" s="13">
        <f t="shared" si="174"/>
        <v>29.598443408558932</v>
      </c>
      <c r="BZ111" s="13">
        <f t="shared" si="174"/>
        <v>34.244594354959858</v>
      </c>
      <c r="CA111" s="13">
        <f t="shared" si="174"/>
        <v>31.960304372841904</v>
      </c>
      <c r="CB111" s="13">
        <f t="shared" si="174"/>
        <v>33.787554891464652</v>
      </c>
      <c r="CC111" s="13">
        <f t="shared" si="174"/>
        <v>34.373579862269658</v>
      </c>
      <c r="CD111" s="13">
        <f t="shared" si="174"/>
        <v>35.257048921702129</v>
      </c>
      <c r="CE111" s="13">
        <f t="shared" si="174"/>
        <v>36.138671940788988</v>
      </c>
      <c r="CF111" s="13">
        <f t="shared" si="174"/>
        <v>37.005661124201019</v>
      </c>
      <c r="CG111" s="98">
        <f t="shared" si="174"/>
        <v>37.678439360965442</v>
      </c>
      <c r="CH111" s="13">
        <f t="shared" si="174"/>
        <v>30.718012121728435</v>
      </c>
      <c r="CI111" s="13">
        <f t="shared" si="174"/>
        <v>31.197291736606552</v>
      </c>
      <c r="CJ111" s="13">
        <f t="shared" si="174"/>
        <v>35.752582499819781</v>
      </c>
      <c r="CK111" s="13">
        <f t="shared" si="174"/>
        <v>30.450830451017698</v>
      </c>
      <c r="CL111" s="13">
        <f t="shared" si="174"/>
        <v>34.825144493688967</v>
      </c>
      <c r="CM111" s="13">
        <f t="shared" si="174"/>
        <v>32.754130361453768</v>
      </c>
      <c r="CN111" s="13">
        <f t="shared" si="174"/>
        <v>34.544537697908233</v>
      </c>
      <c r="CO111" s="13">
        <f t="shared" si="174"/>
        <v>35.168402459359882</v>
      </c>
      <c r="CP111" s="13">
        <f t="shared" si="174"/>
        <v>36.08233766330833</v>
      </c>
      <c r="CQ111" s="13">
        <f t="shared" si="174"/>
        <v>36.902696062787889</v>
      </c>
      <c r="CR111" s="13">
        <f t="shared" si="174"/>
        <v>37.802753413885682</v>
      </c>
      <c r="CS111" s="98">
        <f t="shared" si="174"/>
        <v>38.525935472933455</v>
      </c>
    </row>
    <row r="112" spans="1:97" s="13" customFormat="1" x14ac:dyDescent="0.25">
      <c r="A112" s="13" t="s">
        <v>7</v>
      </c>
      <c r="B112" s="13">
        <f t="shared" ref="B112:AG112" si="175">IFERROR(B25/B52,"")</f>
        <v>17.248846774193549</v>
      </c>
      <c r="C112" s="13">
        <f t="shared" si="175"/>
        <v>17.460094827586207</v>
      </c>
      <c r="D112" s="13">
        <f t="shared" si="175"/>
        <v>22.745801136363635</v>
      </c>
      <c r="E112" s="13">
        <f t="shared" si="175"/>
        <v>20.610436363636364</v>
      </c>
      <c r="F112" s="13">
        <f t="shared" si="175"/>
        <v>18.440367647058821</v>
      </c>
      <c r="G112" s="13">
        <f t="shared" si="175"/>
        <v>22.255634241245097</v>
      </c>
      <c r="H112" s="13">
        <f t="shared" si="175"/>
        <v>20.052320512820515</v>
      </c>
      <c r="I112" s="13">
        <f t="shared" si="175"/>
        <v>16.133956250000001</v>
      </c>
      <c r="J112" s="13">
        <f t="shared" si="175"/>
        <v>20.827540740740741</v>
      </c>
      <c r="K112" s="13">
        <f t="shared" si="175"/>
        <v>22.263780952380955</v>
      </c>
      <c r="L112" s="13">
        <f t="shared" si="175"/>
        <v>28.230774436090226</v>
      </c>
      <c r="M112" s="98">
        <f t="shared" si="175"/>
        <v>25.780412068965514</v>
      </c>
      <c r="N112" s="263">
        <f t="shared" si="175"/>
        <v>15.893448979591836</v>
      </c>
      <c r="O112" s="263">
        <f t="shared" si="175"/>
        <v>19.297728813559324</v>
      </c>
      <c r="P112" s="263">
        <f t="shared" si="175"/>
        <v>34.09402</v>
      </c>
      <c r="Q112" s="263">
        <f t="shared" si="175"/>
        <v>34.407516129032246</v>
      </c>
      <c r="R112" s="263">
        <f t="shared" si="175"/>
        <v>29.931713333333331</v>
      </c>
      <c r="S112" s="263">
        <f t="shared" si="175"/>
        <v>26.476179999999999</v>
      </c>
      <c r="T112" s="263">
        <f t="shared" si="175"/>
        <v>26.840216748768473</v>
      </c>
      <c r="U112" s="263">
        <f t="shared" si="175"/>
        <v>19.667087947882766</v>
      </c>
      <c r="V112" s="13">
        <f t="shared" si="175"/>
        <v>24.615946064139944</v>
      </c>
      <c r="W112" s="13">
        <f t="shared" si="175"/>
        <v>21.310954732510286</v>
      </c>
      <c r="X112" s="13">
        <f t="shared" si="175"/>
        <v>34.051698142414921</v>
      </c>
      <c r="Y112" s="98">
        <f t="shared" si="175"/>
        <v>45.959034412955731</v>
      </c>
      <c r="Z112" s="13">
        <f t="shared" si="175"/>
        <v>25.930491596638657</v>
      </c>
      <c r="AA112" s="13">
        <f t="shared" si="175"/>
        <v>23.543288416075672</v>
      </c>
      <c r="AB112" s="13">
        <f t="shared" si="175"/>
        <v>23.63846975088968</v>
      </c>
      <c r="AC112" s="13">
        <f t="shared" si="175"/>
        <v>21.05776699029126</v>
      </c>
      <c r="AD112" s="13">
        <f t="shared" si="175"/>
        <v>21.056680851063827</v>
      </c>
      <c r="AE112" s="13">
        <f t="shared" si="175"/>
        <v>27.560405405405405</v>
      </c>
      <c r="AF112" s="13">
        <f t="shared" si="175"/>
        <v>31.355721649484536</v>
      </c>
      <c r="AG112" s="13">
        <f t="shared" si="175"/>
        <v>29.744751646195326</v>
      </c>
      <c r="AH112" s="13">
        <f t="shared" ref="AH112:BM112" si="176">IFERROR(AH25/AH52,"")</f>
        <v>30.988368283805752</v>
      </c>
      <c r="AI112" s="13">
        <f t="shared" si="176"/>
        <v>33.385465499271824</v>
      </c>
      <c r="AJ112" s="13">
        <f t="shared" si="176"/>
        <v>34.693546490662683</v>
      </c>
      <c r="AK112" s="98">
        <f t="shared" si="176"/>
        <v>35.975862318161901</v>
      </c>
      <c r="AL112" s="13">
        <f t="shared" si="176"/>
        <v>28.730012455732442</v>
      </c>
      <c r="AM112" s="13">
        <f t="shared" si="176"/>
        <v>24.501143807818575</v>
      </c>
      <c r="AN112" s="13">
        <f t="shared" si="176"/>
        <v>28.020614796743807</v>
      </c>
      <c r="AO112" s="13">
        <f t="shared" si="176"/>
        <v>24.791700583798772</v>
      </c>
      <c r="AP112" s="13">
        <f t="shared" si="176"/>
        <v>24.743125472393558</v>
      </c>
      <c r="AQ112" s="13">
        <f t="shared" si="176"/>
        <v>28.727943411040943</v>
      </c>
      <c r="AR112" s="13">
        <f t="shared" si="176"/>
        <v>31.433633772041745</v>
      </c>
      <c r="AS112" s="13">
        <f t="shared" si="176"/>
        <v>29.417932919324773</v>
      </c>
      <c r="AT112" s="13">
        <f t="shared" si="176"/>
        <v>29.697451521022646</v>
      </c>
      <c r="AU112" s="13">
        <f t="shared" si="176"/>
        <v>30.915498469783664</v>
      </c>
      <c r="AV112" s="13">
        <f t="shared" si="176"/>
        <v>31.746898868531932</v>
      </c>
      <c r="AW112" s="98">
        <f t="shared" si="176"/>
        <v>31.75029474065138</v>
      </c>
      <c r="AX112" s="13">
        <f t="shared" si="176"/>
        <v>31.476131998834113</v>
      </c>
      <c r="AY112" s="13">
        <f t="shared" si="176"/>
        <v>29.260850782801299</v>
      </c>
      <c r="AZ112" s="13">
        <f t="shared" si="176"/>
        <v>29.680139147418174</v>
      </c>
      <c r="BA112" s="13">
        <f t="shared" si="176"/>
        <v>28.625135337520405</v>
      </c>
      <c r="BB112" s="13">
        <f t="shared" si="176"/>
        <v>29.022300959052011</v>
      </c>
      <c r="BC112" s="13">
        <f t="shared" si="176"/>
        <v>32.958414550753439</v>
      </c>
      <c r="BD112" s="13">
        <f t="shared" si="176"/>
        <v>32.461199078673012</v>
      </c>
      <c r="BE112" s="13">
        <f t="shared" si="176"/>
        <v>32.973432469967825</v>
      </c>
      <c r="BF112" s="13">
        <f t="shared" si="176"/>
        <v>33.737980008332229</v>
      </c>
      <c r="BG112" s="13">
        <f t="shared" si="176"/>
        <v>34.496786738558697</v>
      </c>
      <c r="BH112" s="13">
        <f t="shared" si="176"/>
        <v>35.240179622868773</v>
      </c>
      <c r="BI112" s="98">
        <f t="shared" si="176"/>
        <v>35.83663106116181</v>
      </c>
      <c r="BJ112" s="13">
        <f t="shared" si="176"/>
        <v>34.001565531597862</v>
      </c>
      <c r="BK112" s="13">
        <f t="shared" si="176"/>
        <v>31.668709104169274</v>
      </c>
      <c r="BL112" s="13">
        <f t="shared" si="176"/>
        <v>32.164260543277209</v>
      </c>
      <c r="BM112" s="13">
        <f t="shared" si="176"/>
        <v>31.114238007941694</v>
      </c>
      <c r="BN112" s="13">
        <f t="shared" ref="BN112:CS112" si="177">IFERROR(BN25/BN52,"")</f>
        <v>31.410493937199405</v>
      </c>
      <c r="BO112" s="13">
        <f t="shared" si="177"/>
        <v>35.400795430748929</v>
      </c>
      <c r="BP112" s="13">
        <f t="shared" si="177"/>
        <v>34.917792669600331</v>
      </c>
      <c r="BQ112" s="13">
        <f t="shared" si="177"/>
        <v>35.502776492743891</v>
      </c>
      <c r="BR112" s="13">
        <f t="shared" si="177"/>
        <v>36.353540661821576</v>
      </c>
      <c r="BS112" s="13">
        <f t="shared" si="177"/>
        <v>37.1711188179438</v>
      </c>
      <c r="BT112" s="13">
        <f t="shared" si="177"/>
        <v>37.950476121544447</v>
      </c>
      <c r="BU112" s="98">
        <f t="shared" si="177"/>
        <v>38.563617095870285</v>
      </c>
      <c r="BV112" s="13">
        <f t="shared" si="177"/>
        <v>37.708454274706199</v>
      </c>
      <c r="BW112" s="13">
        <f t="shared" si="177"/>
        <v>35.176895640880751</v>
      </c>
      <c r="BX112" s="13">
        <f t="shared" si="177"/>
        <v>35.755440794589141</v>
      </c>
      <c r="BY112" s="13">
        <f t="shared" si="177"/>
        <v>34.65862124904092</v>
      </c>
      <c r="BZ112" s="13">
        <f t="shared" si="177"/>
        <v>34.882993621691696</v>
      </c>
      <c r="CA112" s="13">
        <f t="shared" si="177"/>
        <v>39.004222735965428</v>
      </c>
      <c r="CB112" s="13">
        <f t="shared" si="177"/>
        <v>38.468406355737429</v>
      </c>
      <c r="CC112" s="13">
        <f t="shared" si="177"/>
        <v>38.939075202156317</v>
      </c>
      <c r="CD112" s="13">
        <f t="shared" si="177"/>
        <v>39.736258359588227</v>
      </c>
      <c r="CE112" s="13">
        <f t="shared" si="177"/>
        <v>40.491268290067225</v>
      </c>
      <c r="CF112" s="13">
        <f t="shared" si="177"/>
        <v>41.143876408476402</v>
      </c>
      <c r="CG112" s="98">
        <f t="shared" si="177"/>
        <v>41.678287356605566</v>
      </c>
      <c r="CH112" s="13">
        <f t="shared" si="177"/>
        <v>38.086208776161094</v>
      </c>
      <c r="CI112" s="13">
        <f t="shared" si="177"/>
        <v>35.913136774611488</v>
      </c>
      <c r="CJ112" s="13">
        <f t="shared" si="177"/>
        <v>36.522364934557714</v>
      </c>
      <c r="CK112" s="13">
        <f t="shared" si="177"/>
        <v>35.625595986200793</v>
      </c>
      <c r="CL112" s="13">
        <f t="shared" si="177"/>
        <v>35.854109357069518</v>
      </c>
      <c r="CM112" s="13">
        <f t="shared" si="177"/>
        <v>39.816301801170688</v>
      </c>
      <c r="CN112" s="13">
        <f t="shared" si="177"/>
        <v>39.397511702243023</v>
      </c>
      <c r="CO112" s="13">
        <f t="shared" si="177"/>
        <v>39.900395885417012</v>
      </c>
      <c r="CP112" s="13">
        <f t="shared" si="177"/>
        <v>40.727015586017544</v>
      </c>
      <c r="CQ112" s="13">
        <f t="shared" si="177"/>
        <v>41.426020055781706</v>
      </c>
      <c r="CR112" s="13">
        <f t="shared" si="177"/>
        <v>42.108832420184285</v>
      </c>
      <c r="CS112" s="98">
        <f t="shared" si="177"/>
        <v>42.682988723420301</v>
      </c>
    </row>
    <row r="113" spans="1:97" s="13" customFormat="1" x14ac:dyDescent="0.25">
      <c r="A113" s="13" t="s">
        <v>8</v>
      </c>
      <c r="B113" s="13">
        <f t="shared" ref="B113:AG113" si="178">IFERROR(B26/B53,"")</f>
        <v>11.022777777777778</v>
      </c>
      <c r="C113" s="13">
        <f t="shared" si="178"/>
        <v>17.557507692307695</v>
      </c>
      <c r="D113" s="13">
        <f t="shared" si="178"/>
        <v>21.380508064516128</v>
      </c>
      <c r="E113" s="13">
        <f t="shared" si="178"/>
        <v>27.854204225352113</v>
      </c>
      <c r="F113" s="13">
        <f t="shared" si="178"/>
        <v>17.136313186813187</v>
      </c>
      <c r="G113" s="13">
        <f t="shared" si="178"/>
        <v>20.090412587412587</v>
      </c>
      <c r="H113" s="13">
        <f t="shared" si="178"/>
        <v>27.293579545454545</v>
      </c>
      <c r="I113" s="13">
        <f t="shared" si="178"/>
        <v>20.912692857142858</v>
      </c>
      <c r="J113" s="13">
        <f t="shared" si="178"/>
        <v>18.252619230769191</v>
      </c>
      <c r="K113" s="13">
        <f t="shared" si="178"/>
        <v>19.909502604166665</v>
      </c>
      <c r="L113" s="13">
        <f t="shared" si="178"/>
        <v>29.402005025125629</v>
      </c>
      <c r="M113" s="98">
        <f t="shared" si="178"/>
        <v>36.214283261802578</v>
      </c>
      <c r="N113" s="263">
        <f t="shared" si="178"/>
        <v>16.007750000000001</v>
      </c>
      <c r="O113" s="263">
        <f t="shared" si="178"/>
        <v>14.436190082644629</v>
      </c>
      <c r="P113" s="263">
        <f t="shared" si="178"/>
        <v>22.0625859375</v>
      </c>
      <c r="Q113" s="263">
        <f t="shared" si="178"/>
        <v>30.427777173913039</v>
      </c>
      <c r="R113" s="263">
        <f t="shared" si="178"/>
        <v>22.59612878787879</v>
      </c>
      <c r="S113" s="263">
        <f t="shared" si="178"/>
        <v>23.566807017543859</v>
      </c>
      <c r="T113" s="263">
        <f t="shared" si="178"/>
        <v>23.281610619469028</v>
      </c>
      <c r="U113" s="263">
        <f t="shared" si="178"/>
        <v>25.512819354838712</v>
      </c>
      <c r="V113" s="13">
        <f t="shared" si="178"/>
        <v>32.460669354838707</v>
      </c>
      <c r="W113" s="13">
        <f t="shared" si="178"/>
        <v>38.235719444444449</v>
      </c>
      <c r="X113" s="13">
        <f t="shared" si="178"/>
        <v>29.555490384615386</v>
      </c>
      <c r="Y113" s="98">
        <f t="shared" si="178"/>
        <v>29.164549844236824</v>
      </c>
      <c r="Z113" s="13">
        <f t="shared" si="178"/>
        <v>20.282811643835618</v>
      </c>
      <c r="AA113" s="13">
        <f t="shared" si="178"/>
        <v>26.812258823529412</v>
      </c>
      <c r="AB113" s="13">
        <f t="shared" si="178"/>
        <v>28.561464088397791</v>
      </c>
      <c r="AC113" s="13">
        <f t="shared" si="178"/>
        <v>18.050999999999998</v>
      </c>
      <c r="AD113" s="13">
        <f t="shared" si="178"/>
        <v>24.569082568807342</v>
      </c>
      <c r="AE113" s="13">
        <f t="shared" si="178"/>
        <v>23.597047619047618</v>
      </c>
      <c r="AF113" s="13">
        <f t="shared" si="178"/>
        <v>24.78381818181818</v>
      </c>
      <c r="AG113" s="13">
        <f t="shared" si="178"/>
        <v>21.87755004760805</v>
      </c>
      <c r="AH113" s="13">
        <f t="shared" ref="AH113:BM113" si="179">IFERROR(AH26/AH53,"")</f>
        <v>23.731810755657513</v>
      </c>
      <c r="AI113" s="13">
        <f t="shared" si="179"/>
        <v>24.890335694473357</v>
      </c>
      <c r="AJ113" s="13">
        <f t="shared" si="179"/>
        <v>26.039411260044339</v>
      </c>
      <c r="AK113" s="98">
        <f t="shared" si="179"/>
        <v>26.530292248307433</v>
      </c>
      <c r="AL113" s="13">
        <f t="shared" si="179"/>
        <v>20.989184295179623</v>
      </c>
      <c r="AM113" s="13">
        <f t="shared" si="179"/>
        <v>24.391877816706565</v>
      </c>
      <c r="AN113" s="13">
        <f t="shared" si="179"/>
        <v>26.488270228059729</v>
      </c>
      <c r="AO113" s="13">
        <f t="shared" si="179"/>
        <v>19.468876861297556</v>
      </c>
      <c r="AP113" s="13">
        <f t="shared" si="179"/>
        <v>22.71273983981078</v>
      </c>
      <c r="AQ113" s="13">
        <f t="shared" si="179"/>
        <v>23.875289643264377</v>
      </c>
      <c r="AR113" s="13">
        <f t="shared" si="179"/>
        <v>27.724378365038781</v>
      </c>
      <c r="AS113" s="13">
        <f t="shared" si="179"/>
        <v>23.596135630106932</v>
      </c>
      <c r="AT113" s="13">
        <f t="shared" si="179"/>
        <v>24.94882597980202</v>
      </c>
      <c r="AU113" s="13">
        <f t="shared" si="179"/>
        <v>25.914599847387422</v>
      </c>
      <c r="AV113" s="13">
        <f t="shared" si="179"/>
        <v>26.535948813894851</v>
      </c>
      <c r="AW113" s="98">
        <f t="shared" si="179"/>
        <v>25.963662508770799</v>
      </c>
      <c r="AX113" s="13">
        <f t="shared" si="179"/>
        <v>22.556943713709654</v>
      </c>
      <c r="AY113" s="13">
        <f t="shared" si="179"/>
        <v>26.43274753275313</v>
      </c>
      <c r="AZ113" s="13">
        <f t="shared" si="179"/>
        <v>30.148937437744355</v>
      </c>
      <c r="BA113" s="13">
        <f t="shared" si="179"/>
        <v>21.575829615157783</v>
      </c>
      <c r="BB113" s="13">
        <f t="shared" si="179"/>
        <v>25.067681764314663</v>
      </c>
      <c r="BC113" s="13">
        <f t="shared" si="179"/>
        <v>26.238005393879298</v>
      </c>
      <c r="BD113" s="13">
        <f t="shared" si="179"/>
        <v>31.127048516392311</v>
      </c>
      <c r="BE113" s="13">
        <f t="shared" si="179"/>
        <v>26.183456642892061</v>
      </c>
      <c r="BF113" s="13">
        <f t="shared" si="179"/>
        <v>27.70055922469367</v>
      </c>
      <c r="BG113" s="13">
        <f t="shared" si="179"/>
        <v>28.843447663703717</v>
      </c>
      <c r="BH113" s="13">
        <f t="shared" si="179"/>
        <v>29.5824071974289</v>
      </c>
      <c r="BI113" s="98">
        <f t="shared" si="179"/>
        <v>29.113863032962939</v>
      </c>
      <c r="BJ113" s="13">
        <f t="shared" si="179"/>
        <v>24.389572867359661</v>
      </c>
      <c r="BK113" s="13">
        <f t="shared" si="179"/>
        <v>28.576919577692649</v>
      </c>
      <c r="BL113" s="13">
        <f t="shared" si="179"/>
        <v>32.59363373296906</v>
      </c>
      <c r="BM113" s="13">
        <f t="shared" si="179"/>
        <v>23.309061733216097</v>
      </c>
      <c r="BN113" s="13">
        <f t="shared" ref="BN113:CS113" si="180">IFERROR(BN26/BN53,"")</f>
        <v>27.141834219192518</v>
      </c>
      <c r="BO113" s="13">
        <f t="shared" si="180"/>
        <v>28.44980301024593</v>
      </c>
      <c r="BP113" s="13">
        <f t="shared" si="180"/>
        <v>33.72228754568922</v>
      </c>
      <c r="BQ113" s="13">
        <f t="shared" si="180"/>
        <v>28.302408015276601</v>
      </c>
      <c r="BR113" s="13">
        <f t="shared" si="180"/>
        <v>29.918046925872765</v>
      </c>
      <c r="BS113" s="13">
        <f t="shared" si="180"/>
        <v>31.156539483703558</v>
      </c>
      <c r="BT113" s="13">
        <f t="shared" si="180"/>
        <v>31.954891439467211</v>
      </c>
      <c r="BU113" s="98">
        <f t="shared" si="180"/>
        <v>31.4348292497255</v>
      </c>
      <c r="BV113" s="13">
        <f t="shared" si="180"/>
        <v>27.116104082484231</v>
      </c>
      <c r="BW113" s="13">
        <f t="shared" si="180"/>
        <v>31.798280749774239</v>
      </c>
      <c r="BX113" s="13">
        <f t="shared" si="180"/>
        <v>36.293460153365679</v>
      </c>
      <c r="BY113" s="13">
        <f t="shared" si="180"/>
        <v>25.962657648062468</v>
      </c>
      <c r="BZ113" s="13">
        <f t="shared" si="180"/>
        <v>30.259510948506129</v>
      </c>
      <c r="CA113" s="13">
        <f t="shared" si="180"/>
        <v>31.754646130019495</v>
      </c>
      <c r="CB113" s="13">
        <f t="shared" si="180"/>
        <v>37.561782819296916</v>
      </c>
      <c r="CC113" s="13">
        <f t="shared" si="180"/>
        <v>31.568214063499905</v>
      </c>
      <c r="CD113" s="13">
        <f t="shared" si="180"/>
        <v>33.367624885653974</v>
      </c>
      <c r="CE113" s="13">
        <f t="shared" si="180"/>
        <v>34.752954115358087</v>
      </c>
      <c r="CF113" s="13">
        <f t="shared" si="180"/>
        <v>35.655745581466533</v>
      </c>
      <c r="CG113" s="98">
        <f t="shared" si="180"/>
        <v>35.103314539537379</v>
      </c>
      <c r="CH113" s="13">
        <f t="shared" si="180"/>
        <v>27.832318592210264</v>
      </c>
      <c r="CI113" s="13">
        <f t="shared" si="180"/>
        <v>32.644838797286916</v>
      </c>
      <c r="CJ113" s="13">
        <f t="shared" si="180"/>
        <v>37.297513773684329</v>
      </c>
      <c r="CK113" s="13">
        <f t="shared" si="180"/>
        <v>26.57407755171344</v>
      </c>
      <c r="CL113" s="13">
        <f t="shared" si="180"/>
        <v>31.188270243002524</v>
      </c>
      <c r="CM113" s="13">
        <f t="shared" si="180"/>
        <v>32.677276326283014</v>
      </c>
      <c r="CN113" s="13">
        <f t="shared" si="180"/>
        <v>38.835746485785542</v>
      </c>
      <c r="CO113" s="13">
        <f t="shared" si="180"/>
        <v>32.54328145127544</v>
      </c>
      <c r="CP113" s="13">
        <f t="shared" si="180"/>
        <v>34.398497456570524</v>
      </c>
      <c r="CQ113" s="13">
        <f t="shared" si="180"/>
        <v>35.79712021962046</v>
      </c>
      <c r="CR113" s="13">
        <f t="shared" si="180"/>
        <v>36.711314126884425</v>
      </c>
      <c r="CS113" s="98">
        <f t="shared" si="180"/>
        <v>36.101484860047947</v>
      </c>
    </row>
    <row r="114" spans="1:97" s="13" customFormat="1" x14ac:dyDescent="0.25">
      <c r="A114" s="13" t="s">
        <v>1</v>
      </c>
      <c r="B114" s="13">
        <f t="shared" ref="B114:AG114" si="181">IFERROR(B27/B54,"")</f>
        <v>14.515539682539684</v>
      </c>
      <c r="C114" s="13">
        <f t="shared" si="181"/>
        <v>20.561101694915255</v>
      </c>
      <c r="D114" s="13">
        <f t="shared" si="181"/>
        <v>20.453307142857145</v>
      </c>
      <c r="E114" s="13">
        <f t="shared" si="181"/>
        <v>29.955370535714284</v>
      </c>
      <c r="F114" s="13">
        <f t="shared" si="181"/>
        <v>17.899781690140848</v>
      </c>
      <c r="G114" s="13">
        <f t="shared" si="181"/>
        <v>35.415263333333336</v>
      </c>
      <c r="H114" s="13">
        <f t="shared" si="181"/>
        <v>28.585739726027398</v>
      </c>
      <c r="I114" s="13">
        <f t="shared" si="181"/>
        <v>18.057246031746033</v>
      </c>
      <c r="J114" s="13">
        <f t="shared" si="181"/>
        <v>26.084392018779344</v>
      </c>
      <c r="K114" s="13">
        <f t="shared" si="181"/>
        <v>25.428156756756756</v>
      </c>
      <c r="L114" s="13">
        <f t="shared" si="181"/>
        <v>35.60003571428576</v>
      </c>
      <c r="M114" s="98">
        <f t="shared" si="181"/>
        <v>34.779468253968297</v>
      </c>
      <c r="N114" s="263">
        <f t="shared" si="181"/>
        <v>16.331717171717173</v>
      </c>
      <c r="O114" s="263">
        <f t="shared" si="181"/>
        <v>18.800772727272726</v>
      </c>
      <c r="P114" s="263">
        <f t="shared" si="181"/>
        <v>26.457915343915346</v>
      </c>
      <c r="Q114" s="263">
        <f t="shared" si="181"/>
        <v>18.736309782608693</v>
      </c>
      <c r="R114" s="263">
        <f t="shared" si="181"/>
        <v>25.037327956989245</v>
      </c>
      <c r="S114" s="263">
        <f t="shared" si="181"/>
        <v>24.742334745762715</v>
      </c>
      <c r="T114" s="263">
        <f t="shared" si="181"/>
        <v>24.893502994011978</v>
      </c>
      <c r="U114" s="263">
        <f t="shared" si="181"/>
        <v>26.768354014598543</v>
      </c>
      <c r="V114" s="13">
        <f t="shared" si="181"/>
        <v>33.471855072463768</v>
      </c>
      <c r="W114" s="13">
        <f t="shared" si="181"/>
        <v>32.358598214285713</v>
      </c>
      <c r="X114" s="13">
        <f t="shared" si="181"/>
        <v>48.33600699300699</v>
      </c>
      <c r="Y114" s="98">
        <f t="shared" si="181"/>
        <v>55.648818548387183</v>
      </c>
      <c r="Z114" s="13">
        <f t="shared" si="181"/>
        <v>13.592712328767124</v>
      </c>
      <c r="AA114" s="13">
        <f t="shared" si="181"/>
        <v>15.888962616822431</v>
      </c>
      <c r="AB114" s="13">
        <f t="shared" si="181"/>
        <v>20.675240963855423</v>
      </c>
      <c r="AC114" s="13">
        <f t="shared" si="181"/>
        <v>31.361366906474817</v>
      </c>
      <c r="AD114" s="13">
        <f t="shared" si="181"/>
        <v>78.6971186440678</v>
      </c>
      <c r="AE114" s="13">
        <f t="shared" si="181"/>
        <v>30.888888888888889</v>
      </c>
      <c r="AF114" s="13">
        <f t="shared" si="181"/>
        <v>35.233578947368422</v>
      </c>
      <c r="AG114" s="13">
        <f t="shared" si="181"/>
        <v>35.443243385787483</v>
      </c>
      <c r="AH114" s="13">
        <f t="shared" ref="AH114:BM114" si="182">IFERROR(AH27/AH54,"")</f>
        <v>37.828615304011883</v>
      </c>
      <c r="AI114" s="13">
        <f t="shared" si="182"/>
        <v>40.007968549749855</v>
      </c>
      <c r="AJ114" s="13">
        <f t="shared" si="182"/>
        <v>41.685816048783984</v>
      </c>
      <c r="AK114" s="98">
        <f t="shared" si="182"/>
        <v>45.580549446266538</v>
      </c>
      <c r="AL114" s="13">
        <f t="shared" si="182"/>
        <v>28.696263229156013</v>
      </c>
      <c r="AM114" s="13">
        <f t="shared" si="182"/>
        <v>28.52187838023</v>
      </c>
      <c r="AN114" s="13">
        <f t="shared" si="182"/>
        <v>25.271349865797401</v>
      </c>
      <c r="AO114" s="13">
        <f t="shared" si="182"/>
        <v>26.871692796499012</v>
      </c>
      <c r="AP114" s="13">
        <f t="shared" si="182"/>
        <v>29.854448813806599</v>
      </c>
      <c r="AQ114" s="13">
        <f t="shared" si="182"/>
        <v>30.643645376465535</v>
      </c>
      <c r="AR114" s="13">
        <f t="shared" si="182"/>
        <v>31.702888674042967</v>
      </c>
      <c r="AS114" s="13">
        <f t="shared" si="182"/>
        <v>31.521522587210512</v>
      </c>
      <c r="AT114" s="13">
        <f t="shared" si="182"/>
        <v>31.523871615967078</v>
      </c>
      <c r="AU114" s="13">
        <f t="shared" si="182"/>
        <v>31.294334392993356</v>
      </c>
      <c r="AV114" s="13">
        <f t="shared" si="182"/>
        <v>30.890748619007407</v>
      </c>
      <c r="AW114" s="98">
        <f t="shared" si="182"/>
        <v>30.789708955915405</v>
      </c>
      <c r="AX114" s="13">
        <f t="shared" si="182"/>
        <v>30.429781063803386</v>
      </c>
      <c r="AY114" s="13">
        <f t="shared" si="182"/>
        <v>30.186697314182474</v>
      </c>
      <c r="AZ114" s="13">
        <f t="shared" si="182"/>
        <v>26.648544553141857</v>
      </c>
      <c r="BA114" s="13">
        <f t="shared" si="182"/>
        <v>28.25566404405761</v>
      </c>
      <c r="BB114" s="13">
        <f t="shared" si="182"/>
        <v>31.533590686147345</v>
      </c>
      <c r="BC114" s="13">
        <f t="shared" si="182"/>
        <v>32.569062033797671</v>
      </c>
      <c r="BD114" s="13">
        <f t="shared" si="182"/>
        <v>33.632779091453195</v>
      </c>
      <c r="BE114" s="13">
        <f t="shared" si="182"/>
        <v>33.523510635138521</v>
      </c>
      <c r="BF114" s="13">
        <f t="shared" si="182"/>
        <v>33.430403289960275</v>
      </c>
      <c r="BG114" s="13">
        <f t="shared" si="182"/>
        <v>33.286761557050376</v>
      </c>
      <c r="BH114" s="13">
        <f t="shared" si="182"/>
        <v>32.822724261394562</v>
      </c>
      <c r="BI114" s="98">
        <f t="shared" si="182"/>
        <v>32.372609425463224</v>
      </c>
      <c r="BJ114" s="13">
        <f t="shared" si="182"/>
        <v>32.063553503021389</v>
      </c>
      <c r="BK114" s="13">
        <f t="shared" si="182"/>
        <v>32.000334154074316</v>
      </c>
      <c r="BL114" s="13">
        <f t="shared" si="182"/>
        <v>28.525974748258278</v>
      </c>
      <c r="BM114" s="13">
        <f t="shared" si="182"/>
        <v>30.230381199839375</v>
      </c>
      <c r="BN114" s="13">
        <f t="shared" ref="BN114:CS114" si="183">IFERROR(BN27/BN54,"")</f>
        <v>33.762961743483331</v>
      </c>
      <c r="BO114" s="13">
        <f t="shared" si="183"/>
        <v>35.207000598746205</v>
      </c>
      <c r="BP114" s="13">
        <f t="shared" si="183"/>
        <v>36.186933212588976</v>
      </c>
      <c r="BQ114" s="13">
        <f t="shared" si="183"/>
        <v>36.11121687348178</v>
      </c>
      <c r="BR114" s="13">
        <f t="shared" si="183"/>
        <v>36.109657510398819</v>
      </c>
      <c r="BS114" s="13">
        <f t="shared" si="183"/>
        <v>35.815355424069509</v>
      </c>
      <c r="BT114" s="13">
        <f t="shared" si="183"/>
        <v>35.199042517250902</v>
      </c>
      <c r="BU114" s="98">
        <f t="shared" si="183"/>
        <v>34.628738431916453</v>
      </c>
      <c r="BV114" s="13">
        <f t="shared" si="183"/>
        <v>35.31364934190983</v>
      </c>
      <c r="BW114" s="13">
        <f t="shared" si="183"/>
        <v>35.222561050021113</v>
      </c>
      <c r="BX114" s="13">
        <f t="shared" si="183"/>
        <v>31.406875269441024</v>
      </c>
      <c r="BY114" s="13">
        <f t="shared" si="183"/>
        <v>33.309561819574057</v>
      </c>
      <c r="BZ114" s="13">
        <f t="shared" si="183"/>
        <v>37.228667514891832</v>
      </c>
      <c r="CA114" s="13">
        <f t="shared" si="183"/>
        <v>38.85869767610339</v>
      </c>
      <c r="CB114" s="13">
        <f t="shared" si="183"/>
        <v>39.947590382496173</v>
      </c>
      <c r="CC114" s="13">
        <f t="shared" si="183"/>
        <v>39.727325222124172</v>
      </c>
      <c r="CD114" s="13">
        <f t="shared" si="183"/>
        <v>39.714729987016838</v>
      </c>
      <c r="CE114" s="13">
        <f t="shared" si="183"/>
        <v>39.38450552385688</v>
      </c>
      <c r="CF114" s="13">
        <f t="shared" si="183"/>
        <v>38.580231099574569</v>
      </c>
      <c r="CG114" s="98">
        <f t="shared" si="183"/>
        <v>37.902565049760561</v>
      </c>
      <c r="CH114" s="13">
        <f t="shared" si="183"/>
        <v>36.132404420833126</v>
      </c>
      <c r="CI114" s="13">
        <f t="shared" si="183"/>
        <v>35.928427496510992</v>
      </c>
      <c r="CJ114" s="13">
        <f t="shared" si="183"/>
        <v>32.027860405647338</v>
      </c>
      <c r="CK114" s="13">
        <f t="shared" si="183"/>
        <v>33.888230784182525</v>
      </c>
      <c r="CL114" s="13">
        <f t="shared" si="183"/>
        <v>37.790406815613771</v>
      </c>
      <c r="CM114" s="13">
        <f t="shared" si="183"/>
        <v>39.400010883490609</v>
      </c>
      <c r="CN114" s="13">
        <f t="shared" si="183"/>
        <v>40.472254330753948</v>
      </c>
      <c r="CO114" s="13">
        <f t="shared" si="183"/>
        <v>40.238729619738322</v>
      </c>
      <c r="CP114" s="13">
        <f t="shared" si="183"/>
        <v>40.232096093378509</v>
      </c>
      <c r="CQ114" s="13">
        <f t="shared" si="183"/>
        <v>39.748402616810509</v>
      </c>
      <c r="CR114" s="13">
        <f t="shared" si="183"/>
        <v>38.99305251743742</v>
      </c>
      <c r="CS114" s="98">
        <f t="shared" si="183"/>
        <v>38.371562318813154</v>
      </c>
    </row>
    <row r="115" spans="1:97" s="13" customFormat="1" x14ac:dyDescent="0.25">
      <c r="A115" s="13" t="s">
        <v>2</v>
      </c>
      <c r="B115" s="13">
        <f t="shared" ref="B115:AG115" si="184">IFERROR(B28/B55,"")</f>
        <v>16.102956521739131</v>
      </c>
      <c r="C115" s="13">
        <f t="shared" si="184"/>
        <v>22.583764705882352</v>
      </c>
      <c r="D115" s="13">
        <f t="shared" si="184"/>
        <v>32.629199999999997</v>
      </c>
      <c r="E115" s="13">
        <f t="shared" si="184"/>
        <v>20.727619047619051</v>
      </c>
      <c r="F115" s="13">
        <f t="shared" si="184"/>
        <v>11.921695121951219</v>
      </c>
      <c r="G115" s="13">
        <f t="shared" si="184"/>
        <v>27.964737500000002</v>
      </c>
      <c r="H115" s="13">
        <f t="shared" si="184"/>
        <v>23.305568181818185</v>
      </c>
      <c r="I115" s="13">
        <f t="shared" si="184"/>
        <v>21.066826923076921</v>
      </c>
      <c r="J115" s="13">
        <f t="shared" si="184"/>
        <v>45.254991150442478</v>
      </c>
      <c r="K115" s="13">
        <f t="shared" si="184"/>
        <v>-9.8870714285714278</v>
      </c>
      <c r="L115" s="13">
        <f t="shared" si="184"/>
        <v>35.934620000000002</v>
      </c>
      <c r="M115" s="98">
        <f t="shared" si="184"/>
        <v>47.435774999999929</v>
      </c>
      <c r="N115" s="263">
        <f t="shared" si="184"/>
        <v>24.390192982456139</v>
      </c>
      <c r="O115" s="263">
        <f t="shared" si="184"/>
        <v>43.174999999999997</v>
      </c>
      <c r="P115" s="263">
        <f t="shared" si="184"/>
        <v>31.025500000000001</v>
      </c>
      <c r="Q115" s="263">
        <f t="shared" si="184"/>
        <v>19.136564705882353</v>
      </c>
      <c r="R115" s="263">
        <f t="shared" si="184"/>
        <v>24.589899082568806</v>
      </c>
      <c r="S115" s="263">
        <f t="shared" si="184"/>
        <v>23.887465714285714</v>
      </c>
      <c r="T115" s="263">
        <f t="shared" si="184"/>
        <v>19.701737704918035</v>
      </c>
      <c r="U115" s="263">
        <f t="shared" si="184"/>
        <v>25.922985401459858</v>
      </c>
      <c r="V115" s="13">
        <f t="shared" si="184"/>
        <v>30.5219375</v>
      </c>
      <c r="W115" s="13">
        <f t="shared" si="184"/>
        <v>32.086152597402595</v>
      </c>
      <c r="X115" s="13">
        <f t="shared" si="184"/>
        <v>31.271299999999997</v>
      </c>
      <c r="Y115" s="98">
        <f t="shared" si="184"/>
        <v>50.313964705882434</v>
      </c>
      <c r="Z115" s="13">
        <f t="shared" si="184"/>
        <v>27.684319047619049</v>
      </c>
      <c r="AA115" s="13">
        <f t="shared" si="184"/>
        <v>25.669517391304346</v>
      </c>
      <c r="AB115" s="13">
        <f t="shared" si="184"/>
        <v>29.686370370370373</v>
      </c>
      <c r="AC115" s="13">
        <f t="shared" si="184"/>
        <v>34.303206106870221</v>
      </c>
      <c r="AD115" s="13">
        <f t="shared" si="184"/>
        <v>40.458124999999995</v>
      </c>
      <c r="AE115" s="13">
        <f t="shared" si="184"/>
        <v>42.060594059405936</v>
      </c>
      <c r="AF115" s="13">
        <f t="shared" si="184"/>
        <v>46.95291666666666</v>
      </c>
      <c r="AG115" s="13">
        <f t="shared" si="184"/>
        <v>48.298943547265324</v>
      </c>
      <c r="AH115" s="13">
        <f t="shared" ref="AH115:BM115" si="185">IFERROR(AH28/AH55,"")</f>
        <v>51.39877096601105</v>
      </c>
      <c r="AI115" s="13">
        <f t="shared" si="185"/>
        <v>54.147501874036109</v>
      </c>
      <c r="AJ115" s="13">
        <f t="shared" si="185"/>
        <v>56.471886667161627</v>
      </c>
      <c r="AK115" s="98">
        <f t="shared" si="185"/>
        <v>61.578427593677958</v>
      </c>
      <c r="AL115" s="13">
        <f t="shared" si="185"/>
        <v>42.184211200070528</v>
      </c>
      <c r="AM115" s="13">
        <f t="shared" si="185"/>
        <v>42.537715829105096</v>
      </c>
      <c r="AN115" s="13">
        <f t="shared" si="185"/>
        <v>41.012069042300588</v>
      </c>
      <c r="AO115" s="13">
        <f t="shared" si="185"/>
        <v>40.668289735112687</v>
      </c>
      <c r="AP115" s="13">
        <f t="shared" si="185"/>
        <v>41.793215714439228</v>
      </c>
      <c r="AQ115" s="13">
        <f t="shared" si="185"/>
        <v>42.39038670884846</v>
      </c>
      <c r="AR115" s="13">
        <f t="shared" si="185"/>
        <v>43.45909912514545</v>
      </c>
      <c r="AS115" s="13">
        <f t="shared" si="185"/>
        <v>41.878768711976797</v>
      </c>
      <c r="AT115" s="13">
        <f t="shared" si="185"/>
        <v>41.952369397195298</v>
      </c>
      <c r="AU115" s="13">
        <f t="shared" si="185"/>
        <v>42.005853449154195</v>
      </c>
      <c r="AV115" s="13">
        <f t="shared" si="185"/>
        <v>41.84829721061368</v>
      </c>
      <c r="AW115" s="98">
        <f t="shared" si="185"/>
        <v>41.355476524492772</v>
      </c>
      <c r="AX115" s="13">
        <f t="shared" si="185"/>
        <v>46.909284202156961</v>
      </c>
      <c r="AY115" s="13">
        <f t="shared" si="185"/>
        <v>46.926661905313708</v>
      </c>
      <c r="AZ115" s="13">
        <f t="shared" si="185"/>
        <v>44.699346824663756</v>
      </c>
      <c r="BA115" s="13">
        <f t="shared" si="185"/>
        <v>44.137407945263604</v>
      </c>
      <c r="BB115" s="13">
        <f t="shared" si="185"/>
        <v>45.104953949008156</v>
      </c>
      <c r="BC115" s="13">
        <f t="shared" si="185"/>
        <v>45.830545025524877</v>
      </c>
      <c r="BD115" s="13">
        <f t="shared" si="185"/>
        <v>46.678036111972553</v>
      </c>
      <c r="BE115" s="13">
        <f t="shared" si="185"/>
        <v>45.111044034607133</v>
      </c>
      <c r="BF115" s="13">
        <f t="shared" si="185"/>
        <v>45.283624091947701</v>
      </c>
      <c r="BG115" s="13">
        <f t="shared" si="185"/>
        <v>45.402224833968262</v>
      </c>
      <c r="BH115" s="13">
        <f t="shared" si="185"/>
        <v>45.330005643261345</v>
      </c>
      <c r="BI115" s="98">
        <f t="shared" si="185"/>
        <v>44.954489771674233</v>
      </c>
      <c r="BJ115" s="13">
        <f t="shared" si="185"/>
        <v>50.246992543136479</v>
      </c>
      <c r="BK115" s="13">
        <f t="shared" si="185"/>
        <v>50.258005651320069</v>
      </c>
      <c r="BL115" s="13">
        <f t="shared" si="185"/>
        <v>48.006054762100099</v>
      </c>
      <c r="BM115" s="13">
        <f t="shared" si="185"/>
        <v>47.443209954588717</v>
      </c>
      <c r="BN115" s="13">
        <f t="shared" ref="BN115:CS116" si="186">IFERROR(BN28/BN55,"")</f>
        <v>48.273921752913111</v>
      </c>
      <c r="BO115" s="13">
        <f t="shared" si="186"/>
        <v>49.128947820435293</v>
      </c>
      <c r="BP115" s="13">
        <f t="shared" si="186"/>
        <v>49.977765261881963</v>
      </c>
      <c r="BQ115" s="13">
        <f t="shared" si="186"/>
        <v>48.445321954706856</v>
      </c>
      <c r="BR115" s="13">
        <f t="shared" si="186"/>
        <v>48.747115505231776</v>
      </c>
      <c r="BS115" s="13">
        <f t="shared" si="186"/>
        <v>48.88426041328394</v>
      </c>
      <c r="BT115" s="13">
        <f t="shared" si="186"/>
        <v>48.8341250187665</v>
      </c>
      <c r="BU115" s="98">
        <f t="shared" si="186"/>
        <v>48.595606763693837</v>
      </c>
      <c r="BV115" s="13">
        <f t="shared" si="186"/>
        <v>55.929998779998044</v>
      </c>
      <c r="BW115" s="13">
        <f t="shared" si="186"/>
        <v>56.018222795531038</v>
      </c>
      <c r="BX115" s="13">
        <f t="shared" si="186"/>
        <v>53.380479111225391</v>
      </c>
      <c r="BY115" s="13">
        <f t="shared" si="186"/>
        <v>52.703911498581178</v>
      </c>
      <c r="BZ115" s="13">
        <f t="shared" si="186"/>
        <v>53.580020782051911</v>
      </c>
      <c r="CA115" s="13">
        <f t="shared" si="186"/>
        <v>54.497967398203002</v>
      </c>
      <c r="CB115" s="13">
        <f t="shared" si="186"/>
        <v>55.413627899298618</v>
      </c>
      <c r="CC115" s="13">
        <f t="shared" si="186"/>
        <v>53.614683563156746</v>
      </c>
      <c r="CD115" s="13">
        <f t="shared" si="186"/>
        <v>53.917693332208131</v>
      </c>
      <c r="CE115" s="13">
        <f t="shared" si="186"/>
        <v>54.101400414675986</v>
      </c>
      <c r="CF115" s="13">
        <f t="shared" si="186"/>
        <v>54.020105709000433</v>
      </c>
      <c r="CG115" s="98">
        <f t="shared" si="186"/>
        <v>53.777398716717506</v>
      </c>
      <c r="CH115" s="13">
        <f t="shared" si="186"/>
        <v>57.719449676015614</v>
      </c>
      <c r="CI115" s="13">
        <f t="shared" si="186"/>
        <v>57.809115132585603</v>
      </c>
      <c r="CJ115" s="13">
        <f t="shared" si="186"/>
        <v>55.028844213940268</v>
      </c>
      <c r="CK115" s="13">
        <f t="shared" si="186"/>
        <v>54.30298649687758</v>
      </c>
      <c r="CL115" s="13">
        <f t="shared" si="186"/>
        <v>55.188539472368788</v>
      </c>
      <c r="CM115" s="13">
        <f t="shared" si="186"/>
        <v>56.105202620293703</v>
      </c>
      <c r="CN115" s="13">
        <f t="shared" si="186"/>
        <v>57.009708269468724</v>
      </c>
      <c r="CO115" s="13">
        <f t="shared" si="186"/>
        <v>55.082353678534382</v>
      </c>
      <c r="CP115" s="13">
        <f t="shared" si="186"/>
        <v>55.359787874654906</v>
      </c>
      <c r="CQ115" s="13">
        <f t="shared" si="186"/>
        <v>55.402119175588204</v>
      </c>
      <c r="CR115" s="13">
        <f t="shared" si="186"/>
        <v>55.29175544452341</v>
      </c>
      <c r="CS115" s="98">
        <f t="shared" si="186"/>
        <v>55.026108166465463</v>
      </c>
    </row>
    <row r="116" spans="1:97" s="13" customFormat="1" x14ac:dyDescent="0.25">
      <c r="A116" s="13" t="s">
        <v>150</v>
      </c>
      <c r="M116" s="98"/>
      <c r="N116" s="263"/>
      <c r="O116" s="263"/>
      <c r="P116" s="263"/>
      <c r="Q116" s="263"/>
      <c r="R116" s="263"/>
      <c r="S116" s="263"/>
      <c r="T116" s="263"/>
      <c r="U116" s="263"/>
      <c r="Y116" s="98"/>
      <c r="Z116" s="13" t="str">
        <f>IFERROR(Z29/Z56,"")</f>
        <v/>
      </c>
      <c r="AA116" s="13">
        <f>IFERROR(AA29/AA56,"")</f>
        <v>16.49015306122449</v>
      </c>
      <c r="AB116" s="13">
        <f t="shared" ref="AB116:CM116" si="187">IFERROR(AB29/AB56,"")</f>
        <v>18.5425</v>
      </c>
      <c r="AC116" s="13">
        <f t="shared" si="187"/>
        <v>20.064933333333332</v>
      </c>
      <c r="AD116" s="13">
        <f t="shared" si="187"/>
        <v>20.561194029850746</v>
      </c>
      <c r="AE116" s="13">
        <f t="shared" si="187"/>
        <v>15.950350877192982</v>
      </c>
      <c r="AF116" s="13">
        <f t="shared" si="187"/>
        <v>21.927307692307693</v>
      </c>
      <c r="AG116" s="13">
        <f t="shared" si="187"/>
        <v>20.577727873616137</v>
      </c>
      <c r="AH116" s="13">
        <f t="shared" si="187"/>
        <v>20.515560611762606</v>
      </c>
      <c r="AI116" s="13">
        <f t="shared" si="187"/>
        <v>21.042236698564761</v>
      </c>
      <c r="AJ116" s="13">
        <f t="shared" si="187"/>
        <v>22.286725980163265</v>
      </c>
      <c r="AK116" s="13">
        <f t="shared" si="187"/>
        <v>22.708318948071074</v>
      </c>
      <c r="AL116" s="13">
        <f t="shared" si="187"/>
        <v>21.396985519604122</v>
      </c>
      <c r="AM116" s="13">
        <f t="shared" si="187"/>
        <v>21.532784557145551</v>
      </c>
      <c r="AN116" s="13">
        <f t="shared" si="187"/>
        <v>21.626250331074111</v>
      </c>
      <c r="AO116" s="13">
        <f t="shared" si="187"/>
        <v>21.665273865026638</v>
      </c>
      <c r="AP116" s="13">
        <f t="shared" si="187"/>
        <v>21.555323568212607</v>
      </c>
      <c r="AQ116" s="13">
        <f t="shared" si="187"/>
        <v>21.594908080364725</v>
      </c>
      <c r="AR116" s="13">
        <f t="shared" si="187"/>
        <v>21.610438961169521</v>
      </c>
      <c r="AS116" s="13">
        <f t="shared" si="187"/>
        <v>21.606486118693372</v>
      </c>
      <c r="AT116" s="13">
        <f t="shared" si="187"/>
        <v>21.591789182110055</v>
      </c>
      <c r="AU116" s="13">
        <f t="shared" si="187"/>
        <v>21.600905585584417</v>
      </c>
      <c r="AV116" s="13">
        <f t="shared" si="187"/>
        <v>21.602404961889345</v>
      </c>
      <c r="AW116" s="13">
        <f t="shared" si="187"/>
        <v>21.600396462069298</v>
      </c>
      <c r="AX116" s="13">
        <f t="shared" si="187"/>
        <v>29.979812168864481</v>
      </c>
      <c r="AY116" s="13">
        <f t="shared" si="187"/>
        <v>29.906490724599919</v>
      </c>
      <c r="AZ116" s="13">
        <f t="shared" si="187"/>
        <v>29.831357791470801</v>
      </c>
      <c r="BA116" s="13">
        <f t="shared" si="187"/>
        <v>29.75642218670821</v>
      </c>
      <c r="BB116" s="13">
        <f t="shared" si="187"/>
        <v>29.682763641920801</v>
      </c>
      <c r="BC116" s="13">
        <f t="shared" si="187"/>
        <v>29.610340689155073</v>
      </c>
      <c r="BD116" s="13">
        <f t="shared" si="187"/>
        <v>29.538124149571292</v>
      </c>
      <c r="BE116" s="13">
        <f t="shared" si="187"/>
        <v>29.466618678975056</v>
      </c>
      <c r="BF116" s="13">
        <f t="shared" si="187"/>
        <v>29.395952891030518</v>
      </c>
      <c r="BG116" s="13">
        <f t="shared" si="187"/>
        <v>29.326017618148295</v>
      </c>
      <c r="BH116" s="13">
        <f t="shared" si="187"/>
        <v>29.256686766080104</v>
      </c>
      <c r="BI116" s="13">
        <f t="shared" si="187"/>
        <v>29.188060009992963</v>
      </c>
      <c r="BJ116" s="13">
        <f t="shared" si="187"/>
        <v>29.498050708848179</v>
      </c>
      <c r="BK116" s="13">
        <f t="shared" si="187"/>
        <v>29.427053149570543</v>
      </c>
      <c r="BL116" s="13">
        <f t="shared" si="187"/>
        <v>29.356745682196351</v>
      </c>
      <c r="BM116" s="13">
        <f t="shared" si="187"/>
        <v>29.287140262483085</v>
      </c>
      <c r="BN116" s="13">
        <f t="shared" si="187"/>
        <v>29.218227010019142</v>
      </c>
      <c r="BO116" s="13">
        <f t="shared" si="187"/>
        <v>29.149994059972823</v>
      </c>
      <c r="BP116" s="13">
        <f t="shared" si="187"/>
        <v>29.082435203079282</v>
      </c>
      <c r="BQ116" s="13">
        <f t="shared" si="187"/>
        <v>29.015546608553361</v>
      </c>
      <c r="BR116" s="13">
        <f t="shared" si="187"/>
        <v>28.949320497301979</v>
      </c>
      <c r="BS116" s="13">
        <f t="shared" si="187"/>
        <v>28.883749613905884</v>
      </c>
      <c r="BT116" s="13">
        <f t="shared" si="187"/>
        <v>28.818827853659659</v>
      </c>
      <c r="BU116" s="13">
        <f t="shared" si="187"/>
        <v>28.754549136374564</v>
      </c>
      <c r="BV116" s="13">
        <f t="shared" si="187"/>
        <v>29.044944059568191</v>
      </c>
      <c r="BW116" s="13">
        <f t="shared" si="187"/>
        <v>28.978426458686425</v>
      </c>
      <c r="BX116" s="13">
        <f t="shared" si="187"/>
        <v>28.912567460526791</v>
      </c>
      <c r="BY116" s="13">
        <f t="shared" si="187"/>
        <v>28.847360570803207</v>
      </c>
      <c r="BZ116" s="13">
        <f t="shared" si="187"/>
        <v>28.782799279469405</v>
      </c>
      <c r="CA116" s="13">
        <f t="shared" si="187"/>
        <v>28.718877196899435</v>
      </c>
      <c r="CB116" s="13">
        <f t="shared" si="187"/>
        <v>28.655588012595967</v>
      </c>
      <c r="CC116" s="13">
        <f t="shared" si="187"/>
        <v>28.592925458675925</v>
      </c>
      <c r="CD116" s="13">
        <f t="shared" si="187"/>
        <v>28.5308833222903</v>
      </c>
      <c r="CE116" s="13">
        <f t="shared" si="187"/>
        <v>28.469455463338299</v>
      </c>
      <c r="CF116" s="13">
        <f t="shared" si="187"/>
        <v>28.408635802564621</v>
      </c>
      <c r="CG116" s="13">
        <f t="shared" si="187"/>
        <v>28.348418317003919</v>
      </c>
      <c r="CH116" s="13">
        <f t="shared" si="187"/>
        <v>28.683403208635809</v>
      </c>
      <c r="CI116" s="13">
        <f t="shared" si="187"/>
        <v>28.620465252953196</v>
      </c>
      <c r="CJ116" s="13">
        <f t="shared" si="187"/>
        <v>28.55815044563515</v>
      </c>
      <c r="CK116" s="13">
        <f t="shared" si="187"/>
        <v>28.496452616579237</v>
      </c>
      <c r="CL116" s="13">
        <f t="shared" si="187"/>
        <v>28.435365656994321</v>
      </c>
      <c r="CM116" s="13">
        <f t="shared" si="187"/>
        <v>28.374883518826095</v>
      </c>
      <c r="CN116" s="13">
        <f t="shared" si="186"/>
        <v>28.315000213751883</v>
      </c>
      <c r="CO116" s="13">
        <f t="shared" si="186"/>
        <v>28.255709812669753</v>
      </c>
      <c r="CP116" s="13">
        <f t="shared" si="186"/>
        <v>28.197006445245528</v>
      </c>
      <c r="CQ116" s="13">
        <f t="shared" si="186"/>
        <v>28.138884299291657</v>
      </c>
      <c r="CR116" s="13">
        <f t="shared" si="186"/>
        <v>28.081337620134093</v>
      </c>
      <c r="CS116" s="13">
        <f t="shared" si="186"/>
        <v>28.024360710072273</v>
      </c>
    </row>
    <row r="117" spans="1:97" s="14" customFormat="1" x14ac:dyDescent="0.25">
      <c r="A117" s="14" t="s">
        <v>3</v>
      </c>
      <c r="B117" s="14">
        <f t="shared" ref="B117:Y117" si="188">IFERROR(B30/B57,"")</f>
        <v>18.703122082585278</v>
      </c>
      <c r="C117" s="14">
        <f t="shared" si="188"/>
        <v>19.460230107526876</v>
      </c>
      <c r="D117" s="14">
        <f t="shared" si="188"/>
        <v>29.600961059190031</v>
      </c>
      <c r="E117" s="14">
        <f t="shared" si="188"/>
        <v>32.040948924731175</v>
      </c>
      <c r="F117" s="14">
        <f t="shared" si="188"/>
        <v>21.096770715096483</v>
      </c>
      <c r="G117" s="14">
        <f t="shared" si="188"/>
        <v>27.360528056112219</v>
      </c>
      <c r="H117" s="14">
        <f t="shared" si="188"/>
        <v>28.683078585461686</v>
      </c>
      <c r="I117" s="14">
        <f t="shared" si="188"/>
        <v>20.198788461538463</v>
      </c>
      <c r="J117" s="14">
        <f t="shared" si="188"/>
        <v>28.502153225806445</v>
      </c>
      <c r="K117" s="14">
        <f t="shared" si="188"/>
        <v>22.786803539823001</v>
      </c>
      <c r="L117" s="14">
        <f t="shared" si="188"/>
        <v>31.309950915750946</v>
      </c>
      <c r="M117" s="99">
        <f t="shared" si="188"/>
        <v>37.219367984693868</v>
      </c>
      <c r="N117" s="274">
        <f t="shared" si="188"/>
        <v>20.217771653543306</v>
      </c>
      <c r="O117" s="274">
        <f t="shared" si="188"/>
        <v>22.215020967741889</v>
      </c>
      <c r="P117" s="274">
        <f t="shared" si="188"/>
        <v>30.631761648745513</v>
      </c>
      <c r="Q117" s="274">
        <f t="shared" si="188"/>
        <v>31.508736465781421</v>
      </c>
      <c r="R117" s="274">
        <f t="shared" si="188"/>
        <v>25.876471507352935</v>
      </c>
      <c r="S117" s="274">
        <f t="shared" si="188"/>
        <v>25.604626593806966</v>
      </c>
      <c r="T117" s="274">
        <f t="shared" si="188"/>
        <v>22.910883969465658</v>
      </c>
      <c r="U117" s="274">
        <f t="shared" si="188"/>
        <v>22.433676760563401</v>
      </c>
      <c r="V117" s="14">
        <f t="shared" si="188"/>
        <v>28.291338523644789</v>
      </c>
      <c r="W117" s="14">
        <f t="shared" si="188"/>
        <v>27.365699863574363</v>
      </c>
      <c r="X117" s="14">
        <f t="shared" si="188"/>
        <v>33.156082521117661</v>
      </c>
      <c r="Y117" s="99">
        <f t="shared" si="188"/>
        <v>38.212993650793777</v>
      </c>
      <c r="Z117" s="14">
        <f>IFERROR(Z30/Z57,"")</f>
        <v>25.10303721841332</v>
      </c>
      <c r="AA117" s="14">
        <f>IFERROR(AA30/AA57,"")</f>
        <v>26.599675324675349</v>
      </c>
      <c r="AB117" s="14">
        <f t="shared" ref="AB117:BG117" si="189">IFERROR(AB30/AB57,"")</f>
        <v>28.801557006529382</v>
      </c>
      <c r="AC117" s="14">
        <f t="shared" si="189"/>
        <v>27.93521003818876</v>
      </c>
      <c r="AD117" s="14">
        <f t="shared" si="189"/>
        <v>34.643031290743153</v>
      </c>
      <c r="AE117" s="14">
        <f t="shared" si="189"/>
        <v>29.883532133676098</v>
      </c>
      <c r="AF117" s="14">
        <f t="shared" si="189"/>
        <v>30.664302090357385</v>
      </c>
      <c r="AG117" s="14">
        <f t="shared" si="189"/>
        <v>32.302893162057195</v>
      </c>
      <c r="AH117" s="14">
        <f t="shared" si="189"/>
        <v>33.659076036548555</v>
      </c>
      <c r="AI117" s="14">
        <f t="shared" si="189"/>
        <v>34.909079652070787</v>
      </c>
      <c r="AJ117" s="14">
        <f t="shared" si="189"/>
        <v>36.570962673228266</v>
      </c>
      <c r="AK117" s="99">
        <f t="shared" si="189"/>
        <v>38.43342989937949</v>
      </c>
      <c r="AL117" s="14">
        <f t="shared" si="189"/>
        <v>32.764238359446438</v>
      </c>
      <c r="AM117" s="14">
        <f t="shared" si="189"/>
        <v>32.642064239860133</v>
      </c>
      <c r="AN117" s="14">
        <f t="shared" si="189"/>
        <v>31.820945056750617</v>
      </c>
      <c r="AO117" s="14">
        <f t="shared" si="189"/>
        <v>31.03944613403543</v>
      </c>
      <c r="AP117" s="14">
        <f t="shared" si="189"/>
        <v>32.469237776685254</v>
      </c>
      <c r="AQ117" s="14">
        <f t="shared" si="189"/>
        <v>32.047495221687882</v>
      </c>
      <c r="AR117" s="14">
        <f t="shared" si="189"/>
        <v>32.451196116552921</v>
      </c>
      <c r="AS117" s="14">
        <f t="shared" si="189"/>
        <v>32.183159396625406</v>
      </c>
      <c r="AT117" s="14">
        <f t="shared" si="189"/>
        <v>32.145192144725137</v>
      </c>
      <c r="AU117" s="14">
        <f t="shared" si="189"/>
        <v>32.287217318897447</v>
      </c>
      <c r="AV117" s="14">
        <f t="shared" si="189"/>
        <v>32.309424446814866</v>
      </c>
      <c r="AW117" s="99">
        <f t="shared" si="189"/>
        <v>32.181275765049023</v>
      </c>
      <c r="AX117" s="14">
        <f>IFERROR(AX30/AX57,"")</f>
        <v>33.854754988063149</v>
      </c>
      <c r="AY117" s="14">
        <f t="shared" si="189"/>
        <v>33.994743448366691</v>
      </c>
      <c r="AZ117" s="14">
        <f t="shared" si="189"/>
        <v>34.384938388970845</v>
      </c>
      <c r="BA117" s="14">
        <f t="shared" si="189"/>
        <v>33.003017990106365</v>
      </c>
      <c r="BB117" s="14">
        <f t="shared" si="189"/>
        <v>34.291944653656103</v>
      </c>
      <c r="BC117" s="14">
        <f t="shared" si="189"/>
        <v>34.754131543766128</v>
      </c>
      <c r="BD117" s="14">
        <f t="shared" si="189"/>
        <v>35.502032455785425</v>
      </c>
      <c r="BE117" s="14">
        <f t="shared" si="189"/>
        <v>35.204084620066659</v>
      </c>
      <c r="BF117" s="14">
        <f t="shared" si="189"/>
        <v>35.500624824127847</v>
      </c>
      <c r="BG117" s="14">
        <f t="shared" si="189"/>
        <v>35.768295690819279</v>
      </c>
      <c r="BH117" s="14">
        <f t="shared" ref="BH117:CM117" si="190">IFERROR(BH30/BH57,"")</f>
        <v>35.995177630980706</v>
      </c>
      <c r="BI117" s="99">
        <f t="shared" si="190"/>
        <v>36.117452923442158</v>
      </c>
      <c r="BJ117" s="14">
        <f t="shared" si="190"/>
        <v>37.249024649837807</v>
      </c>
      <c r="BK117" s="14">
        <f t="shared" si="190"/>
        <v>38.237727004567382</v>
      </c>
      <c r="BL117" s="14">
        <f t="shared" si="190"/>
        <v>36.50100584287533</v>
      </c>
      <c r="BM117" s="14">
        <f t="shared" si="190"/>
        <v>34.806592216786129</v>
      </c>
      <c r="BN117" s="14">
        <f t="shared" si="190"/>
        <v>36.120937775365711</v>
      </c>
      <c r="BO117" s="14">
        <f t="shared" si="190"/>
        <v>36.535016950498296</v>
      </c>
      <c r="BP117" s="14">
        <f t="shared" si="190"/>
        <v>37.141237685402196</v>
      </c>
      <c r="BQ117" s="14">
        <f t="shared" si="190"/>
        <v>36.826271163430796</v>
      </c>
      <c r="BR117" s="14">
        <f t="shared" si="190"/>
        <v>37.065874563355671</v>
      </c>
      <c r="BS117" s="14">
        <f t="shared" si="190"/>
        <v>37.36550028183941</v>
      </c>
      <c r="BT117" s="14">
        <f t="shared" si="190"/>
        <v>37.611997935443718</v>
      </c>
      <c r="BU117" s="99">
        <f t="shared" si="190"/>
        <v>37.729132155217698</v>
      </c>
      <c r="BV117" s="14">
        <f t="shared" si="190"/>
        <v>38.545831010828373</v>
      </c>
      <c r="BW117" s="14">
        <f t="shared" si="190"/>
        <v>39.571818584477676</v>
      </c>
      <c r="BX117" s="14">
        <f t="shared" si="190"/>
        <v>38.35724905561618</v>
      </c>
      <c r="BY117" s="14">
        <f t="shared" si="190"/>
        <v>36.604848452732853</v>
      </c>
      <c r="BZ117" s="14">
        <f t="shared" si="190"/>
        <v>38.329026868020442</v>
      </c>
      <c r="CA117" s="14">
        <f t="shared" si="190"/>
        <v>38.804883872033905</v>
      </c>
      <c r="CB117" s="14">
        <f t="shared" si="190"/>
        <v>39.445083671818722</v>
      </c>
      <c r="CC117" s="14">
        <f t="shared" si="190"/>
        <v>39.276516832353153</v>
      </c>
      <c r="CD117" s="14">
        <f t="shared" si="190"/>
        <v>39.602364489737866</v>
      </c>
      <c r="CE117" s="14">
        <f t="shared" si="190"/>
        <v>39.88754599140141</v>
      </c>
      <c r="CF117" s="14">
        <f t="shared" si="190"/>
        <v>40.124681360783264</v>
      </c>
      <c r="CG117" s="99">
        <f t="shared" si="190"/>
        <v>40.206206605529339</v>
      </c>
      <c r="CH117" s="14">
        <f t="shared" si="190"/>
        <v>39.0863874263543</v>
      </c>
      <c r="CI117" s="14">
        <f t="shared" si="190"/>
        <v>40.15324645619183</v>
      </c>
      <c r="CJ117" s="14">
        <f t="shared" si="190"/>
        <v>38.949684904969963</v>
      </c>
      <c r="CK117" s="14">
        <f t="shared" si="190"/>
        <v>37.180580690368267</v>
      </c>
      <c r="CL117" s="14">
        <f t="shared" si="190"/>
        <v>38.861234099293952</v>
      </c>
      <c r="CM117" s="14">
        <f t="shared" si="190"/>
        <v>39.318623514196403</v>
      </c>
      <c r="CN117" s="14">
        <f t="shared" ref="CN117:CS117" si="191">IFERROR(CN30/CN57,"")</f>
        <v>39.984188491187972</v>
      </c>
      <c r="CO117" s="14">
        <f t="shared" si="191"/>
        <v>39.842950897952662</v>
      </c>
      <c r="CP117" s="14">
        <f t="shared" si="191"/>
        <v>40.205498036074722</v>
      </c>
      <c r="CQ117" s="14">
        <f t="shared" si="191"/>
        <v>40.432147924798748</v>
      </c>
      <c r="CR117" s="14">
        <f t="shared" si="191"/>
        <v>40.727601349424198</v>
      </c>
      <c r="CS117" s="99">
        <f t="shared" si="191"/>
        <v>40.83193504761644</v>
      </c>
    </row>
    <row r="119" spans="1:97" s="4" customFormat="1" x14ac:dyDescent="0.25">
      <c r="A119"/>
      <c r="B119">
        <v>1</v>
      </c>
      <c r="C119" s="12">
        <v>2</v>
      </c>
      <c r="D119" s="12">
        <v>3</v>
      </c>
      <c r="E119" s="12">
        <v>4</v>
      </c>
      <c r="F119" s="12">
        <v>5</v>
      </c>
      <c r="G119" s="12">
        <v>6</v>
      </c>
      <c r="H119" s="12">
        <v>7</v>
      </c>
      <c r="I119" s="12">
        <v>8</v>
      </c>
      <c r="J119" s="12">
        <v>9</v>
      </c>
      <c r="K119" s="12">
        <v>10</v>
      </c>
      <c r="L119" s="12">
        <v>11</v>
      </c>
      <c r="M119" s="109">
        <v>12</v>
      </c>
      <c r="N119" s="258">
        <v>13</v>
      </c>
      <c r="O119" s="258">
        <v>14</v>
      </c>
      <c r="P119" s="258">
        <v>15</v>
      </c>
      <c r="Q119" s="258">
        <v>16</v>
      </c>
      <c r="R119" s="258">
        <v>17</v>
      </c>
      <c r="S119" s="258">
        <v>18</v>
      </c>
      <c r="T119" s="258">
        <v>19</v>
      </c>
      <c r="U119" s="258">
        <v>20</v>
      </c>
      <c r="V119" s="12">
        <v>21</v>
      </c>
      <c r="W119" s="12">
        <v>22</v>
      </c>
      <c r="X119" s="12">
        <v>23</v>
      </c>
      <c r="Y119" s="109">
        <v>24</v>
      </c>
      <c r="Z119" s="12">
        <v>25</v>
      </c>
      <c r="AA119" s="12">
        <v>26</v>
      </c>
      <c r="AB119" s="12">
        <v>27</v>
      </c>
      <c r="AC119" s="12">
        <v>28</v>
      </c>
      <c r="AD119" s="12">
        <v>29</v>
      </c>
      <c r="AE119" s="12">
        <v>30</v>
      </c>
      <c r="AF119" s="12">
        <v>31</v>
      </c>
      <c r="AG119" s="12">
        <v>32</v>
      </c>
      <c r="AH119" s="12">
        <v>33</v>
      </c>
      <c r="AI119" s="12">
        <v>34</v>
      </c>
      <c r="AJ119" s="12">
        <v>35</v>
      </c>
      <c r="AK119" s="109">
        <v>36</v>
      </c>
      <c r="AL119" s="12">
        <v>37</v>
      </c>
      <c r="AM119" s="12">
        <v>38</v>
      </c>
      <c r="AN119" s="12">
        <v>39</v>
      </c>
      <c r="AO119" s="12">
        <v>40</v>
      </c>
      <c r="AP119" s="12">
        <v>41</v>
      </c>
      <c r="AQ119" s="12">
        <v>42</v>
      </c>
      <c r="AR119" s="12">
        <v>43</v>
      </c>
      <c r="AS119" s="12">
        <v>44</v>
      </c>
      <c r="AT119" s="12">
        <v>45</v>
      </c>
      <c r="AU119" s="12">
        <v>46</v>
      </c>
      <c r="AV119" s="12">
        <v>47</v>
      </c>
      <c r="AW119" s="109">
        <v>48</v>
      </c>
      <c r="AX119" s="12">
        <v>49</v>
      </c>
      <c r="AY119" s="12">
        <v>50</v>
      </c>
      <c r="AZ119" s="12">
        <v>51</v>
      </c>
      <c r="BA119" s="12">
        <v>52</v>
      </c>
      <c r="BB119" s="12">
        <v>53</v>
      </c>
      <c r="BC119" s="12">
        <v>54</v>
      </c>
      <c r="BD119" s="12">
        <v>55</v>
      </c>
      <c r="BE119" s="12">
        <v>56</v>
      </c>
      <c r="BF119" s="12">
        <v>57</v>
      </c>
      <c r="BG119" s="12">
        <v>58</v>
      </c>
      <c r="BH119" s="12">
        <v>59</v>
      </c>
      <c r="BI119" s="109">
        <v>60</v>
      </c>
      <c r="BJ119" s="12">
        <v>61</v>
      </c>
      <c r="BK119" s="12">
        <v>62</v>
      </c>
      <c r="BL119" s="12">
        <v>63</v>
      </c>
      <c r="BM119" s="12">
        <v>64</v>
      </c>
      <c r="BN119" s="12">
        <v>65</v>
      </c>
      <c r="BO119" s="12">
        <v>66</v>
      </c>
      <c r="BP119" s="12">
        <v>67</v>
      </c>
      <c r="BQ119" s="12">
        <v>68</v>
      </c>
      <c r="BR119" s="12">
        <v>69</v>
      </c>
      <c r="BS119" s="12">
        <v>70</v>
      </c>
      <c r="BT119" s="12">
        <v>71</v>
      </c>
      <c r="BU119" s="109">
        <v>72</v>
      </c>
      <c r="BV119" s="12">
        <v>73</v>
      </c>
      <c r="BW119" s="12">
        <v>74</v>
      </c>
      <c r="BX119" s="12">
        <v>75</v>
      </c>
      <c r="BY119" s="12">
        <v>76</v>
      </c>
      <c r="BZ119" s="12">
        <v>77</v>
      </c>
      <c r="CA119" s="12">
        <v>78</v>
      </c>
      <c r="CB119" s="12">
        <v>79</v>
      </c>
      <c r="CC119" s="12">
        <v>80</v>
      </c>
      <c r="CD119" s="12">
        <v>81</v>
      </c>
      <c r="CE119" s="12">
        <v>82</v>
      </c>
      <c r="CF119" s="12">
        <v>83</v>
      </c>
      <c r="CG119" s="109">
        <v>84</v>
      </c>
      <c r="CH119" s="12">
        <v>85</v>
      </c>
      <c r="CI119" s="12">
        <v>86</v>
      </c>
      <c r="CJ119" s="12">
        <v>87</v>
      </c>
      <c r="CK119" s="12">
        <v>88</v>
      </c>
      <c r="CL119" s="12">
        <v>89</v>
      </c>
      <c r="CM119" s="12">
        <v>90</v>
      </c>
      <c r="CN119" s="12">
        <v>91</v>
      </c>
      <c r="CO119" s="12">
        <v>92</v>
      </c>
      <c r="CP119" s="12">
        <v>93</v>
      </c>
      <c r="CQ119" s="12">
        <v>94</v>
      </c>
      <c r="CR119" s="12">
        <v>95</v>
      </c>
      <c r="CS119" s="109">
        <v>96</v>
      </c>
    </row>
    <row r="120" spans="1:97" s="10" customFormat="1" x14ac:dyDescent="0.25">
      <c r="A120" s="2" t="s">
        <v>66</v>
      </c>
      <c r="B120" s="3">
        <f t="shared" ref="B120:BM120" si="192">B60</f>
        <v>42005</v>
      </c>
      <c r="C120" s="3">
        <f t="shared" si="192"/>
        <v>42036</v>
      </c>
      <c r="D120" s="3">
        <f t="shared" si="192"/>
        <v>42064</v>
      </c>
      <c r="E120" s="3">
        <f t="shared" si="192"/>
        <v>42095</v>
      </c>
      <c r="F120" s="3">
        <f t="shared" si="192"/>
        <v>42125</v>
      </c>
      <c r="G120" s="3">
        <f t="shared" si="192"/>
        <v>42156</v>
      </c>
      <c r="H120" s="3">
        <f t="shared" si="192"/>
        <v>42186</v>
      </c>
      <c r="I120" s="3">
        <f t="shared" si="192"/>
        <v>42217</v>
      </c>
      <c r="J120" s="3">
        <f t="shared" si="192"/>
        <v>42248</v>
      </c>
      <c r="K120" s="3">
        <f t="shared" si="192"/>
        <v>42278</v>
      </c>
      <c r="L120" s="3">
        <f t="shared" si="192"/>
        <v>42309</v>
      </c>
      <c r="M120" s="93">
        <f t="shared" si="192"/>
        <v>42339</v>
      </c>
      <c r="N120" s="266">
        <f t="shared" si="192"/>
        <v>42370</v>
      </c>
      <c r="O120" s="266">
        <f t="shared" si="192"/>
        <v>42401</v>
      </c>
      <c r="P120" s="266">
        <f t="shared" si="192"/>
        <v>42430</v>
      </c>
      <c r="Q120" s="266">
        <f t="shared" si="192"/>
        <v>42461</v>
      </c>
      <c r="R120" s="266">
        <f t="shared" si="192"/>
        <v>42491</v>
      </c>
      <c r="S120" s="266">
        <f t="shared" si="192"/>
        <v>42522</v>
      </c>
      <c r="T120" s="266">
        <f t="shared" si="192"/>
        <v>42552</v>
      </c>
      <c r="U120" s="266">
        <f t="shared" si="192"/>
        <v>42583</v>
      </c>
      <c r="V120" s="3">
        <f t="shared" si="192"/>
        <v>42614</v>
      </c>
      <c r="W120" s="3">
        <f t="shared" si="192"/>
        <v>42644</v>
      </c>
      <c r="X120" s="3">
        <f t="shared" si="192"/>
        <v>42675</v>
      </c>
      <c r="Y120" s="93">
        <f t="shared" si="192"/>
        <v>42705</v>
      </c>
      <c r="Z120" s="3">
        <f t="shared" si="192"/>
        <v>42752</v>
      </c>
      <c r="AA120" s="3">
        <f t="shared" si="192"/>
        <v>42783</v>
      </c>
      <c r="AB120" s="3">
        <f t="shared" si="192"/>
        <v>42811</v>
      </c>
      <c r="AC120" s="3">
        <f t="shared" si="192"/>
        <v>42842</v>
      </c>
      <c r="AD120" s="3">
        <f t="shared" si="192"/>
        <v>42872</v>
      </c>
      <c r="AE120" s="3">
        <f t="shared" si="192"/>
        <v>42903</v>
      </c>
      <c r="AF120" s="3">
        <f t="shared" si="192"/>
        <v>42933</v>
      </c>
      <c r="AG120" s="3">
        <f t="shared" si="192"/>
        <v>42964</v>
      </c>
      <c r="AH120" s="3">
        <f t="shared" si="192"/>
        <v>42995</v>
      </c>
      <c r="AI120" s="3">
        <f t="shared" si="192"/>
        <v>43025</v>
      </c>
      <c r="AJ120" s="3">
        <f t="shared" si="192"/>
        <v>43056</v>
      </c>
      <c r="AK120" s="93">
        <f t="shared" si="192"/>
        <v>43086</v>
      </c>
      <c r="AL120" s="3">
        <f t="shared" si="192"/>
        <v>43118</v>
      </c>
      <c r="AM120" s="3">
        <f t="shared" si="192"/>
        <v>43149</v>
      </c>
      <c r="AN120" s="3">
        <f t="shared" si="192"/>
        <v>43177</v>
      </c>
      <c r="AO120" s="3">
        <f t="shared" si="192"/>
        <v>43208</v>
      </c>
      <c r="AP120" s="3">
        <f t="shared" si="192"/>
        <v>43238</v>
      </c>
      <c r="AQ120" s="3">
        <f t="shared" si="192"/>
        <v>43269</v>
      </c>
      <c r="AR120" s="3">
        <f t="shared" si="192"/>
        <v>43299</v>
      </c>
      <c r="AS120" s="3">
        <f t="shared" si="192"/>
        <v>43330</v>
      </c>
      <c r="AT120" s="3">
        <f t="shared" si="192"/>
        <v>43361</v>
      </c>
      <c r="AU120" s="3">
        <f t="shared" si="192"/>
        <v>43391</v>
      </c>
      <c r="AV120" s="3">
        <f t="shared" si="192"/>
        <v>43422</v>
      </c>
      <c r="AW120" s="93">
        <f t="shared" si="192"/>
        <v>43452</v>
      </c>
      <c r="AX120" s="3">
        <f t="shared" si="192"/>
        <v>43483</v>
      </c>
      <c r="AY120" s="3">
        <f t="shared" si="192"/>
        <v>43514</v>
      </c>
      <c r="AZ120" s="3">
        <f t="shared" si="192"/>
        <v>43542</v>
      </c>
      <c r="BA120" s="3">
        <f t="shared" si="192"/>
        <v>43573</v>
      </c>
      <c r="BB120" s="3">
        <f t="shared" si="192"/>
        <v>43603</v>
      </c>
      <c r="BC120" s="3">
        <f t="shared" si="192"/>
        <v>43634</v>
      </c>
      <c r="BD120" s="3">
        <f t="shared" si="192"/>
        <v>43664</v>
      </c>
      <c r="BE120" s="3">
        <f t="shared" si="192"/>
        <v>43695</v>
      </c>
      <c r="BF120" s="3">
        <f t="shared" si="192"/>
        <v>43726</v>
      </c>
      <c r="BG120" s="3">
        <f t="shared" si="192"/>
        <v>43756</v>
      </c>
      <c r="BH120" s="3">
        <f t="shared" si="192"/>
        <v>43787</v>
      </c>
      <c r="BI120" s="93">
        <f t="shared" si="192"/>
        <v>43817</v>
      </c>
      <c r="BJ120" s="3">
        <f t="shared" si="192"/>
        <v>43848</v>
      </c>
      <c r="BK120" s="3">
        <f t="shared" si="192"/>
        <v>43879</v>
      </c>
      <c r="BL120" s="3">
        <f t="shared" si="192"/>
        <v>43908</v>
      </c>
      <c r="BM120" s="3">
        <f t="shared" si="192"/>
        <v>43939</v>
      </c>
      <c r="BN120" s="3">
        <f t="shared" ref="BN120:CS120" si="193">BN60</f>
        <v>43969</v>
      </c>
      <c r="BO120" s="3">
        <f t="shared" si="193"/>
        <v>44000</v>
      </c>
      <c r="BP120" s="3">
        <f t="shared" si="193"/>
        <v>44030</v>
      </c>
      <c r="BQ120" s="3">
        <f t="shared" si="193"/>
        <v>44061</v>
      </c>
      <c r="BR120" s="3">
        <f t="shared" si="193"/>
        <v>44092</v>
      </c>
      <c r="BS120" s="3">
        <f t="shared" si="193"/>
        <v>44122</v>
      </c>
      <c r="BT120" s="3">
        <f t="shared" si="193"/>
        <v>44153</v>
      </c>
      <c r="BU120" s="93">
        <f t="shared" si="193"/>
        <v>44183</v>
      </c>
      <c r="BV120" s="3">
        <f t="shared" si="193"/>
        <v>44214</v>
      </c>
      <c r="BW120" s="3">
        <f t="shared" si="193"/>
        <v>44245</v>
      </c>
      <c r="BX120" s="3">
        <f t="shared" si="193"/>
        <v>44273</v>
      </c>
      <c r="BY120" s="3">
        <f t="shared" si="193"/>
        <v>44304</v>
      </c>
      <c r="BZ120" s="3">
        <f t="shared" si="193"/>
        <v>44334</v>
      </c>
      <c r="CA120" s="3">
        <f t="shared" si="193"/>
        <v>44365</v>
      </c>
      <c r="CB120" s="3">
        <f t="shared" si="193"/>
        <v>44395</v>
      </c>
      <c r="CC120" s="3">
        <f t="shared" si="193"/>
        <v>44426</v>
      </c>
      <c r="CD120" s="3">
        <f t="shared" si="193"/>
        <v>44457</v>
      </c>
      <c r="CE120" s="3">
        <f t="shared" si="193"/>
        <v>44487</v>
      </c>
      <c r="CF120" s="3">
        <f t="shared" si="193"/>
        <v>44518</v>
      </c>
      <c r="CG120" s="93">
        <f t="shared" si="193"/>
        <v>44548</v>
      </c>
      <c r="CH120" s="3">
        <f t="shared" si="193"/>
        <v>44579</v>
      </c>
      <c r="CI120" s="3">
        <f t="shared" si="193"/>
        <v>44610</v>
      </c>
      <c r="CJ120" s="3">
        <f t="shared" si="193"/>
        <v>44638</v>
      </c>
      <c r="CK120" s="3">
        <f t="shared" si="193"/>
        <v>44669</v>
      </c>
      <c r="CL120" s="3">
        <f t="shared" si="193"/>
        <v>44699</v>
      </c>
      <c r="CM120" s="3">
        <f t="shared" si="193"/>
        <v>44730</v>
      </c>
      <c r="CN120" s="3">
        <f t="shared" si="193"/>
        <v>44760</v>
      </c>
      <c r="CO120" s="3">
        <f t="shared" si="193"/>
        <v>44791</v>
      </c>
      <c r="CP120" s="3">
        <f t="shared" si="193"/>
        <v>44822</v>
      </c>
      <c r="CQ120" s="3">
        <f t="shared" si="193"/>
        <v>44852</v>
      </c>
      <c r="CR120" s="3">
        <f t="shared" si="193"/>
        <v>44883</v>
      </c>
      <c r="CS120" s="93">
        <f t="shared" si="193"/>
        <v>44913</v>
      </c>
    </row>
    <row r="121" spans="1:97" s="15" customFormat="1" x14ac:dyDescent="0.25">
      <c r="A121" s="15" t="s">
        <v>4</v>
      </c>
      <c r="B121" s="6">
        <f t="shared" ref="B121:AG121" si="194">IFERROR(B22/B33,"")</f>
        <v>39.474249999999998</v>
      </c>
      <c r="C121" s="13">
        <f t="shared" si="194"/>
        <v>22.874491228070177</v>
      </c>
      <c r="D121" s="13">
        <f t="shared" si="194"/>
        <v>82.768190476190469</v>
      </c>
      <c r="E121" s="13">
        <f t="shared" si="194"/>
        <v>80.577164285714289</v>
      </c>
      <c r="F121" s="13">
        <f t="shared" si="194"/>
        <v>45.539316901408455</v>
      </c>
      <c r="G121" s="13">
        <f t="shared" si="194"/>
        <v>66.881197183098593</v>
      </c>
      <c r="H121" s="13">
        <f t="shared" si="194"/>
        <v>99.296493421052631</v>
      </c>
      <c r="I121" s="13">
        <f t="shared" si="194"/>
        <v>31.644802631578948</v>
      </c>
      <c r="J121" s="13">
        <f t="shared" si="194"/>
        <v>88.019902597402591</v>
      </c>
      <c r="K121" s="13">
        <f t="shared" si="194"/>
        <v>61.883493506493373</v>
      </c>
      <c r="L121" s="13">
        <f t="shared" si="194"/>
        <v>66.295130136986302</v>
      </c>
      <c r="M121" s="98">
        <f t="shared" si="194"/>
        <v>121.88768421052617</v>
      </c>
      <c r="N121" s="263">
        <f t="shared" si="194"/>
        <v>19.227256410256409</v>
      </c>
      <c r="O121" s="263">
        <f t="shared" si="194"/>
        <v>18.406422413792846</v>
      </c>
      <c r="P121" s="263">
        <f t="shared" si="194"/>
        <v>37.421355932203305</v>
      </c>
      <c r="Q121" s="263">
        <f t="shared" si="194"/>
        <v>56.870478632478637</v>
      </c>
      <c r="R121" s="263">
        <f t="shared" si="194"/>
        <v>31.795125000000002</v>
      </c>
      <c r="S121" s="263">
        <f t="shared" si="194"/>
        <v>34.815032710280377</v>
      </c>
      <c r="T121" s="263">
        <f t="shared" si="194"/>
        <v>34.730929292929297</v>
      </c>
      <c r="U121" s="263">
        <f t="shared" si="194"/>
        <v>27.964786458333332</v>
      </c>
      <c r="V121" s="13">
        <f t="shared" si="194"/>
        <v>39.401531914893617</v>
      </c>
      <c r="W121" s="13">
        <f t="shared" si="194"/>
        <v>34.00152688172043</v>
      </c>
      <c r="X121" s="13">
        <f t="shared" si="194"/>
        <v>43.180727777777776</v>
      </c>
      <c r="Y121" s="98">
        <f t="shared" si="194"/>
        <v>83.564054216867476</v>
      </c>
      <c r="Z121" s="13">
        <f t="shared" si="194"/>
        <v>34.69711724137931</v>
      </c>
      <c r="AA121" s="13">
        <f t="shared" si="194"/>
        <v>65.660513986014067</v>
      </c>
      <c r="AB121" s="13">
        <f t="shared" si="194"/>
        <v>70.530139860139869</v>
      </c>
      <c r="AC121" s="13">
        <f t="shared" si="194"/>
        <v>26.691632653061227</v>
      </c>
      <c r="AD121" s="13">
        <f t="shared" si="194"/>
        <v>25.588804159445406</v>
      </c>
      <c r="AE121" s="13">
        <f t="shared" si="194"/>
        <v>31.481363636363636</v>
      </c>
      <c r="AF121" s="13">
        <f t="shared" si="194"/>
        <v>20.231415607985483</v>
      </c>
      <c r="AG121" s="13">
        <f t="shared" si="194"/>
        <v>26.937493540854991</v>
      </c>
      <c r="AH121" s="13">
        <f t="shared" ref="AH121:BM121" si="195">IFERROR(AH22/AH33,"")</f>
        <v>28.968303702015028</v>
      </c>
      <c r="AI121" s="13">
        <f t="shared" si="195"/>
        <v>31.265532342575014</v>
      </c>
      <c r="AJ121" s="13">
        <f t="shared" si="195"/>
        <v>34.429445419006093</v>
      </c>
      <c r="AK121" s="98">
        <f t="shared" si="195"/>
        <v>37.579267661497141</v>
      </c>
      <c r="AL121" s="13">
        <f t="shared" si="195"/>
        <v>33.563022581250799</v>
      </c>
      <c r="AM121" s="13">
        <f t="shared" si="195"/>
        <v>33.59877700032245</v>
      </c>
      <c r="AN121" s="13">
        <f t="shared" si="195"/>
        <v>33.75567890542527</v>
      </c>
      <c r="AO121" s="13">
        <f t="shared" si="195"/>
        <v>34.058117107203344</v>
      </c>
      <c r="AP121" s="13">
        <f t="shared" si="195"/>
        <v>34.590765077514675</v>
      </c>
      <c r="AQ121" s="13">
        <f t="shared" si="195"/>
        <v>34.854561871325494</v>
      </c>
      <c r="AR121" s="13">
        <f t="shared" si="195"/>
        <v>35.175986922628894</v>
      </c>
      <c r="AS121" s="13">
        <f t="shared" si="195"/>
        <v>35.540356497283256</v>
      </c>
      <c r="AT121" s="13">
        <f t="shared" si="195"/>
        <v>35.921057090321654</v>
      </c>
      <c r="AU121" s="13">
        <f t="shared" si="195"/>
        <v>36.261644427186845</v>
      </c>
      <c r="AV121" s="13">
        <f t="shared" si="195"/>
        <v>36.622203761903982</v>
      </c>
      <c r="AW121" s="98">
        <f t="shared" si="195"/>
        <v>36.992960513530868</v>
      </c>
      <c r="AX121" s="13">
        <f t="shared" si="195"/>
        <v>38.441690333480608</v>
      </c>
      <c r="AY121" s="13">
        <f t="shared" si="195"/>
        <v>38.826107236815417</v>
      </c>
      <c r="AZ121" s="13">
        <f t="shared" si="195"/>
        <v>40.791910028837634</v>
      </c>
      <c r="BA121" s="13">
        <f t="shared" si="195"/>
        <v>40.250649028900632</v>
      </c>
      <c r="BB121" s="13">
        <f t="shared" si="195"/>
        <v>40.653155519189639</v>
      </c>
      <c r="BC121" s="13">
        <f t="shared" si="195"/>
        <v>40.909828933361297</v>
      </c>
      <c r="BD121" s="13">
        <f t="shared" si="195"/>
        <v>41.31892722269491</v>
      </c>
      <c r="BE121" s="13">
        <f t="shared" si="195"/>
        <v>41.732116494921868</v>
      </c>
      <c r="BF121" s="13">
        <f t="shared" si="195"/>
        <v>42.149437659871083</v>
      </c>
      <c r="BG121" s="13">
        <f t="shared" si="195"/>
        <v>42.570932036469792</v>
      </c>
      <c r="BH121" s="13">
        <f t="shared" si="195"/>
        <v>42.996641356834495</v>
      </c>
      <c r="BI121" s="98">
        <f t="shared" si="195"/>
        <v>43.654469828317083</v>
      </c>
      <c r="BJ121" s="13">
        <f t="shared" si="195"/>
        <v>41.633486467940223</v>
      </c>
      <c r="BK121" s="13">
        <f t="shared" si="195"/>
        <v>41.956225790716204</v>
      </c>
      <c r="BL121" s="13">
        <f t="shared" si="195"/>
        <v>43.989273471390362</v>
      </c>
      <c r="BM121" s="13">
        <f t="shared" si="195"/>
        <v>43.848151087073951</v>
      </c>
      <c r="BN121" s="13">
        <f t="shared" ref="BN121:CS121" si="196">IFERROR(BN22/BN33,"")</f>
        <v>44.192128971124063</v>
      </c>
      <c r="BO121" s="13">
        <f t="shared" si="196"/>
        <v>44.373677956274257</v>
      </c>
      <c r="BP121" s="13">
        <f t="shared" si="196"/>
        <v>45.162939980477105</v>
      </c>
      <c r="BQ121" s="13">
        <f t="shared" si="196"/>
        <v>45.516555699833823</v>
      </c>
      <c r="BR121" s="13">
        <f t="shared" si="196"/>
        <v>46.410487002285045</v>
      </c>
      <c r="BS121" s="13">
        <f t="shared" si="196"/>
        <v>46.772259504219669</v>
      </c>
      <c r="BT121" s="13">
        <f t="shared" si="196"/>
        <v>47.136903233948892</v>
      </c>
      <c r="BU121" s="98">
        <f t="shared" si="196"/>
        <v>47.864279229580646</v>
      </c>
      <c r="BV121" s="13">
        <f t="shared" si="196"/>
        <v>40.468193675960549</v>
      </c>
      <c r="BW121" s="13">
        <f t="shared" si="196"/>
        <v>40.872875612720151</v>
      </c>
      <c r="BX121" s="13">
        <f t="shared" si="196"/>
        <v>43.091412626220958</v>
      </c>
      <c r="BY121" s="13">
        <f t="shared" si="196"/>
        <v>43.130321583142177</v>
      </c>
      <c r="BZ121" s="13">
        <f t="shared" si="196"/>
        <v>44.655368222081123</v>
      </c>
      <c r="CA121" s="13">
        <f t="shared" si="196"/>
        <v>44.895283942979376</v>
      </c>
      <c r="CB121" s="13">
        <f t="shared" si="196"/>
        <v>44.666418805050725</v>
      </c>
      <c r="CC121" s="13">
        <f t="shared" si="196"/>
        <v>45.560171519297292</v>
      </c>
      <c r="CD121" s="13">
        <f t="shared" si="196"/>
        <v>46.462108054881163</v>
      </c>
      <c r="CE121" s="13">
        <f t="shared" si="196"/>
        <v>46.926729135429987</v>
      </c>
      <c r="CF121" s="13">
        <f t="shared" si="196"/>
        <v>47.626314304598445</v>
      </c>
      <c r="CG121" s="98">
        <f t="shared" si="196"/>
        <v>48.321905872431444</v>
      </c>
      <c r="CH121" s="13">
        <f t="shared" si="196"/>
        <v>42.09838549984773</v>
      </c>
      <c r="CI121" s="13">
        <f t="shared" si="196"/>
        <v>42.519369354846212</v>
      </c>
      <c r="CJ121" s="13">
        <f t="shared" si="196"/>
        <v>44.820794426303245</v>
      </c>
      <c r="CK121" s="13">
        <f t="shared" si="196"/>
        <v>44.857396942758236</v>
      </c>
      <c r="CL121" s="13">
        <f t="shared" si="196"/>
        <v>46.454401506448725</v>
      </c>
      <c r="CM121" s="13">
        <f t="shared" si="196"/>
        <v>46.706108421350969</v>
      </c>
      <c r="CN121" s="13">
        <f t="shared" si="196"/>
        <v>46.457077838178456</v>
      </c>
      <c r="CO121" s="13">
        <f t="shared" si="196"/>
        <v>47.382149798542187</v>
      </c>
      <c r="CP121" s="13">
        <f t="shared" si="196"/>
        <v>48.324622857938053</v>
      </c>
      <c r="CQ121" s="13">
        <f t="shared" si="196"/>
        <v>49.287021487372002</v>
      </c>
      <c r="CR121" s="13">
        <f t="shared" si="196"/>
        <v>50.523838695361839</v>
      </c>
      <c r="CS121" s="98">
        <f t="shared" si="196"/>
        <v>51.259503525396703</v>
      </c>
    </row>
    <row r="122" spans="1:97" s="15" customFormat="1" x14ac:dyDescent="0.25">
      <c r="A122" s="15" t="s">
        <v>5</v>
      </c>
      <c r="B122" s="116">
        <f t="shared" ref="B122:AG122" si="197">IFERROR(B23/B34,"")</f>
        <v>5.1037096774193556</v>
      </c>
      <c r="C122" s="13">
        <f t="shared" si="197"/>
        <v>5.382232227488152</v>
      </c>
      <c r="D122" s="13">
        <f t="shared" si="197"/>
        <v>6.4126957964601772</v>
      </c>
      <c r="E122" s="13">
        <f t="shared" si="197"/>
        <v>8.5163051724137944</v>
      </c>
      <c r="F122" s="13">
        <f t="shared" si="197"/>
        <v>6.8800053191489363</v>
      </c>
      <c r="G122" s="13">
        <f t="shared" si="197"/>
        <v>7.8684083665338642</v>
      </c>
      <c r="H122" s="13">
        <f t="shared" si="197"/>
        <v>9.1397369477911639</v>
      </c>
      <c r="I122" s="13">
        <f t="shared" si="197"/>
        <v>6.0831946721311478</v>
      </c>
      <c r="J122" s="13">
        <f t="shared" si="197"/>
        <v>11.184959930313587</v>
      </c>
      <c r="K122" s="13">
        <f t="shared" si="197"/>
        <v>8.2988318965517252</v>
      </c>
      <c r="L122" s="13">
        <f t="shared" si="197"/>
        <v>11.185387577639789</v>
      </c>
      <c r="M122" s="98">
        <f t="shared" si="197"/>
        <v>15.102341216216216</v>
      </c>
      <c r="N122" s="263">
        <f t="shared" si="197"/>
        <v>6.6743853658536585</v>
      </c>
      <c r="O122" s="263">
        <f t="shared" si="197"/>
        <v>5.6163061224489796</v>
      </c>
      <c r="P122" s="263">
        <f t="shared" si="197"/>
        <v>13.372370424597367</v>
      </c>
      <c r="Q122" s="263">
        <f t="shared" si="197"/>
        <v>13.667161467889926</v>
      </c>
      <c r="R122" s="263">
        <f t="shared" si="197"/>
        <v>8.1751363636363639</v>
      </c>
      <c r="S122" s="263">
        <f t="shared" si="197"/>
        <v>9.744453076923131</v>
      </c>
      <c r="T122" s="263">
        <f t="shared" si="197"/>
        <v>7.1076933045356485</v>
      </c>
      <c r="U122" s="263">
        <f t="shared" si="197"/>
        <v>7.5871444866920337</v>
      </c>
      <c r="V122" s="13">
        <f t="shared" si="197"/>
        <v>10.74802722967644</v>
      </c>
      <c r="W122" s="13">
        <f t="shared" si="197"/>
        <v>7.1645623946037267</v>
      </c>
      <c r="X122" s="13">
        <f t="shared" si="197"/>
        <v>8.5639557926829664</v>
      </c>
      <c r="Y122" s="98">
        <f t="shared" si="197"/>
        <v>13.717492317969347</v>
      </c>
      <c r="Z122" s="13">
        <f t="shared" si="197"/>
        <v>7.9000451866404715</v>
      </c>
      <c r="AA122" s="13">
        <f t="shared" si="197"/>
        <v>5.6099885167464203</v>
      </c>
      <c r="AB122" s="13">
        <f t="shared" si="197"/>
        <v>11.965886761032472</v>
      </c>
      <c r="AC122" s="13">
        <f t="shared" si="197"/>
        <v>11.345250266240679</v>
      </c>
      <c r="AD122" s="13">
        <f t="shared" si="197"/>
        <v>10.398490364025696</v>
      </c>
      <c r="AE122" s="13">
        <f t="shared" si="197"/>
        <v>11.16185789167152</v>
      </c>
      <c r="AF122" s="13">
        <f t="shared" si="197"/>
        <v>9.5597850386930361</v>
      </c>
      <c r="AG122" s="13">
        <f t="shared" si="197"/>
        <v>9.4081604021971259</v>
      </c>
      <c r="AH122" s="13">
        <f t="shared" ref="AH122:BM122" si="198">IFERROR(AH23/AH34,"")</f>
        <v>11.245288605052336</v>
      </c>
      <c r="AI122" s="13">
        <f t="shared" si="198"/>
        <v>11.930033203311462</v>
      </c>
      <c r="AJ122" s="13">
        <f t="shared" si="198"/>
        <v>12.840788819365363</v>
      </c>
      <c r="AK122" s="98">
        <f t="shared" si="198"/>
        <v>13.938299948074846</v>
      </c>
      <c r="AL122" s="13">
        <f t="shared" si="198"/>
        <v>11.980907674768094</v>
      </c>
      <c r="AM122" s="13">
        <f t="shared" si="198"/>
        <v>12.113921064478312</v>
      </c>
      <c r="AN122" s="13">
        <f t="shared" si="198"/>
        <v>12.204298852248357</v>
      </c>
      <c r="AO122" s="13">
        <f t="shared" si="198"/>
        <v>12.280276129996381</v>
      </c>
      <c r="AP122" s="13">
        <f t="shared" si="198"/>
        <v>12.369987082107185</v>
      </c>
      <c r="AQ122" s="13">
        <f t="shared" si="198"/>
        <v>12.306380120170997</v>
      </c>
      <c r="AR122" s="13">
        <f t="shared" si="198"/>
        <v>12.412311445515266</v>
      </c>
      <c r="AS122" s="13">
        <f t="shared" si="198"/>
        <v>12.460554629412327</v>
      </c>
      <c r="AT122" s="13">
        <f t="shared" si="198"/>
        <v>12.527206864199982</v>
      </c>
      <c r="AU122" s="13">
        <f t="shared" si="198"/>
        <v>12.591308610964923</v>
      </c>
      <c r="AV122" s="13">
        <f t="shared" si="198"/>
        <v>12.652853678652082</v>
      </c>
      <c r="AW122" s="98">
        <f t="shared" si="198"/>
        <v>12.708411041476976</v>
      </c>
      <c r="AX122" s="13">
        <f t="shared" si="198"/>
        <v>13.418711687388857</v>
      </c>
      <c r="AY122" s="13">
        <f t="shared" si="198"/>
        <v>13.543538243160542</v>
      </c>
      <c r="AZ122" s="13">
        <f t="shared" si="198"/>
        <v>14.459970732919254</v>
      </c>
      <c r="BA122" s="13">
        <f t="shared" si="198"/>
        <v>14.409615403388182</v>
      </c>
      <c r="BB122" s="13">
        <f t="shared" si="198"/>
        <v>14.389250151136146</v>
      </c>
      <c r="BC122" s="13">
        <f t="shared" si="198"/>
        <v>14.384289058729228</v>
      </c>
      <c r="BD122" s="13">
        <f t="shared" si="198"/>
        <v>14.477431799324197</v>
      </c>
      <c r="BE122" s="13">
        <f t="shared" si="198"/>
        <v>14.539824408254953</v>
      </c>
      <c r="BF122" s="13">
        <f t="shared" si="198"/>
        <v>14.598169833568997</v>
      </c>
      <c r="BG122" s="13">
        <f t="shared" si="198"/>
        <v>14.67691961201645</v>
      </c>
      <c r="BH122" s="13">
        <f t="shared" si="198"/>
        <v>14.750151052396472</v>
      </c>
      <c r="BI122" s="98">
        <f t="shared" si="198"/>
        <v>14.81796049835572</v>
      </c>
      <c r="BJ122" s="13">
        <f t="shared" si="198"/>
        <v>14.492784833373953</v>
      </c>
      <c r="BK122" s="13">
        <f t="shared" si="198"/>
        <v>14.663299994776706</v>
      </c>
      <c r="BL122" s="13">
        <f t="shared" si="198"/>
        <v>15.574746922399582</v>
      </c>
      <c r="BM122" s="13">
        <f t="shared" si="198"/>
        <v>15.601888257328815</v>
      </c>
      <c r="BN122" s="13">
        <f t="shared" ref="BN122:CS122" si="199">IFERROR(BN23/BN34,"")</f>
        <v>15.576991379001493</v>
      </c>
      <c r="BO122" s="13">
        <f t="shared" si="199"/>
        <v>15.574222055518417</v>
      </c>
      <c r="BP122" s="13">
        <f t="shared" si="199"/>
        <v>15.832976961617225</v>
      </c>
      <c r="BQ122" s="13">
        <f t="shared" si="199"/>
        <v>15.89934257376296</v>
      </c>
      <c r="BR122" s="13">
        <f t="shared" si="199"/>
        <v>16.019936800111161</v>
      </c>
      <c r="BS122" s="13">
        <f t="shared" si="199"/>
        <v>16.10207226058612</v>
      </c>
      <c r="BT122" s="13">
        <f t="shared" si="199"/>
        <v>16.178170598396289</v>
      </c>
      <c r="BU122" s="98">
        <f t="shared" si="199"/>
        <v>16.248932255518241</v>
      </c>
      <c r="BV122" s="13">
        <f t="shared" si="199"/>
        <v>17.374383113110667</v>
      </c>
      <c r="BW122" s="13">
        <f t="shared" si="199"/>
        <v>17.359834316764228</v>
      </c>
      <c r="BX122" s="13">
        <f t="shared" si="199"/>
        <v>17.223213257838523</v>
      </c>
      <c r="BY122" s="13">
        <f t="shared" si="199"/>
        <v>17.210068467674599</v>
      </c>
      <c r="BZ122" s="13">
        <f t="shared" si="199"/>
        <v>17.202782991693667</v>
      </c>
      <c r="CA122" s="13">
        <f t="shared" si="199"/>
        <v>17.199676798099336</v>
      </c>
      <c r="CB122" s="13">
        <f t="shared" si="199"/>
        <v>17.194531084097093</v>
      </c>
      <c r="CC122" s="13">
        <f t="shared" si="199"/>
        <v>17.185051821150655</v>
      </c>
      <c r="CD122" s="13">
        <f t="shared" si="199"/>
        <v>17.172622357092571</v>
      </c>
      <c r="CE122" s="13">
        <f t="shared" si="199"/>
        <v>17.161752449608418</v>
      </c>
      <c r="CF122" s="13">
        <f t="shared" si="199"/>
        <v>17.15214719942027</v>
      </c>
      <c r="CG122" s="98">
        <f t="shared" si="199"/>
        <v>17.143343605122446</v>
      </c>
      <c r="CH122" s="13">
        <f t="shared" si="199"/>
        <v>17.826067370551577</v>
      </c>
      <c r="CI122" s="13">
        <f t="shared" si="199"/>
        <v>17.815938921160267</v>
      </c>
      <c r="CJ122" s="13">
        <f t="shared" si="199"/>
        <v>17.683770078642496</v>
      </c>
      <c r="CK122" s="13">
        <f t="shared" si="199"/>
        <v>17.672958599002918</v>
      </c>
      <c r="CL122" s="13">
        <f t="shared" si="199"/>
        <v>17.66745802593929</v>
      </c>
      <c r="CM122" s="13">
        <f t="shared" si="199"/>
        <v>17.665854999340908</v>
      </c>
      <c r="CN122" s="13">
        <f t="shared" si="199"/>
        <v>17.662107054973408</v>
      </c>
      <c r="CO122" s="13">
        <f t="shared" si="199"/>
        <v>17.653398927171711</v>
      </c>
      <c r="CP122" s="13">
        <f t="shared" si="199"/>
        <v>17.641449759444132</v>
      </c>
      <c r="CQ122" s="13">
        <f t="shared" si="199"/>
        <v>17.934005937717284</v>
      </c>
      <c r="CR122" s="13">
        <f t="shared" si="199"/>
        <v>17.974049107331577</v>
      </c>
      <c r="CS122" s="98">
        <f t="shared" si="199"/>
        <v>17.965454932898488</v>
      </c>
    </row>
    <row r="123" spans="1:97" s="15" customFormat="1" x14ac:dyDescent="0.25">
      <c r="A123" s="15" t="s">
        <v>6</v>
      </c>
      <c r="B123" s="116">
        <f t="shared" ref="B123:AG123" si="200">IFERROR(B24/B35,"")</f>
        <v>4.504714987714987</v>
      </c>
      <c r="C123" s="13">
        <f t="shared" si="200"/>
        <v>4.2728518518518497</v>
      </c>
      <c r="D123" s="13">
        <f t="shared" si="200"/>
        <v>10.346745192307692</v>
      </c>
      <c r="E123" s="13">
        <f t="shared" si="200"/>
        <v>7.2291336302895317</v>
      </c>
      <c r="F123" s="13">
        <f t="shared" si="200"/>
        <v>6.1493845470692721</v>
      </c>
      <c r="G123" s="13">
        <f t="shared" si="200"/>
        <v>8.1081334841628969</v>
      </c>
      <c r="H123" s="13">
        <f t="shared" si="200"/>
        <v>7.468515527950311</v>
      </c>
      <c r="I123" s="13">
        <f t="shared" si="200"/>
        <v>5.2079387755102049</v>
      </c>
      <c r="J123" s="13">
        <f t="shared" si="200"/>
        <v>9.8312097457627114</v>
      </c>
      <c r="K123" s="13">
        <f t="shared" si="200"/>
        <v>8.2759753086419749</v>
      </c>
      <c r="L123" s="13">
        <f t="shared" si="200"/>
        <v>6.786904867256637</v>
      </c>
      <c r="M123" s="98">
        <f t="shared" si="200"/>
        <v>11.431095730918512</v>
      </c>
      <c r="N123" s="263">
        <f t="shared" si="200"/>
        <v>3.2068949152542339</v>
      </c>
      <c r="O123" s="263">
        <f t="shared" si="200"/>
        <v>5.1790731707317077</v>
      </c>
      <c r="P123" s="263">
        <f t="shared" si="200"/>
        <v>8.2532447916666669</v>
      </c>
      <c r="Q123" s="263">
        <f t="shared" si="200"/>
        <v>5.8262396449704141</v>
      </c>
      <c r="R123" s="263">
        <f t="shared" si="200"/>
        <v>6.7423841911764706</v>
      </c>
      <c r="S123" s="263">
        <f t="shared" si="200"/>
        <v>8.7553107191316162</v>
      </c>
      <c r="T123" s="263">
        <f t="shared" si="200"/>
        <v>4.1495806201550387</v>
      </c>
      <c r="U123" s="263">
        <f t="shared" si="200"/>
        <v>4.3528763676148801</v>
      </c>
      <c r="V123" s="13">
        <f t="shared" si="200"/>
        <v>7.6739750479846647</v>
      </c>
      <c r="W123" s="13">
        <f t="shared" si="200"/>
        <v>6.2014101346001578</v>
      </c>
      <c r="X123" s="13">
        <f t="shared" si="200"/>
        <v>7.2528292268479273</v>
      </c>
      <c r="Y123" s="98">
        <f t="shared" si="200"/>
        <v>7.8460805577072197</v>
      </c>
      <c r="Z123" s="13">
        <f t="shared" si="200"/>
        <v>2.371991304347826</v>
      </c>
      <c r="AA123" s="13">
        <f t="shared" si="200"/>
        <v>5.2116594488188976</v>
      </c>
      <c r="AB123" s="13">
        <f t="shared" si="200"/>
        <v>6.7850192307692305</v>
      </c>
      <c r="AC123" s="13">
        <f t="shared" si="200"/>
        <v>4.6697754749568228</v>
      </c>
      <c r="AD123" s="13">
        <f t="shared" si="200"/>
        <v>6.2435470085470088</v>
      </c>
      <c r="AE123" s="13">
        <f t="shared" si="200"/>
        <v>4.8212175873731677</v>
      </c>
      <c r="AF123" s="13">
        <f t="shared" si="200"/>
        <v>3.2042086544161235</v>
      </c>
      <c r="AG123" s="13">
        <f t="shared" si="200"/>
        <v>5.4862968436154338</v>
      </c>
      <c r="AH123" s="13">
        <f t="shared" ref="AH123:BM123" si="201">IFERROR(AH24/AH35,"")</f>
        <v>5.8029076439423051</v>
      </c>
      <c r="AI123" s="13">
        <f t="shared" si="201"/>
        <v>6.247200848550162</v>
      </c>
      <c r="AJ123" s="13">
        <f t="shared" si="201"/>
        <v>6.597262515397647</v>
      </c>
      <c r="AK123" s="98">
        <f t="shared" si="201"/>
        <v>7.32464357795617</v>
      </c>
      <c r="AL123" s="13">
        <f t="shared" si="201"/>
        <v>3.6301834990110589</v>
      </c>
      <c r="AM123" s="13">
        <f t="shared" si="201"/>
        <v>4.5740849339064269</v>
      </c>
      <c r="AN123" s="13">
        <f t="shared" si="201"/>
        <v>9.5651853704213412</v>
      </c>
      <c r="AO123" s="13">
        <f t="shared" si="201"/>
        <v>6.3422609696657481</v>
      </c>
      <c r="AP123" s="13">
        <f t="shared" si="201"/>
        <v>6.0595815321328494</v>
      </c>
      <c r="AQ123" s="13">
        <f t="shared" si="201"/>
        <v>5.6483321016531089</v>
      </c>
      <c r="AR123" s="13">
        <f t="shared" si="201"/>
        <v>5.4961637531388154</v>
      </c>
      <c r="AS123" s="13">
        <f t="shared" si="201"/>
        <v>6.2206747134786502</v>
      </c>
      <c r="AT123" s="13">
        <f t="shared" si="201"/>
        <v>6.4630624393713543</v>
      </c>
      <c r="AU123" s="13">
        <f t="shared" si="201"/>
        <v>6.9099906812784342</v>
      </c>
      <c r="AV123" s="13">
        <f t="shared" si="201"/>
        <v>7.2401441476917325</v>
      </c>
      <c r="AW123" s="98">
        <f t="shared" si="201"/>
        <v>7.7051789410373415</v>
      </c>
      <c r="AX123" s="13">
        <f t="shared" si="201"/>
        <v>6.6493251639962301</v>
      </c>
      <c r="AY123" s="13">
        <f t="shared" si="201"/>
        <v>6.7203324604098764</v>
      </c>
      <c r="AZ123" s="13">
        <f t="shared" si="201"/>
        <v>7.7562336768247393</v>
      </c>
      <c r="BA123" s="13">
        <f t="shared" si="201"/>
        <v>6.6209626631945886</v>
      </c>
      <c r="BB123" s="13">
        <f t="shared" si="201"/>
        <v>7.7777164935382128</v>
      </c>
      <c r="BC123" s="13">
        <f t="shared" si="201"/>
        <v>7.2189967580907277</v>
      </c>
      <c r="BD123" s="13">
        <f t="shared" si="201"/>
        <v>7.6855250165481523</v>
      </c>
      <c r="BE123" s="13">
        <f t="shared" si="201"/>
        <v>7.8630630170985016</v>
      </c>
      <c r="BF123" s="13">
        <f t="shared" si="201"/>
        <v>8.106560744787874</v>
      </c>
      <c r="BG123" s="13">
        <f t="shared" si="201"/>
        <v>8.3593868948318395</v>
      </c>
      <c r="BH123" s="13">
        <f t="shared" si="201"/>
        <v>8.6245993177190865</v>
      </c>
      <c r="BI123" s="98">
        <f t="shared" si="201"/>
        <v>8.9024788805110493</v>
      </c>
      <c r="BJ123" s="13">
        <f t="shared" si="201"/>
        <v>7.3508878166434091</v>
      </c>
      <c r="BK123" s="13">
        <f t="shared" si="201"/>
        <v>7.5001311844391223</v>
      </c>
      <c r="BL123" s="13">
        <f t="shared" si="201"/>
        <v>8.8264974107684715</v>
      </c>
      <c r="BM123" s="13">
        <f t="shared" si="201"/>
        <v>7.2499958359000205</v>
      </c>
      <c r="BN123" s="13">
        <f t="shared" ref="BN123:CS123" si="202">IFERROR(BN24/BN35,"")</f>
        <v>8.4591178602164039</v>
      </c>
      <c r="BO123" s="13">
        <f t="shared" si="202"/>
        <v>7.8965502835629033</v>
      </c>
      <c r="BP123" s="13">
        <f t="shared" si="202"/>
        <v>8.4724009259606703</v>
      </c>
      <c r="BQ123" s="13">
        <f t="shared" si="202"/>
        <v>8.6779239265646897</v>
      </c>
      <c r="BR123" s="13">
        <f t="shared" si="202"/>
        <v>8.9434329317728416</v>
      </c>
      <c r="BS123" s="13">
        <f t="shared" si="202"/>
        <v>9.2086781380588274</v>
      </c>
      <c r="BT123" s="13">
        <f t="shared" si="202"/>
        <v>9.485832031495276</v>
      </c>
      <c r="BU123" s="98">
        <f t="shared" si="202"/>
        <v>9.7764044032474295</v>
      </c>
      <c r="BV123" s="13">
        <f t="shared" si="202"/>
        <v>8.4167386784775431</v>
      </c>
      <c r="BW123" s="13">
        <f t="shared" si="202"/>
        <v>8.7184765525356216</v>
      </c>
      <c r="BX123" s="13">
        <f t="shared" si="202"/>
        <v>10.080764255737101</v>
      </c>
      <c r="BY123" s="13">
        <f t="shared" si="202"/>
        <v>8.2009394361558297</v>
      </c>
      <c r="BZ123" s="13">
        <f t="shared" si="202"/>
        <v>9.461618166326204</v>
      </c>
      <c r="CA123" s="13">
        <f t="shared" si="202"/>
        <v>8.8166964704470612</v>
      </c>
      <c r="CB123" s="13">
        <f t="shared" si="202"/>
        <v>9.3839374761956496</v>
      </c>
      <c r="CC123" s="13">
        <f t="shared" si="202"/>
        <v>9.6791093934244632</v>
      </c>
      <c r="CD123" s="13">
        <f t="shared" si="202"/>
        <v>9.9086705823275008</v>
      </c>
      <c r="CE123" s="13">
        <f t="shared" si="202"/>
        <v>10.130622669494064</v>
      </c>
      <c r="CF123" s="13">
        <f t="shared" si="202"/>
        <v>10.428093570793424</v>
      </c>
      <c r="CG123" s="98">
        <f t="shared" si="202"/>
        <v>10.597084605654679</v>
      </c>
      <c r="CH123" s="13">
        <f t="shared" si="202"/>
        <v>8.3855113442035503</v>
      </c>
      <c r="CI123" s="13">
        <f t="shared" si="202"/>
        <v>8.7306888085409806</v>
      </c>
      <c r="CJ123" s="13">
        <f t="shared" si="202"/>
        <v>10.012932504073198</v>
      </c>
      <c r="CK123" s="13">
        <f t="shared" si="202"/>
        <v>8.3235909844104761</v>
      </c>
      <c r="CL123" s="13">
        <f t="shared" si="202"/>
        <v>9.5196436972958178</v>
      </c>
      <c r="CM123" s="13">
        <f t="shared" si="202"/>
        <v>8.9635210739128759</v>
      </c>
      <c r="CN123" s="13">
        <f t="shared" si="202"/>
        <v>9.5447330502493948</v>
      </c>
      <c r="CO123" s="13">
        <f t="shared" si="202"/>
        <v>9.8813385667888394</v>
      </c>
      <c r="CP123" s="13">
        <f t="shared" si="202"/>
        <v>10.14203384438451</v>
      </c>
      <c r="CQ123" s="13">
        <f t="shared" si="202"/>
        <v>10.530001929003038</v>
      </c>
      <c r="CR123" s="13">
        <f t="shared" si="202"/>
        <v>10.868615461452077</v>
      </c>
      <c r="CS123" s="98">
        <f t="shared" si="202"/>
        <v>11.078063760193634</v>
      </c>
    </row>
    <row r="124" spans="1:97" s="15" customFormat="1" x14ac:dyDescent="0.25">
      <c r="A124" s="15" t="s">
        <v>7</v>
      </c>
      <c r="B124" s="116">
        <f t="shared" ref="B124:AG124" si="203">IFERROR(B25/B36,"")</f>
        <v>3.7722345679012346</v>
      </c>
      <c r="C124" s="13">
        <f t="shared" si="203"/>
        <v>2.6303519480519482</v>
      </c>
      <c r="D124" s="13">
        <f t="shared" si="203"/>
        <v>4.9853810709838102</v>
      </c>
      <c r="E124" s="13">
        <f t="shared" si="203"/>
        <v>3.6984469820554651</v>
      </c>
      <c r="F124" s="13">
        <f t="shared" si="203"/>
        <v>4.705234521575985</v>
      </c>
      <c r="G124" s="13">
        <f t="shared" si="203"/>
        <v>7.0876059479553781</v>
      </c>
      <c r="H124" s="13">
        <f t="shared" si="203"/>
        <v>5.6533048192771087</v>
      </c>
      <c r="I124" s="13">
        <f t="shared" si="203"/>
        <v>3.121442563482467</v>
      </c>
      <c r="J124" s="13">
        <f t="shared" si="203"/>
        <v>6.7265980861244019</v>
      </c>
      <c r="K124" s="13">
        <f t="shared" si="203"/>
        <v>5.5134363207547175</v>
      </c>
      <c r="L124" s="13">
        <f t="shared" si="203"/>
        <v>8.2793671444321948</v>
      </c>
      <c r="M124" s="98">
        <f t="shared" si="203"/>
        <v>8.9216223150357994</v>
      </c>
      <c r="N124" s="263">
        <f t="shared" si="203"/>
        <v>2.1414637946837765</v>
      </c>
      <c r="O124" s="263">
        <f t="shared" si="203"/>
        <v>2.7523755036261082</v>
      </c>
      <c r="P124" s="263">
        <f t="shared" si="203"/>
        <v>7.2335261669024042</v>
      </c>
      <c r="Q124" s="263">
        <f t="shared" si="203"/>
        <v>5.7655837837837813</v>
      </c>
      <c r="R124" s="263">
        <f t="shared" si="203"/>
        <v>5.5292573891625612</v>
      </c>
      <c r="S124" s="263">
        <f t="shared" si="203"/>
        <v>5.8783703374777971</v>
      </c>
      <c r="T124" s="263">
        <f t="shared" si="203"/>
        <v>4.4623783783783786</v>
      </c>
      <c r="U124" s="263">
        <f t="shared" si="203"/>
        <v>3.174445846477397</v>
      </c>
      <c r="V124" s="13">
        <f t="shared" si="203"/>
        <v>4.1551523129921257</v>
      </c>
      <c r="W124" s="13">
        <f t="shared" si="203"/>
        <v>2.7961997840172788</v>
      </c>
      <c r="X124" s="13">
        <f t="shared" si="203"/>
        <v>5.0499074839302205</v>
      </c>
      <c r="Y124" s="98">
        <f t="shared" si="203"/>
        <v>9.9013358046228213</v>
      </c>
      <c r="Z124" s="13">
        <f t="shared" si="203"/>
        <v>2.5854449099287811</v>
      </c>
      <c r="AA124" s="13">
        <f t="shared" si="203"/>
        <v>3.6359295363271298</v>
      </c>
      <c r="AB124" s="13">
        <f t="shared" si="203"/>
        <v>3.4363217796171752</v>
      </c>
      <c r="AC124" s="13">
        <f t="shared" si="203"/>
        <v>3.0570119802677937</v>
      </c>
      <c r="AD124" s="13">
        <f t="shared" si="203"/>
        <v>2.3166292134831461</v>
      </c>
      <c r="AE124" s="13">
        <f t="shared" si="203"/>
        <v>3.0546230654018971</v>
      </c>
      <c r="AF124" s="13">
        <f t="shared" si="203"/>
        <v>3.7091524390243902</v>
      </c>
      <c r="AG124" s="13">
        <f t="shared" si="203"/>
        <v>3.2144885960735037</v>
      </c>
      <c r="AH124" s="13">
        <f t="shared" ref="AH124:BM124" si="204">IFERROR(AH25/AH36,"")</f>
        <v>3.4543406426940377</v>
      </c>
      <c r="AI124" s="13">
        <f t="shared" si="204"/>
        <v>3.9108062302368989</v>
      </c>
      <c r="AJ124" s="13">
        <f t="shared" si="204"/>
        <v>4.2225734613606694</v>
      </c>
      <c r="AK124" s="98">
        <f t="shared" si="204"/>
        <v>4.5595990748437645</v>
      </c>
      <c r="AL124" s="13">
        <f t="shared" si="204"/>
        <v>3.6986307519724884</v>
      </c>
      <c r="AM124" s="13">
        <f t="shared" si="204"/>
        <v>3.1587290892279696</v>
      </c>
      <c r="AN124" s="13">
        <f t="shared" si="204"/>
        <v>3.5088701772432995</v>
      </c>
      <c r="AO124" s="13">
        <f t="shared" si="204"/>
        <v>3.2626106460013151</v>
      </c>
      <c r="AP124" s="13">
        <f t="shared" si="204"/>
        <v>3.3957436098824081</v>
      </c>
      <c r="AQ124" s="13">
        <f t="shared" si="204"/>
        <v>3.1494835869813906</v>
      </c>
      <c r="AR124" s="13">
        <f t="shared" si="204"/>
        <v>3.3940136609296232</v>
      </c>
      <c r="AS124" s="13">
        <f t="shared" si="204"/>
        <v>3.2733831876817527</v>
      </c>
      <c r="AT124" s="13">
        <f t="shared" si="204"/>
        <v>3.4008745740725241</v>
      </c>
      <c r="AU124" s="13">
        <f t="shared" si="204"/>
        <v>3.7013253518617129</v>
      </c>
      <c r="AV124" s="13">
        <f t="shared" si="204"/>
        <v>3.9706026551511897</v>
      </c>
      <c r="AW124" s="98">
        <f t="shared" si="204"/>
        <v>4.151423254343487</v>
      </c>
      <c r="AX124" s="13">
        <f t="shared" si="204"/>
        <v>4.153482537327374</v>
      </c>
      <c r="AY124" s="13">
        <f t="shared" si="204"/>
        <v>3.8666454714397247</v>
      </c>
      <c r="AZ124" s="13">
        <f t="shared" si="204"/>
        <v>3.9625126678925171</v>
      </c>
      <c r="BA124" s="13">
        <f t="shared" si="204"/>
        <v>3.9976555665200357</v>
      </c>
      <c r="BB124" s="13">
        <f t="shared" si="204"/>
        <v>4.2209697922012408</v>
      </c>
      <c r="BC124" s="13">
        <f t="shared" si="204"/>
        <v>3.8070358341093886</v>
      </c>
      <c r="BD124" s="13">
        <f t="shared" si="204"/>
        <v>3.6298867238645269</v>
      </c>
      <c r="BE124" s="13">
        <f t="shared" si="204"/>
        <v>3.8414296668624321</v>
      </c>
      <c r="BF124" s="13">
        <f t="shared" si="204"/>
        <v>4.0990459443660887</v>
      </c>
      <c r="BG124" s="13">
        <f t="shared" si="204"/>
        <v>4.3749354126995348</v>
      </c>
      <c r="BH124" s="13">
        <f t="shared" si="204"/>
        <v>4.6682719463583435</v>
      </c>
      <c r="BI124" s="98">
        <f t="shared" si="204"/>
        <v>4.9625652972278624</v>
      </c>
      <c r="BJ124" s="13">
        <f t="shared" si="204"/>
        <v>4.5843728924617384</v>
      </c>
      <c r="BK124" s="13">
        <f t="shared" si="204"/>
        <v>4.2757955206133849</v>
      </c>
      <c r="BL124" s="13">
        <f t="shared" si="204"/>
        <v>4.3945129761499873</v>
      </c>
      <c r="BM124" s="13">
        <f t="shared" si="204"/>
        <v>4.4704127992065015</v>
      </c>
      <c r="BN124" s="13">
        <f t="shared" ref="BN124:CS124" si="205">IFERROR(BN25/BN36,"")</f>
        <v>4.6677234453174119</v>
      </c>
      <c r="BO124" s="13">
        <f t="shared" si="205"/>
        <v>4.1373415151566579</v>
      </c>
      <c r="BP124" s="13">
        <f t="shared" si="205"/>
        <v>3.9775863803693761</v>
      </c>
      <c r="BQ124" s="13">
        <f t="shared" si="205"/>
        <v>4.2246215455722105</v>
      </c>
      <c r="BR124" s="13">
        <f t="shared" si="205"/>
        <v>4.5212458760548264</v>
      </c>
      <c r="BS124" s="13">
        <f t="shared" si="205"/>
        <v>4.8303856654353394</v>
      </c>
      <c r="BT124" s="13">
        <f t="shared" si="205"/>
        <v>5.1532338942751643</v>
      </c>
      <c r="BU124" s="98">
        <f t="shared" si="205"/>
        <v>5.4748116823241491</v>
      </c>
      <c r="BV124" s="13">
        <f t="shared" si="205"/>
        <v>5.1685936918111457</v>
      </c>
      <c r="BW124" s="13">
        <f t="shared" si="205"/>
        <v>4.8140500809387961</v>
      </c>
      <c r="BX124" s="13">
        <f t="shared" si="205"/>
        <v>4.9507438118174738</v>
      </c>
      <c r="BY124" s="13">
        <f t="shared" si="205"/>
        <v>5.051630723324112</v>
      </c>
      <c r="BZ124" s="13">
        <f t="shared" si="205"/>
        <v>5.2225676688935323</v>
      </c>
      <c r="CA124" s="13">
        <f t="shared" si="205"/>
        <v>4.5417640026068566</v>
      </c>
      <c r="CB124" s="13">
        <f t="shared" si="205"/>
        <v>4.3427385987455258</v>
      </c>
      <c r="CC124" s="13">
        <f t="shared" si="205"/>
        <v>4.6498453080989028</v>
      </c>
      <c r="CD124" s="13">
        <f t="shared" si="205"/>
        <v>4.9526477252369494</v>
      </c>
      <c r="CE124" s="13">
        <f t="shared" si="205"/>
        <v>5.2688133632665402</v>
      </c>
      <c r="CF124" s="13">
        <f t="shared" si="205"/>
        <v>5.634077309181639</v>
      </c>
      <c r="CG124" s="98">
        <f t="shared" si="205"/>
        <v>5.9666614081584628</v>
      </c>
      <c r="CH124" s="13">
        <f t="shared" si="205"/>
        <v>5.1300173847801052</v>
      </c>
      <c r="CI124" s="13">
        <f t="shared" si="205"/>
        <v>4.8402691348875813</v>
      </c>
      <c r="CJ124" s="13">
        <f t="shared" si="205"/>
        <v>4.9930614058084588</v>
      </c>
      <c r="CK124" s="13">
        <f t="shared" si="205"/>
        <v>5.1525780239103121</v>
      </c>
      <c r="CL124" s="13">
        <f t="shared" si="205"/>
        <v>5.3497252898929331</v>
      </c>
      <c r="CM124" s="13">
        <f t="shared" si="205"/>
        <v>4.5914091741750074</v>
      </c>
      <c r="CN124" s="13">
        <f t="shared" si="205"/>
        <v>4.4126524434312087</v>
      </c>
      <c r="CO124" s="13">
        <f t="shared" si="205"/>
        <v>4.7492541313570653</v>
      </c>
      <c r="CP124" s="13">
        <f t="shared" si="205"/>
        <v>5.0789607492891138</v>
      </c>
      <c r="CQ124" s="13">
        <f t="shared" si="205"/>
        <v>5.4966996566512369</v>
      </c>
      <c r="CR124" s="13">
        <f t="shared" si="205"/>
        <v>5.8993887197210038</v>
      </c>
      <c r="CS124" s="98">
        <f t="shared" si="205"/>
        <v>6.268908916085179</v>
      </c>
    </row>
    <row r="125" spans="1:97" s="15" customFormat="1" x14ac:dyDescent="0.25">
      <c r="A125" s="15" t="s">
        <v>8</v>
      </c>
      <c r="B125" s="116">
        <f t="shared" ref="B125:AG125" si="206">IFERROR(B26/B37,"")</f>
        <v>1.76103550295858</v>
      </c>
      <c r="C125" s="13">
        <f t="shared" si="206"/>
        <v>2.2333424657534247</v>
      </c>
      <c r="D125" s="13">
        <f t="shared" si="206"/>
        <v>4.5088146258503405</v>
      </c>
      <c r="E125" s="13">
        <f t="shared" si="206"/>
        <v>6.0019681335356605</v>
      </c>
      <c r="F125" s="13">
        <f t="shared" si="206"/>
        <v>4.6688757485029946</v>
      </c>
      <c r="G125" s="13">
        <f t="shared" si="206"/>
        <v>5.7921955645161294</v>
      </c>
      <c r="H125" s="13">
        <f t="shared" si="206"/>
        <v>7.3826895491803279</v>
      </c>
      <c r="I125" s="13">
        <f t="shared" si="206"/>
        <v>4.6252401263823062</v>
      </c>
      <c r="J125" s="13">
        <f t="shared" si="206"/>
        <v>6.6746568213783259</v>
      </c>
      <c r="K125" s="13">
        <f t="shared" si="206"/>
        <v>4.8882666240409209</v>
      </c>
      <c r="L125" s="13">
        <f t="shared" si="206"/>
        <v>8.0814903314917128</v>
      </c>
      <c r="M125" s="98">
        <f t="shared" si="206"/>
        <v>11.480174149659863</v>
      </c>
      <c r="N125" s="263">
        <f t="shared" si="206"/>
        <v>2.2203143176733784</v>
      </c>
      <c r="O125" s="263">
        <f t="shared" si="206"/>
        <v>1.9430244716351501</v>
      </c>
      <c r="P125" s="263">
        <f t="shared" si="206"/>
        <v>4.9806190476190473</v>
      </c>
      <c r="Q125" s="263">
        <f t="shared" si="206"/>
        <v>5.1223339432753878</v>
      </c>
      <c r="R125" s="263">
        <f t="shared" si="206"/>
        <v>3.1697013815090331</v>
      </c>
      <c r="S125" s="263">
        <f t="shared" si="206"/>
        <v>4.7216449912126537</v>
      </c>
      <c r="T125" s="263">
        <f t="shared" si="206"/>
        <v>3.6038657534246576</v>
      </c>
      <c r="U125" s="263">
        <f t="shared" si="206"/>
        <v>4.0684022633744856</v>
      </c>
      <c r="V125" s="13">
        <f t="shared" si="206"/>
        <v>4.7132587822014047</v>
      </c>
      <c r="W125" s="13">
        <f t="shared" si="206"/>
        <v>3.7567846615720524</v>
      </c>
      <c r="X125" s="13">
        <f t="shared" si="206"/>
        <v>2.3487806928171167</v>
      </c>
      <c r="Y125" s="98">
        <f t="shared" si="206"/>
        <v>4.4097129062647289</v>
      </c>
      <c r="Z125" s="13">
        <f t="shared" si="206"/>
        <v>1.2531910706728735</v>
      </c>
      <c r="AA125" s="13">
        <f t="shared" si="206"/>
        <v>4.5979327505043717</v>
      </c>
      <c r="AB125" s="13">
        <f t="shared" si="206"/>
        <v>6.3044207317073173</v>
      </c>
      <c r="AC125" s="13">
        <f t="shared" si="206"/>
        <v>2.6055974338412189</v>
      </c>
      <c r="AD125" s="13">
        <f t="shared" si="206"/>
        <v>2.9140696409140374</v>
      </c>
      <c r="AE125" s="13">
        <f t="shared" si="206"/>
        <v>2.8810348837209303</v>
      </c>
      <c r="AF125" s="13">
        <f t="shared" si="206"/>
        <v>3.9973900293255129</v>
      </c>
      <c r="AG125" s="13">
        <f t="shared" si="206"/>
        <v>2.7961648056680199</v>
      </c>
      <c r="AH125" s="13">
        <f t="shared" ref="AH125:BM125" si="207">IFERROR(AH26/AH37,"")</f>
        <v>3.154063766130498</v>
      </c>
      <c r="AI125" s="13">
        <f t="shared" si="207"/>
        <v>3.4398526378167955</v>
      </c>
      <c r="AJ125" s="13">
        <f t="shared" si="207"/>
        <v>3.7478049485477545</v>
      </c>
      <c r="AK125" s="98">
        <f t="shared" si="207"/>
        <v>3.9830688332724495</v>
      </c>
      <c r="AL125" s="13">
        <f t="shared" si="207"/>
        <v>2.3164386763830791</v>
      </c>
      <c r="AM125" s="13">
        <f t="shared" si="207"/>
        <v>2.6865714419042863</v>
      </c>
      <c r="AN125" s="13">
        <f t="shared" si="207"/>
        <v>5.043131258246067</v>
      </c>
      <c r="AO125" s="13">
        <f t="shared" si="207"/>
        <v>2.6145385516523718</v>
      </c>
      <c r="AP125" s="13">
        <f t="shared" si="207"/>
        <v>2.3827760396827804</v>
      </c>
      <c r="AQ125" s="13">
        <f t="shared" si="207"/>
        <v>2.9068761945551622</v>
      </c>
      <c r="AR125" s="13">
        <f t="shared" si="207"/>
        <v>3.5070944764832364</v>
      </c>
      <c r="AS125" s="13">
        <f t="shared" si="207"/>
        <v>3.1007950243225593</v>
      </c>
      <c r="AT125" s="13">
        <f t="shared" si="207"/>
        <v>3.4146550675865575</v>
      </c>
      <c r="AU125" s="13">
        <f t="shared" si="207"/>
        <v>3.6903027393417327</v>
      </c>
      <c r="AV125" s="13">
        <f t="shared" si="207"/>
        <v>3.9367183686643816</v>
      </c>
      <c r="AW125" s="98">
        <f t="shared" si="207"/>
        <v>4.0138787384764543</v>
      </c>
      <c r="AX125" s="13">
        <f t="shared" si="207"/>
        <v>3.077061633664449</v>
      </c>
      <c r="AY125" s="13">
        <f t="shared" si="207"/>
        <v>3.6404955353285167</v>
      </c>
      <c r="AZ125" s="13">
        <f t="shared" si="207"/>
        <v>4.1926999518932382</v>
      </c>
      <c r="BA125" s="13">
        <f t="shared" si="207"/>
        <v>3.0284724100499933</v>
      </c>
      <c r="BB125" s="13">
        <f t="shared" si="207"/>
        <v>3.5537162579279649</v>
      </c>
      <c r="BC125" s="13">
        <f t="shared" si="207"/>
        <v>3.7568101618337577</v>
      </c>
      <c r="BD125" s="13">
        <f t="shared" si="207"/>
        <v>4.501576168167233</v>
      </c>
      <c r="BE125" s="13">
        <f t="shared" si="207"/>
        <v>3.822242258868553</v>
      </c>
      <c r="BF125" s="13">
        <f t="shared" si="207"/>
        <v>4.0818844451179155</v>
      </c>
      <c r="BG125" s="13">
        <f t="shared" si="207"/>
        <v>4.2906089050050831</v>
      </c>
      <c r="BH125" s="13">
        <f t="shared" si="207"/>
        <v>4.4425880992936717</v>
      </c>
      <c r="BI125" s="98">
        <f t="shared" si="207"/>
        <v>4.4140610813767367</v>
      </c>
      <c r="BJ125" s="13">
        <f t="shared" si="207"/>
        <v>3.3827092580364098</v>
      </c>
      <c r="BK125" s="13">
        <f t="shared" si="207"/>
        <v>4.0003058561427665</v>
      </c>
      <c r="BL125" s="13">
        <f t="shared" si="207"/>
        <v>4.6050234745004666</v>
      </c>
      <c r="BM125" s="13">
        <f t="shared" si="207"/>
        <v>3.3238934294448321</v>
      </c>
      <c r="BN125" s="13">
        <f t="shared" ref="BN125:CS125" si="208">IFERROR(BN26/BN37,"")</f>
        <v>3.9111746279339039</v>
      </c>
      <c r="BO125" s="13">
        <f t="shared" si="208"/>
        <v>4.1471337330958677</v>
      </c>
      <c r="BP125" s="13">
        <f t="shared" si="208"/>
        <v>4.9968575543866791</v>
      </c>
      <c r="BQ125" s="13">
        <f t="shared" si="208"/>
        <v>4.2260733561381141</v>
      </c>
      <c r="BR125" s="13">
        <f t="shared" si="208"/>
        <v>4.5038699520145471</v>
      </c>
      <c r="BS125" s="13">
        <f t="shared" si="208"/>
        <v>4.7363004049213062</v>
      </c>
      <c r="BT125" s="13">
        <f t="shared" si="208"/>
        <v>4.9056704615147382</v>
      </c>
      <c r="BU125" s="98">
        <f t="shared" si="208"/>
        <v>4.8730637810711519</v>
      </c>
      <c r="BV125" s="13">
        <f t="shared" si="208"/>
        <v>3.7698042773149778</v>
      </c>
      <c r="BW125" s="13">
        <f t="shared" si="208"/>
        <v>4.4242050593334836</v>
      </c>
      <c r="BX125" s="13">
        <f t="shared" si="208"/>
        <v>5.0530501817380982</v>
      </c>
      <c r="BY125" s="13">
        <f t="shared" si="208"/>
        <v>3.6171813830609536</v>
      </c>
      <c r="BZ125" s="13">
        <f t="shared" si="208"/>
        <v>4.2296003471131201</v>
      </c>
      <c r="CA125" s="13">
        <f t="shared" si="208"/>
        <v>4.4581181636554392</v>
      </c>
      <c r="CB125" s="13">
        <f t="shared" si="208"/>
        <v>5.2688397725047285</v>
      </c>
      <c r="CC125" s="13">
        <f t="shared" si="208"/>
        <v>4.4119695052511583</v>
      </c>
      <c r="CD125" s="13">
        <f t="shared" si="208"/>
        <v>4.65501641462886</v>
      </c>
      <c r="CE125" s="13">
        <f t="shared" si="208"/>
        <v>4.8518010924905806</v>
      </c>
      <c r="CF125" s="13">
        <f t="shared" si="208"/>
        <v>4.9828730462114272</v>
      </c>
      <c r="CG125" s="98">
        <f t="shared" si="208"/>
        <v>4.910084658876281</v>
      </c>
      <c r="CH125" s="13">
        <f t="shared" si="208"/>
        <v>3.8949296589476186</v>
      </c>
      <c r="CI125" s="13">
        <f t="shared" si="208"/>
        <v>4.5693752878269063</v>
      </c>
      <c r="CJ125" s="13">
        <f t="shared" si="208"/>
        <v>5.2215219222070051</v>
      </c>
      <c r="CK125" s="13">
        <f t="shared" si="208"/>
        <v>3.7213459159126567</v>
      </c>
      <c r="CL125" s="13">
        <f t="shared" si="208"/>
        <v>4.3824935420615176</v>
      </c>
      <c r="CM125" s="13">
        <f t="shared" si="208"/>
        <v>4.6145033414464018</v>
      </c>
      <c r="CN125" s="13">
        <f t="shared" si="208"/>
        <v>5.4821993328709144</v>
      </c>
      <c r="CO125" s="13">
        <f t="shared" si="208"/>
        <v>4.5752285693546675</v>
      </c>
      <c r="CP125" s="13">
        <f t="shared" si="208"/>
        <v>4.82584209211171</v>
      </c>
      <c r="CQ125" s="13">
        <f t="shared" si="208"/>
        <v>5.1109632095689657</v>
      </c>
      <c r="CR125" s="13">
        <f t="shared" si="208"/>
        <v>5.2468651366418806</v>
      </c>
      <c r="CS125" s="98">
        <f t="shared" si="208"/>
        <v>5.1642012519127842</v>
      </c>
    </row>
    <row r="126" spans="1:97" s="15" customFormat="1" x14ac:dyDescent="0.25">
      <c r="A126" s="15" t="s">
        <v>1</v>
      </c>
      <c r="B126" s="116">
        <f t="shared" ref="B126:AG126" si="209">IFERROR(B27/B38,"")</f>
        <v>2.4917683923705725</v>
      </c>
      <c r="C126" s="13">
        <f t="shared" si="209"/>
        <v>2.775983981693364</v>
      </c>
      <c r="D126" s="13">
        <f t="shared" si="209"/>
        <v>2.7323120229007634</v>
      </c>
      <c r="E126" s="13">
        <f t="shared" si="209"/>
        <v>5.6291971476510065</v>
      </c>
      <c r="F126" s="13">
        <f t="shared" si="209"/>
        <v>4.6382645985401467</v>
      </c>
      <c r="G126" s="13">
        <f t="shared" si="209"/>
        <v>9.7116809872029251</v>
      </c>
      <c r="H126" s="13">
        <f t="shared" si="209"/>
        <v>7.995245210727969</v>
      </c>
      <c r="I126" s="13">
        <f t="shared" si="209"/>
        <v>4.0921097122302159</v>
      </c>
      <c r="J126" s="13">
        <f t="shared" si="209"/>
        <v>10.872750489236791</v>
      </c>
      <c r="K126" s="13">
        <f t="shared" si="209"/>
        <v>7.7884254966887418</v>
      </c>
      <c r="L126" s="13">
        <f t="shared" si="209"/>
        <v>11.215763713080184</v>
      </c>
      <c r="M126" s="98">
        <f t="shared" si="209"/>
        <v>12.223746164574631</v>
      </c>
      <c r="N126" s="263">
        <f t="shared" si="209"/>
        <v>2.0286574654956087</v>
      </c>
      <c r="O126" s="263">
        <f t="shared" si="209"/>
        <v>2.366229977116705</v>
      </c>
      <c r="P126" s="263">
        <f t="shared" si="209"/>
        <v>5.2971885593220343</v>
      </c>
      <c r="Q126" s="263">
        <f t="shared" si="209"/>
        <v>3.1862116451016633</v>
      </c>
      <c r="R126" s="263">
        <f t="shared" si="209"/>
        <v>4.5256977648202135</v>
      </c>
      <c r="S126" s="263">
        <f t="shared" si="209"/>
        <v>4.857896006655575</v>
      </c>
      <c r="T126" s="263">
        <f t="shared" si="209"/>
        <v>3.4272176422093983</v>
      </c>
      <c r="U126" s="263">
        <f t="shared" si="209"/>
        <v>3.3552282708142727</v>
      </c>
      <c r="V126" s="13">
        <f t="shared" si="209"/>
        <v>4.7767487073422954</v>
      </c>
      <c r="W126" s="13">
        <f t="shared" si="209"/>
        <v>3.5323226120857698</v>
      </c>
      <c r="X126" s="13">
        <f t="shared" si="209"/>
        <v>6.0952813051146375</v>
      </c>
      <c r="Y126" s="98">
        <f t="shared" si="209"/>
        <v>11.453034854771802</v>
      </c>
      <c r="Z126" s="13">
        <f t="shared" si="209"/>
        <v>0.58300117508813165</v>
      </c>
      <c r="AA126" s="13">
        <f t="shared" si="209"/>
        <v>1.7419252049180329</v>
      </c>
      <c r="AB126" s="13">
        <f t="shared" si="209"/>
        <v>3.1661346863468638</v>
      </c>
      <c r="AC126" s="13">
        <f t="shared" si="209"/>
        <v>4.5361394380853275</v>
      </c>
      <c r="AD126" s="13">
        <f t="shared" si="209"/>
        <v>8.2765240641711237</v>
      </c>
      <c r="AE126" s="13">
        <f t="shared" si="209"/>
        <v>2.9966832504145935</v>
      </c>
      <c r="AF126" s="13">
        <f t="shared" si="209"/>
        <v>2.7235069161920262</v>
      </c>
      <c r="AG126" s="13">
        <f t="shared" si="209"/>
        <v>3.1887646356284365</v>
      </c>
      <c r="AH126" s="13">
        <f t="shared" ref="AH126:BM126" si="210">IFERROR(AH27/AH38,"")</f>
        <v>3.6087538050231633</v>
      </c>
      <c r="AI126" s="13">
        <f t="shared" si="210"/>
        <v>3.9899604065086791</v>
      </c>
      <c r="AJ126" s="13">
        <f t="shared" si="210"/>
        <v>4.3570693451021585</v>
      </c>
      <c r="AK126" s="98">
        <f t="shared" si="210"/>
        <v>5.0083802748837796</v>
      </c>
      <c r="AL126" s="13">
        <f t="shared" si="210"/>
        <v>3.4399049653580831</v>
      </c>
      <c r="AM126" s="13">
        <f t="shared" si="210"/>
        <v>3.4162747941629448</v>
      </c>
      <c r="AN126" s="13">
        <f t="shared" si="210"/>
        <v>4.3201786192721068</v>
      </c>
      <c r="AO126" s="13">
        <f t="shared" si="210"/>
        <v>3.8240574262495208</v>
      </c>
      <c r="AP126" s="13">
        <f t="shared" si="210"/>
        <v>3.1239422980040183</v>
      </c>
      <c r="AQ126" s="13">
        <f t="shared" si="210"/>
        <v>2.9027820965635964</v>
      </c>
      <c r="AR126" s="13">
        <f t="shared" si="210"/>
        <v>2.8547699815651404</v>
      </c>
      <c r="AS126" s="13">
        <f t="shared" si="210"/>
        <v>2.944336019108071</v>
      </c>
      <c r="AT126" s="13">
        <f t="shared" si="210"/>
        <v>3.0706874713135353</v>
      </c>
      <c r="AU126" s="13">
        <f t="shared" si="210"/>
        <v>3.1633694157569958</v>
      </c>
      <c r="AV126" s="13">
        <f t="shared" si="210"/>
        <v>3.2529162532087246</v>
      </c>
      <c r="AW126" s="98">
        <f t="shared" si="210"/>
        <v>3.4002583215698352</v>
      </c>
      <c r="AX126" s="13">
        <f t="shared" si="210"/>
        <v>3.6612938756922317</v>
      </c>
      <c r="AY126" s="13">
        <f t="shared" si="210"/>
        <v>3.6227305651706962</v>
      </c>
      <c r="AZ126" s="13">
        <f t="shared" si="210"/>
        <v>4.8598540642207393</v>
      </c>
      <c r="BA126" s="13">
        <f t="shared" si="210"/>
        <v>4.249410087340709</v>
      </c>
      <c r="BB126" s="13">
        <f t="shared" si="210"/>
        <v>3.4114810883374238</v>
      </c>
      <c r="BC126" s="13">
        <f t="shared" si="210"/>
        <v>3.187622756300581</v>
      </c>
      <c r="BD126" s="13">
        <f t="shared" si="210"/>
        <v>3.1140752626012933</v>
      </c>
      <c r="BE126" s="13">
        <f t="shared" si="210"/>
        <v>3.2318406521547618</v>
      </c>
      <c r="BF126" s="13">
        <f t="shared" si="210"/>
        <v>3.3589041883528532</v>
      </c>
      <c r="BG126" s="13">
        <f t="shared" si="210"/>
        <v>3.483849316656527</v>
      </c>
      <c r="BH126" s="13">
        <f t="shared" si="210"/>
        <v>3.5813642240862906</v>
      </c>
      <c r="BI126" s="98">
        <f t="shared" si="210"/>
        <v>3.6853301754685193</v>
      </c>
      <c r="BJ126" s="13">
        <f t="shared" si="210"/>
        <v>3.8650429961680404</v>
      </c>
      <c r="BK126" s="13">
        <f t="shared" si="210"/>
        <v>3.8584846693869777</v>
      </c>
      <c r="BL126" s="13">
        <f t="shared" si="210"/>
        <v>5.2842744457009481</v>
      </c>
      <c r="BM126" s="13">
        <f t="shared" si="210"/>
        <v>4.6042822712225799</v>
      </c>
      <c r="BN126" s="13">
        <f t="shared" ref="BN126:CS126" si="211">IFERROR(BN27/BN38,"")</f>
        <v>3.6794809045986678</v>
      </c>
      <c r="BO126" s="13">
        <f t="shared" si="211"/>
        <v>3.4886069138418399</v>
      </c>
      <c r="BP126" s="13">
        <f t="shared" si="211"/>
        <v>3.405197055617017</v>
      </c>
      <c r="BQ126" s="13">
        <f t="shared" si="211"/>
        <v>3.5431838628865115</v>
      </c>
      <c r="BR126" s="13">
        <f t="shared" si="211"/>
        <v>3.7021085155397633</v>
      </c>
      <c r="BS126" s="13">
        <f t="shared" si="211"/>
        <v>3.814892018358965</v>
      </c>
      <c r="BT126" s="13">
        <f t="shared" si="211"/>
        <v>3.9011188460284014</v>
      </c>
      <c r="BU126" s="98">
        <f t="shared" si="211"/>
        <v>3.9995418532458822</v>
      </c>
      <c r="BV126" s="13">
        <f t="shared" si="211"/>
        <v>4.2866230759363821</v>
      </c>
      <c r="BW126" s="13">
        <f t="shared" si="211"/>
        <v>4.2739371504576624</v>
      </c>
      <c r="BX126" s="13">
        <f t="shared" si="211"/>
        <v>5.8880224473007479</v>
      </c>
      <c r="BY126" s="13">
        <f t="shared" si="211"/>
        <v>5.1226347415843181</v>
      </c>
      <c r="BZ126" s="13">
        <f t="shared" si="211"/>
        <v>4.0778444278834334</v>
      </c>
      <c r="CA126" s="13">
        <f t="shared" si="211"/>
        <v>3.8654972754674954</v>
      </c>
      <c r="CB126" s="13">
        <f t="shared" si="211"/>
        <v>3.7697696224687993</v>
      </c>
      <c r="CC126" s="13">
        <f t="shared" si="211"/>
        <v>3.9694104156465788</v>
      </c>
      <c r="CD126" s="13">
        <f t="shared" si="211"/>
        <v>4.1485145849584901</v>
      </c>
      <c r="CE126" s="13">
        <f t="shared" si="211"/>
        <v>4.2763014532890651</v>
      </c>
      <c r="CF126" s="13">
        <f t="shared" si="211"/>
        <v>4.3891669973176786</v>
      </c>
      <c r="CG126" s="98">
        <f t="shared" si="211"/>
        <v>4.4926841807487836</v>
      </c>
      <c r="CH126" s="13">
        <f t="shared" si="211"/>
        <v>4.4010116584732311</v>
      </c>
      <c r="CI126" s="13">
        <f t="shared" si="211"/>
        <v>4.3649432892153923</v>
      </c>
      <c r="CJ126" s="13">
        <f t="shared" si="211"/>
        <v>6.052265891668891</v>
      </c>
      <c r="CK126" s="13">
        <f t="shared" si="211"/>
        <v>5.2318710173883467</v>
      </c>
      <c r="CL126" s="13">
        <f t="shared" si="211"/>
        <v>4.118351087888878</v>
      </c>
      <c r="CM126" s="13">
        <f t="shared" si="211"/>
        <v>3.8835510943331122</v>
      </c>
      <c r="CN126" s="13">
        <f t="shared" si="211"/>
        <v>3.7740584329113309</v>
      </c>
      <c r="CO126" s="13">
        <f t="shared" si="211"/>
        <v>3.9786714940596033</v>
      </c>
      <c r="CP126" s="13">
        <f t="shared" si="211"/>
        <v>4.1640447402026135</v>
      </c>
      <c r="CQ126" s="13">
        <f t="shared" si="211"/>
        <v>4.3469077173063537</v>
      </c>
      <c r="CR126" s="13">
        <f t="shared" si="211"/>
        <v>4.4791490350957632</v>
      </c>
      <c r="CS126" s="98">
        <f t="shared" si="211"/>
        <v>4.6023824790617356</v>
      </c>
    </row>
    <row r="127" spans="1:97" s="15" customFormat="1" x14ac:dyDescent="0.25">
      <c r="A127" s="15" t="s">
        <v>2</v>
      </c>
      <c r="B127" s="116">
        <f t="shared" ref="B127:AG127" si="212">IFERROR(B28/B39,"")</f>
        <v>2.2862222222222224</v>
      </c>
      <c r="C127" s="13">
        <f t="shared" si="212"/>
        <v>2.2852619047619047</v>
      </c>
      <c r="D127" s="13">
        <f t="shared" si="212"/>
        <v>3.9076886227544909</v>
      </c>
      <c r="E127" s="13">
        <f t="shared" si="212"/>
        <v>2.6221686746987953</v>
      </c>
      <c r="F127" s="13">
        <f t="shared" si="212"/>
        <v>2.5325880829015541</v>
      </c>
      <c r="G127" s="13">
        <f t="shared" si="212"/>
        <v>4.7397860169491528</v>
      </c>
      <c r="H127" s="13">
        <f t="shared" si="212"/>
        <v>4.458456521739131</v>
      </c>
      <c r="I127" s="13">
        <f t="shared" si="212"/>
        <v>4.4713265306122443</v>
      </c>
      <c r="J127" s="13">
        <f t="shared" si="212"/>
        <v>18.26362142857143</v>
      </c>
      <c r="K127" s="13">
        <f t="shared" si="212"/>
        <v>-2.471767857142857</v>
      </c>
      <c r="L127" s="13">
        <f t="shared" si="212"/>
        <v>13.694596036585367</v>
      </c>
      <c r="M127" s="98">
        <f t="shared" si="212"/>
        <v>17.204685233160596</v>
      </c>
      <c r="N127" s="263">
        <f t="shared" si="212"/>
        <v>3.0091796536796536</v>
      </c>
      <c r="O127" s="263">
        <f t="shared" si="212"/>
        <v>4.1886194029850747</v>
      </c>
      <c r="P127" s="263">
        <f t="shared" si="212"/>
        <v>6.0012828467153287</v>
      </c>
      <c r="Q127" s="263">
        <f t="shared" si="212"/>
        <v>2.6151254019292605</v>
      </c>
      <c r="R127" s="263">
        <f t="shared" si="212"/>
        <v>3.6025524193548386</v>
      </c>
      <c r="S127" s="263">
        <f t="shared" si="212"/>
        <v>5.3731446015424158</v>
      </c>
      <c r="T127" s="263">
        <f t="shared" si="212"/>
        <v>2.8079579439252336</v>
      </c>
      <c r="U127" s="263">
        <f t="shared" si="212"/>
        <v>3.7741222104144532</v>
      </c>
      <c r="V127" s="13">
        <f t="shared" si="212"/>
        <v>4.535028836754643</v>
      </c>
      <c r="W127" s="13">
        <f t="shared" si="212"/>
        <v>4.2744528546712806</v>
      </c>
      <c r="X127" s="13">
        <f t="shared" si="212"/>
        <v>4.0493329156223892</v>
      </c>
      <c r="Y127" s="98">
        <f t="shared" si="212"/>
        <v>9.4826762749445823</v>
      </c>
      <c r="Z127" s="13">
        <f t="shared" si="212"/>
        <v>1.8467938373570523</v>
      </c>
      <c r="AA127" s="13">
        <f t="shared" si="212"/>
        <v>3.2052057546145494</v>
      </c>
      <c r="AB127" s="13">
        <f t="shared" si="212"/>
        <v>4.5593401592719003</v>
      </c>
      <c r="AC127" s="13">
        <f t="shared" si="212"/>
        <v>6.0318389261744958</v>
      </c>
      <c r="AD127" s="13">
        <f t="shared" si="212"/>
        <v>5.9937962962962956</v>
      </c>
      <c r="AE127" s="13">
        <f t="shared" si="212"/>
        <v>5.3637878787878783</v>
      </c>
      <c r="AF127" s="13">
        <f t="shared" si="212"/>
        <v>4.9478375411635565</v>
      </c>
      <c r="AG127" s="13">
        <f t="shared" si="212"/>
        <v>6.7701752576620731</v>
      </c>
      <c r="AH127" s="13">
        <f t="shared" ref="AH127:BM127" si="213">IFERROR(AH28/AH39,"")</f>
        <v>6.8427051613626118</v>
      </c>
      <c r="AI127" s="13">
        <f t="shared" si="213"/>
        <v>7.0011066316561985</v>
      </c>
      <c r="AJ127" s="13">
        <f t="shared" si="213"/>
        <v>7.3335254721994305</v>
      </c>
      <c r="AK127" s="98">
        <f t="shared" si="213"/>
        <v>8.2737609493463378</v>
      </c>
      <c r="AL127" s="13">
        <f t="shared" si="213"/>
        <v>4.8774475416484817</v>
      </c>
      <c r="AM127" s="13">
        <f t="shared" si="213"/>
        <v>4.9642091382883988</v>
      </c>
      <c r="AN127" s="13">
        <f t="shared" si="213"/>
        <v>6.3955350420879302</v>
      </c>
      <c r="AO127" s="13">
        <f t="shared" si="213"/>
        <v>7.0206372670488433</v>
      </c>
      <c r="AP127" s="13">
        <f t="shared" si="213"/>
        <v>6.3162181724612081</v>
      </c>
      <c r="AQ127" s="13">
        <f t="shared" si="213"/>
        <v>5.6411504153442253</v>
      </c>
      <c r="AR127" s="13">
        <f t="shared" si="213"/>
        <v>5.188978539721842</v>
      </c>
      <c r="AS127" s="13">
        <f t="shared" si="213"/>
        <v>6.1068832267860182</v>
      </c>
      <c r="AT127" s="13">
        <f t="shared" si="213"/>
        <v>5.8068822145838377</v>
      </c>
      <c r="AU127" s="13">
        <f t="shared" si="213"/>
        <v>5.6730454805449542</v>
      </c>
      <c r="AV127" s="13">
        <f t="shared" si="213"/>
        <v>5.6659863482959105</v>
      </c>
      <c r="AW127" s="98">
        <f t="shared" si="213"/>
        <v>5.7603371363890901</v>
      </c>
      <c r="AX127" s="13">
        <f t="shared" si="213"/>
        <v>5.597919965231565</v>
      </c>
      <c r="AY127" s="13">
        <f t="shared" si="213"/>
        <v>5.6129154418974991</v>
      </c>
      <c r="AZ127" s="13">
        <f t="shared" si="213"/>
        <v>7.455697204379625</v>
      </c>
      <c r="BA127" s="13">
        <f t="shared" si="213"/>
        <v>8.1666936469496232</v>
      </c>
      <c r="BB127" s="13">
        <f t="shared" si="213"/>
        <v>7.1997064132571422</v>
      </c>
      <c r="BC127" s="13">
        <f t="shared" si="213"/>
        <v>6.4044802361036588</v>
      </c>
      <c r="BD127" s="13">
        <f t="shared" si="213"/>
        <v>5.7795149532682553</v>
      </c>
      <c r="BE127" s="13">
        <f t="shared" si="213"/>
        <v>6.9139808608513986</v>
      </c>
      <c r="BF127" s="13">
        <f t="shared" si="213"/>
        <v>6.5742559488046481</v>
      </c>
      <c r="BG127" s="13">
        <f t="shared" si="213"/>
        <v>6.4268147721968409</v>
      </c>
      <c r="BH127" s="13">
        <f t="shared" si="213"/>
        <v>6.4405863725704107</v>
      </c>
      <c r="BI127" s="98">
        <f t="shared" si="213"/>
        <v>6.5898278840860609</v>
      </c>
      <c r="BJ127" s="13">
        <f t="shared" si="213"/>
        <v>6.0347282630114751</v>
      </c>
      <c r="BK127" s="13">
        <f t="shared" si="213"/>
        <v>6.0470781025530043</v>
      </c>
      <c r="BL127" s="13">
        <f t="shared" si="213"/>
        <v>8.1399081362999954</v>
      </c>
      <c r="BM127" s="13">
        <f t="shared" si="213"/>
        <v>8.9404100088435552</v>
      </c>
      <c r="BN127" s="13">
        <f t="shared" ref="BN127:CS127" si="214">IFERROR(BN28/BN39,"")</f>
        <v>7.8067550433782102</v>
      </c>
      <c r="BO127" s="13">
        <f t="shared" si="214"/>
        <v>6.9339801456859469</v>
      </c>
      <c r="BP127" s="13">
        <f t="shared" si="214"/>
        <v>6.2699368814401417</v>
      </c>
      <c r="BQ127" s="13">
        <f t="shared" si="214"/>
        <v>7.5828569164696962</v>
      </c>
      <c r="BR127" s="13">
        <f t="shared" si="214"/>
        <v>7.228965920322918</v>
      </c>
      <c r="BS127" s="13">
        <f t="shared" si="214"/>
        <v>7.06376950472632</v>
      </c>
      <c r="BT127" s="13">
        <f t="shared" si="214"/>
        <v>7.0843061718433349</v>
      </c>
      <c r="BU127" s="98">
        <f t="shared" si="214"/>
        <v>7.29345148677079</v>
      </c>
      <c r="BV127" s="13">
        <f t="shared" si="214"/>
        <v>6.812095890641551</v>
      </c>
      <c r="BW127" s="13">
        <f t="shared" si="214"/>
        <v>6.8458380409270756</v>
      </c>
      <c r="BX127" s="13">
        <f t="shared" si="214"/>
        <v>9.1940170452566523</v>
      </c>
      <c r="BY127" s="13">
        <f t="shared" si="214"/>
        <v>10.088669242250386</v>
      </c>
      <c r="BZ127" s="13">
        <f t="shared" si="214"/>
        <v>8.7820850443587695</v>
      </c>
      <c r="CA127" s="13">
        <f t="shared" si="214"/>
        <v>7.7769058436707379</v>
      </c>
      <c r="CB127" s="13">
        <f t="shared" si="214"/>
        <v>7.0108380500591228</v>
      </c>
      <c r="CC127" s="13">
        <f t="shared" si="214"/>
        <v>8.6227587974844333</v>
      </c>
      <c r="CD127" s="13">
        <f t="shared" si="214"/>
        <v>8.2014729322964079</v>
      </c>
      <c r="CE127" s="13">
        <f t="shared" si="214"/>
        <v>8.0174316610311518</v>
      </c>
      <c r="CF127" s="13">
        <f t="shared" si="214"/>
        <v>8.1005930763169705</v>
      </c>
      <c r="CG127" s="98">
        <f t="shared" si="214"/>
        <v>8.3488732384779549</v>
      </c>
      <c r="CH127" s="13">
        <f t="shared" si="214"/>
        <v>7.0901580768441246</v>
      </c>
      <c r="CI127" s="13">
        <f t="shared" si="214"/>
        <v>7.1241076016502918</v>
      </c>
      <c r="CJ127" s="13">
        <f t="shared" si="214"/>
        <v>9.5917622681449739</v>
      </c>
      <c r="CK127" s="13">
        <f t="shared" si="214"/>
        <v>10.524151882833918</v>
      </c>
      <c r="CL127" s="13">
        <f t="shared" si="214"/>
        <v>9.1371008269893768</v>
      </c>
      <c r="CM127" s="13">
        <f t="shared" si="214"/>
        <v>8.064305857148522</v>
      </c>
      <c r="CN127" s="13">
        <f t="shared" si="214"/>
        <v>7.2408912173599349</v>
      </c>
      <c r="CO127" s="13">
        <f t="shared" si="214"/>
        <v>8.9183312930336029</v>
      </c>
      <c r="CP127" s="13">
        <f t="shared" si="214"/>
        <v>8.461434393452345</v>
      </c>
      <c r="CQ127" s="13">
        <f t="shared" si="214"/>
        <v>8.3688067856377</v>
      </c>
      <c r="CR127" s="13">
        <f t="shared" si="214"/>
        <v>8.4475243607312418</v>
      </c>
      <c r="CS127" s="98">
        <f t="shared" si="214"/>
        <v>8.7059489944931947</v>
      </c>
    </row>
    <row r="128" spans="1:97" s="15" customFormat="1" x14ac:dyDescent="0.25">
      <c r="A128" s="15" t="s">
        <v>150</v>
      </c>
      <c r="B128" s="116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98"/>
      <c r="N128" s="263"/>
      <c r="O128" s="263"/>
      <c r="P128" s="263" t="str">
        <f>IFERROR(P29/P40,"")</f>
        <v/>
      </c>
      <c r="Q128" s="263" t="str">
        <f t="shared" ref="Q128:CB128" si="215">IFERROR(Q29/Q40,"")</f>
        <v/>
      </c>
      <c r="R128" s="263" t="str">
        <f t="shared" si="215"/>
        <v/>
      </c>
      <c r="S128" s="263" t="str">
        <f t="shared" si="215"/>
        <v/>
      </c>
      <c r="T128" s="263" t="str">
        <f t="shared" si="215"/>
        <v/>
      </c>
      <c r="U128" s="263" t="str">
        <f t="shared" si="215"/>
        <v/>
      </c>
      <c r="V128" s="263" t="str">
        <f t="shared" si="215"/>
        <v/>
      </c>
      <c r="W128" s="263" t="str">
        <f t="shared" si="215"/>
        <v/>
      </c>
      <c r="X128" s="263" t="str">
        <f t="shared" si="215"/>
        <v/>
      </c>
      <c r="Y128" s="263" t="str">
        <f t="shared" si="215"/>
        <v/>
      </c>
      <c r="Z128" s="263" t="str">
        <f t="shared" si="215"/>
        <v/>
      </c>
      <c r="AA128" s="263">
        <f t="shared" si="215"/>
        <v>0.6865059473237044</v>
      </c>
      <c r="AB128" s="263">
        <f t="shared" si="215"/>
        <v>0.53972807353504404</v>
      </c>
      <c r="AC128" s="263">
        <f t="shared" si="215"/>
        <v>0.86090961098398167</v>
      </c>
      <c r="AD128" s="263">
        <f t="shared" si="215"/>
        <v>0.34090571640682998</v>
      </c>
      <c r="AE128" s="263">
        <f t="shared" si="215"/>
        <v>0.18749639100845533</v>
      </c>
      <c r="AF128" s="263">
        <f t="shared" si="215"/>
        <v>0.19477622138708575</v>
      </c>
      <c r="AG128" s="263">
        <f t="shared" si="215"/>
        <v>0.36778175914467437</v>
      </c>
      <c r="AH128" s="263">
        <f t="shared" si="215"/>
        <v>0.2736612545342349</v>
      </c>
      <c r="AI128" s="263">
        <f t="shared" si="215"/>
        <v>0.26696899191332035</v>
      </c>
      <c r="AJ128" s="263">
        <f t="shared" si="215"/>
        <v>0.28773054445450702</v>
      </c>
      <c r="AK128" s="263">
        <f t="shared" si="215"/>
        <v>0.32066706516650317</v>
      </c>
      <c r="AL128" s="263">
        <f t="shared" si="215"/>
        <v>0.32031767670189715</v>
      </c>
      <c r="AM128" s="263">
        <f t="shared" si="215"/>
        <v>0.32361813779874171</v>
      </c>
      <c r="AN128" s="263">
        <f t="shared" si="215"/>
        <v>0.32904670653003554</v>
      </c>
      <c r="AO128" s="263">
        <f t="shared" si="215"/>
        <v>0.334652720694047</v>
      </c>
      <c r="AP128" s="263">
        <f t="shared" si="215"/>
        <v>0.33509885773260556</v>
      </c>
      <c r="AQ128" s="263">
        <f t="shared" si="215"/>
        <v>0.33889688024834091</v>
      </c>
      <c r="AR128" s="263">
        <f t="shared" si="215"/>
        <v>0.34282816682056449</v>
      </c>
      <c r="AS128" s="263">
        <f t="shared" si="215"/>
        <v>0.34636297242132158</v>
      </c>
      <c r="AT128" s="263">
        <f t="shared" si="215"/>
        <v>0.34935400090016455</v>
      </c>
      <c r="AU128" s="263">
        <f t="shared" si="215"/>
        <v>0.35301139383881019</v>
      </c>
      <c r="AV128" s="263">
        <f t="shared" si="215"/>
        <v>0.35663095903523395</v>
      </c>
      <c r="AW128" s="263">
        <f t="shared" si="215"/>
        <v>0.3601676220039593</v>
      </c>
      <c r="AX128" s="263">
        <f t="shared" si="215"/>
        <v>0.34618939330728676</v>
      </c>
      <c r="AY128" s="263">
        <f t="shared" si="215"/>
        <v>0.34881967657627555</v>
      </c>
      <c r="AZ128" s="263">
        <f t="shared" si="215"/>
        <v>0.35143174826782864</v>
      </c>
      <c r="BA128" s="263">
        <f t="shared" si="215"/>
        <v>0.35404967910629664</v>
      </c>
      <c r="BB128" s="263">
        <f t="shared" si="215"/>
        <v>0.35669804320564485</v>
      </c>
      <c r="BC128" s="263">
        <f t="shared" si="215"/>
        <v>0.35939140225750771</v>
      </c>
      <c r="BD128" s="263">
        <f t="shared" si="215"/>
        <v>0.36210071321308518</v>
      </c>
      <c r="BE128" s="263">
        <f t="shared" si="215"/>
        <v>0.36483491663750717</v>
      </c>
      <c r="BF128" s="263">
        <f t="shared" si="215"/>
        <v>0.36759896976095585</v>
      </c>
      <c r="BG128" s="263">
        <f t="shared" si="215"/>
        <v>0.37039270237532224</v>
      </c>
      <c r="BH128" s="263">
        <f t="shared" si="215"/>
        <v>0.37321211673516191</v>
      </c>
      <c r="BI128" s="263">
        <f t="shared" si="215"/>
        <v>0.376059751505328</v>
      </c>
      <c r="BJ128" s="263">
        <f t="shared" si="215"/>
        <v>0.36362512618689335</v>
      </c>
      <c r="BK128" s="263">
        <f t="shared" si="215"/>
        <v>0.3663775206929758</v>
      </c>
      <c r="BL128" s="263">
        <f t="shared" si="215"/>
        <v>0.36915717357463596</v>
      </c>
      <c r="BM128" s="263">
        <f t="shared" si="215"/>
        <v>0.37196468384299786</v>
      </c>
      <c r="BN128" s="263">
        <f t="shared" si="215"/>
        <v>0.37480034521896149</v>
      </c>
      <c r="BO128" s="263">
        <f t="shared" si="215"/>
        <v>0.37766434284052131</v>
      </c>
      <c r="BP128" s="263">
        <f t="shared" si="215"/>
        <v>0.38055694149925656</v>
      </c>
      <c r="BQ128" s="263">
        <f t="shared" si="215"/>
        <v>0.38347848649898647</v>
      </c>
      <c r="BR128" s="263">
        <f t="shared" si="215"/>
        <v>0.38642925660529331</v>
      </c>
      <c r="BS128" s="263">
        <f t="shared" si="215"/>
        <v>0.38940952672827245</v>
      </c>
      <c r="BT128" s="263">
        <f t="shared" si="215"/>
        <v>0.39241959522290443</v>
      </c>
      <c r="BU128" s="263">
        <f t="shared" si="215"/>
        <v>0.39545976911783154</v>
      </c>
      <c r="BV128" s="263">
        <f t="shared" si="215"/>
        <v>0.38218732640405784</v>
      </c>
      <c r="BW128" s="263">
        <f t="shared" si="215"/>
        <v>0.38512517648922712</v>
      </c>
      <c r="BX128" s="263">
        <f t="shared" si="215"/>
        <v>0.38809240488647523</v>
      </c>
      <c r="BY128" s="263">
        <f t="shared" si="215"/>
        <v>0.39108930640880984</v>
      </c>
      <c r="BZ128" s="263">
        <f t="shared" si="215"/>
        <v>0.39411617683339872</v>
      </c>
      <c r="CA128" s="263">
        <f t="shared" si="215"/>
        <v>0.39717331566765657</v>
      </c>
      <c r="CB128" s="263">
        <f t="shared" si="215"/>
        <v>0.40026102595487723</v>
      </c>
      <c r="CC128" s="263">
        <f t="shared" ref="CC128:CS128" si="216">IFERROR(CC29/CC40,"")</f>
        <v>0.40337961347517653</v>
      </c>
      <c r="CD128" s="263">
        <f t="shared" si="216"/>
        <v>0.4065293868147935</v>
      </c>
      <c r="CE128" s="263">
        <f t="shared" si="216"/>
        <v>0.40971065784717925</v>
      </c>
      <c r="CF128" s="263">
        <f t="shared" si="216"/>
        <v>0.41292374161569145</v>
      </c>
      <c r="CG128" s="263">
        <f t="shared" si="216"/>
        <v>0.41616895623740885</v>
      </c>
      <c r="CH128" s="263">
        <f t="shared" si="216"/>
        <v>0.39889642400674757</v>
      </c>
      <c r="CI128" s="263">
        <f t="shared" si="216"/>
        <v>0.4020013654346084</v>
      </c>
      <c r="CJ128" s="263">
        <f t="shared" si="216"/>
        <v>0.40513735628248998</v>
      </c>
      <c r="CK128" s="263">
        <f t="shared" si="216"/>
        <v>0.40830470703973365</v>
      </c>
      <c r="CL128" s="263">
        <f t="shared" si="216"/>
        <v>0.41150373130182893</v>
      </c>
      <c r="CM128" s="263">
        <f t="shared" si="216"/>
        <v>0.41473474580668074</v>
      </c>
      <c r="CN128" s="263">
        <f t="shared" si="216"/>
        <v>0.41799807045763815</v>
      </c>
      <c r="CO128" s="263">
        <f t="shared" si="216"/>
        <v>0.4212940283549344</v>
      </c>
      <c r="CP128" s="263">
        <f t="shared" si="216"/>
        <v>0.42462294583075938</v>
      </c>
      <c r="CQ128" s="263">
        <f t="shared" si="216"/>
        <v>0.42798515248149455</v>
      </c>
      <c r="CR128" s="263">
        <f t="shared" si="216"/>
        <v>0.43138098119889207</v>
      </c>
      <c r="CS128" s="263">
        <f t="shared" si="216"/>
        <v>0.43481076820338288</v>
      </c>
    </row>
    <row r="129" spans="1:97" s="16" customFormat="1" x14ac:dyDescent="0.25">
      <c r="A129" s="16" t="s">
        <v>3</v>
      </c>
      <c r="B129" s="117">
        <f t="shared" ref="B129:O129" si="217">IFERROR(B30/B41,"")</f>
        <v>4.1737335737179482</v>
      </c>
      <c r="C129" s="14">
        <f t="shared" si="217"/>
        <v>3.4992293116782669</v>
      </c>
      <c r="D129" s="14">
        <f t="shared" si="217"/>
        <v>6.7749793226381456</v>
      </c>
      <c r="E129" s="14">
        <f t="shared" si="217"/>
        <v>7.6088305138844543</v>
      </c>
      <c r="F129" s="14">
        <f t="shared" si="217"/>
        <v>6.1018565331582408</v>
      </c>
      <c r="G129" s="14">
        <f t="shared" si="217"/>
        <v>8.8054843598839057</v>
      </c>
      <c r="H129" s="14">
        <f t="shared" si="217"/>
        <v>9.3378234729772931</v>
      </c>
      <c r="I129" s="14">
        <f t="shared" si="217"/>
        <v>5.0694998491704375</v>
      </c>
      <c r="J129" s="14">
        <f t="shared" si="217"/>
        <v>11.232862467494941</v>
      </c>
      <c r="K129" s="14">
        <f t="shared" si="217"/>
        <v>7.0545446575342448</v>
      </c>
      <c r="L129" s="14">
        <f t="shared" si="217"/>
        <v>10.684520750000011</v>
      </c>
      <c r="M129" s="99">
        <f t="shared" si="217"/>
        <v>14.175362885596305</v>
      </c>
      <c r="N129" s="274">
        <f t="shared" si="217"/>
        <v>3.0890964870067368</v>
      </c>
      <c r="O129" s="274">
        <f t="shared" si="217"/>
        <v>3.3866026555200324</v>
      </c>
      <c r="P129" s="274">
        <f>IFERROR(P30/P41,"")</f>
        <v>7.902229773462782</v>
      </c>
      <c r="Q129" s="274">
        <f t="shared" ref="Q129:AV129" si="218">IFERROR(Q30/Q41,"")</f>
        <v>6.847292563817982</v>
      </c>
      <c r="R129" s="274">
        <f t="shared" si="218"/>
        <v>5.7106695740365101</v>
      </c>
      <c r="S129" s="274">
        <f t="shared" si="218"/>
        <v>7.2470905653892546</v>
      </c>
      <c r="T129" s="274">
        <f t="shared" si="218"/>
        <v>4.7376887134964507</v>
      </c>
      <c r="U129" s="274">
        <f t="shared" si="218"/>
        <v>4.5704190817790575</v>
      </c>
      <c r="V129" s="14">
        <f t="shared" si="218"/>
        <v>6.3661018686737689</v>
      </c>
      <c r="W129" s="14">
        <f t="shared" si="218"/>
        <v>4.7714219790675569</v>
      </c>
      <c r="X129" s="14">
        <f t="shared" si="218"/>
        <v>5.6377429013368783</v>
      </c>
      <c r="Y129" s="99">
        <f t="shared" si="218"/>
        <v>9.7812843067547313</v>
      </c>
      <c r="Z129" s="14">
        <f t="shared" si="218"/>
        <v>2.5189386732186732</v>
      </c>
      <c r="AA129" s="14">
        <f t="shared" si="218"/>
        <v>4.0266882925390775</v>
      </c>
      <c r="AB129" s="14">
        <f t="shared" si="218"/>
        <v>5.4452473649226096</v>
      </c>
      <c r="AC129" s="14">
        <f t="shared" si="218"/>
        <v>4.8521974793897469</v>
      </c>
      <c r="AD129" s="14">
        <f t="shared" si="218"/>
        <v>4.6530435163295678</v>
      </c>
      <c r="AE129" s="14">
        <f t="shared" si="218"/>
        <v>4.5183045708955234</v>
      </c>
      <c r="AF129" s="14">
        <f t="shared" si="218"/>
        <v>3.3152409418969166</v>
      </c>
      <c r="AG129" s="14">
        <f t="shared" si="218"/>
        <v>4.2267329599073165</v>
      </c>
      <c r="AH129" s="14">
        <f t="shared" si="218"/>
        <v>4.6405127829565345</v>
      </c>
      <c r="AI129" s="14">
        <f t="shared" si="218"/>
        <v>5.0713756591378845</v>
      </c>
      <c r="AJ129" s="14">
        <f t="shared" si="218"/>
        <v>5.528234942881352</v>
      </c>
      <c r="AK129" s="99">
        <f t="shared" si="218"/>
        <v>6.2599836390453802</v>
      </c>
      <c r="AL129" s="14">
        <f t="shared" si="218"/>
        <v>4.3194985537315285</v>
      </c>
      <c r="AM129" s="14">
        <f t="shared" si="218"/>
        <v>4.4922487859235369</v>
      </c>
      <c r="AN129" s="14">
        <f t="shared" si="218"/>
        <v>5.5941779219271695</v>
      </c>
      <c r="AO129" s="14">
        <f t="shared" si="218"/>
        <v>5.0955832567343897</v>
      </c>
      <c r="AP129" s="14">
        <f t="shared" si="218"/>
        <v>4.9113404399420686</v>
      </c>
      <c r="AQ129" s="14">
        <f t="shared" si="218"/>
        <v>4.9780420669761263</v>
      </c>
      <c r="AR129" s="14">
        <f t="shared" si="218"/>
        <v>5.0296167495341972</v>
      </c>
      <c r="AS129" s="14">
        <f t="shared" si="218"/>
        <v>5.1298409268154463</v>
      </c>
      <c r="AT129" s="14">
        <f t="shared" si="218"/>
        <v>5.1957233483795173</v>
      </c>
      <c r="AU129" s="14">
        <f t="shared" si="218"/>
        <v>5.344708528402375</v>
      </c>
      <c r="AV129" s="14">
        <f t="shared" si="218"/>
        <v>5.4889818114421303</v>
      </c>
      <c r="AW129" s="99">
        <f t="shared" ref="AW129:CB129" si="219">IFERROR(AW30/AW41,"")</f>
        <v>5.630068461286573</v>
      </c>
      <c r="AX129" s="14">
        <f t="shared" si="219"/>
        <v>5.4478966072036616</v>
      </c>
      <c r="AY129" s="14">
        <f t="shared" si="219"/>
        <v>5.4579662574878327</v>
      </c>
      <c r="AZ129" s="14">
        <f t="shared" si="219"/>
        <v>6.1388611102091755</v>
      </c>
      <c r="BA129" s="14">
        <f t="shared" si="219"/>
        <v>5.8891357542501233</v>
      </c>
      <c r="BB129" s="14">
        <f t="shared" si="219"/>
        <v>5.9033407499741379</v>
      </c>
      <c r="BC129" s="14">
        <f t="shared" si="219"/>
        <v>5.7122208920308362</v>
      </c>
      <c r="BD129" s="14">
        <f t="shared" si="219"/>
        <v>5.7700641118363647</v>
      </c>
      <c r="BE129" s="14">
        <f t="shared" si="219"/>
        <v>5.9114530111763504</v>
      </c>
      <c r="BF129" s="14">
        <f t="shared" si="219"/>
        <v>6.0179654188692782</v>
      </c>
      <c r="BG129" s="14">
        <f t="shared" si="219"/>
        <v>6.1433820605598575</v>
      </c>
      <c r="BH129" s="14">
        <f t="shared" si="219"/>
        <v>6.2810562134590215</v>
      </c>
      <c r="BI129" s="99">
        <f t="shared" si="219"/>
        <v>6.4339906465458361</v>
      </c>
      <c r="BJ129" s="14">
        <f t="shared" si="219"/>
        <v>5.6214754335321082</v>
      </c>
      <c r="BK129" s="14">
        <f t="shared" si="219"/>
        <v>5.5825628844610868</v>
      </c>
      <c r="BL129" s="14">
        <f t="shared" si="219"/>
        <v>7.0510529118744518</v>
      </c>
      <c r="BM129" s="14">
        <f t="shared" si="219"/>
        <v>6.9498154968879193</v>
      </c>
      <c r="BN129" s="14">
        <f t="shared" si="219"/>
        <v>6.8535066124499879</v>
      </c>
      <c r="BO129" s="14">
        <f t="shared" si="219"/>
        <v>6.5093344660196628</v>
      </c>
      <c r="BP129" s="14">
        <f t="shared" si="219"/>
        <v>6.5620696729337524</v>
      </c>
      <c r="BQ129" s="14">
        <f t="shared" si="219"/>
        <v>6.7327058451784927</v>
      </c>
      <c r="BR129" s="14">
        <f t="shared" si="219"/>
        <v>6.8683484996604429</v>
      </c>
      <c r="BS129" s="14">
        <f t="shared" si="219"/>
        <v>7.0110283238479161</v>
      </c>
      <c r="BT129" s="14">
        <f t="shared" si="219"/>
        <v>7.163287862028155</v>
      </c>
      <c r="BU129" s="99">
        <f t="shared" si="219"/>
        <v>7.321560811431624</v>
      </c>
      <c r="BV129" s="14">
        <f t="shared" si="219"/>
        <v>6.0625376286205546</v>
      </c>
      <c r="BW129" s="14">
        <f t="shared" si="219"/>
        <v>5.9299876325460286</v>
      </c>
      <c r="BX129" s="14">
        <f t="shared" si="219"/>
        <v>7.50999515735037</v>
      </c>
      <c r="BY129" s="14">
        <f t="shared" si="219"/>
        <v>7.4003551981608489</v>
      </c>
      <c r="BZ129" s="14">
        <f t="shared" si="219"/>
        <v>7.3444861993642796</v>
      </c>
      <c r="CA129" s="14">
        <f t="shared" si="219"/>
        <v>6.9612496079740174</v>
      </c>
      <c r="CB129" s="14">
        <f t="shared" si="219"/>
        <v>6.9290736256927685</v>
      </c>
      <c r="CC129" s="14">
        <f t="shared" ref="CC129:CS129" si="220">IFERROR(CC30/CC41,"")</f>
        <v>7.1846162614386833</v>
      </c>
      <c r="CD129" s="14">
        <f t="shared" si="220"/>
        <v>7.2991252580796031</v>
      </c>
      <c r="CE129" s="14">
        <f t="shared" si="220"/>
        <v>7.4295323284606232</v>
      </c>
      <c r="CF129" s="14">
        <f t="shared" si="220"/>
        <v>7.6013999275060398</v>
      </c>
      <c r="CG129" s="99">
        <f t="shared" si="220"/>
        <v>7.7425498789290579</v>
      </c>
      <c r="CH129" s="14">
        <f t="shared" si="220"/>
        <v>6.23365153220207</v>
      </c>
      <c r="CI129" s="14">
        <f t="shared" si="220"/>
        <v>6.1142440085185727</v>
      </c>
      <c r="CJ129" s="14">
        <f t="shared" si="220"/>
        <v>7.8171341664771319</v>
      </c>
      <c r="CK129" s="14">
        <f t="shared" si="220"/>
        <v>7.7037869850396987</v>
      </c>
      <c r="CL129" s="14">
        <f t="shared" si="220"/>
        <v>7.5984785712030893</v>
      </c>
      <c r="CM129" s="14">
        <f t="shared" si="220"/>
        <v>7.167707194709247</v>
      </c>
      <c r="CN129" s="14">
        <f t="shared" si="220"/>
        <v>7.1305277037894577</v>
      </c>
      <c r="CO129" s="14">
        <f t="shared" si="220"/>
        <v>7.4051005671589767</v>
      </c>
      <c r="CP129" s="14">
        <f t="shared" si="220"/>
        <v>7.5296282940113386</v>
      </c>
      <c r="CQ129" s="14">
        <f t="shared" si="220"/>
        <v>7.7790376577923048</v>
      </c>
      <c r="CR129" s="14">
        <f t="shared" si="220"/>
        <v>7.9858390005088884</v>
      </c>
      <c r="CS129" s="99">
        <f t="shared" si="220"/>
        <v>8.1452554230309548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 (DA)</cp:lastModifiedBy>
  <dcterms:created xsi:type="dcterms:W3CDTF">2016-06-22T02:57:05Z</dcterms:created>
  <dcterms:modified xsi:type="dcterms:W3CDTF">2017-08-29T09:23:31Z</dcterms:modified>
</cp:coreProperties>
</file>